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270A81-BF5F-4D69-A0EB-D498FAF3CC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W465" i="1"/>
  <c r="X465" i="1" s="1"/>
  <c r="W464" i="1"/>
  <c r="X464" i="1" s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X447" i="1"/>
  <c r="W447" i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W435" i="1" s="1"/>
  <c r="N433" i="1"/>
  <c r="V431" i="1"/>
  <c r="V430" i="1"/>
  <c r="X429" i="1"/>
  <c r="W429" i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W392" i="1"/>
  <c r="X392" i="1" s="1"/>
  <c r="X394" i="1" s="1"/>
  <c r="N392" i="1"/>
  <c r="V389" i="1"/>
  <c r="V388" i="1"/>
  <c r="W387" i="1"/>
  <c r="X387" i="1" s="1"/>
  <c r="W386" i="1"/>
  <c r="X386" i="1" s="1"/>
  <c r="X385" i="1"/>
  <c r="W385" i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W348" i="1" s="1"/>
  <c r="N346" i="1"/>
  <c r="V344" i="1"/>
  <c r="V343" i="1"/>
  <c r="W342" i="1"/>
  <c r="X342" i="1" s="1"/>
  <c r="N342" i="1"/>
  <c r="X341" i="1"/>
  <c r="W341" i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W328" i="1"/>
  <c r="X328" i="1" s="1"/>
  <c r="N328" i="1"/>
  <c r="W327" i="1"/>
  <c r="X327" i="1" s="1"/>
  <c r="N327" i="1"/>
  <c r="W326" i="1"/>
  <c r="X326" i="1" s="1"/>
  <c r="N326" i="1"/>
  <c r="V323" i="1"/>
  <c r="V322" i="1"/>
  <c r="X321" i="1"/>
  <c r="X322" i="1" s="1"/>
  <c r="W321" i="1"/>
  <c r="N321" i="1"/>
  <c r="V319" i="1"/>
  <c r="V318" i="1"/>
  <c r="W317" i="1"/>
  <c r="X317" i="1" s="1"/>
  <c r="N317" i="1"/>
  <c r="W316" i="1"/>
  <c r="V314" i="1"/>
  <c r="V313" i="1"/>
  <c r="W312" i="1"/>
  <c r="X312" i="1" s="1"/>
  <c r="N312" i="1"/>
  <c r="X311" i="1"/>
  <c r="W311" i="1"/>
  <c r="W310" i="1"/>
  <c r="X310" i="1" s="1"/>
  <c r="N310" i="1"/>
  <c r="V308" i="1"/>
  <c r="V307" i="1"/>
  <c r="W306" i="1"/>
  <c r="X306" i="1" s="1"/>
  <c r="N306" i="1"/>
  <c r="W305" i="1"/>
  <c r="X305" i="1" s="1"/>
  <c r="N305" i="1"/>
  <c r="X304" i="1"/>
  <c r="W304" i="1"/>
  <c r="W303" i="1"/>
  <c r="X303" i="1" s="1"/>
  <c r="N303" i="1"/>
  <c r="W302" i="1"/>
  <c r="X302" i="1" s="1"/>
  <c r="N302" i="1"/>
  <c r="X301" i="1"/>
  <c r="W301" i="1"/>
  <c r="N301" i="1"/>
  <c r="W300" i="1"/>
  <c r="X300" i="1" s="1"/>
  <c r="N300" i="1"/>
  <c r="W299" i="1"/>
  <c r="N299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X254" i="1"/>
  <c r="W254" i="1"/>
  <c r="N254" i="1"/>
  <c r="W253" i="1"/>
  <c r="W252" i="1"/>
  <c r="X252" i="1" s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X237" i="1"/>
  <c r="W237" i="1"/>
  <c r="W236" i="1"/>
  <c r="X236" i="1" s="1"/>
  <c r="N236" i="1"/>
  <c r="W235" i="1"/>
  <c r="X235" i="1" s="1"/>
  <c r="N235" i="1"/>
  <c r="X234" i="1"/>
  <c r="X243" i="1" s="1"/>
  <c r="W234" i="1"/>
  <c r="N234" i="1"/>
  <c r="V232" i="1"/>
  <c r="V231" i="1"/>
  <c r="W230" i="1"/>
  <c r="X230" i="1" s="1"/>
  <c r="N230" i="1"/>
  <c r="W229" i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X187" i="1"/>
  <c r="W187" i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X179" i="1"/>
  <c r="W179" i="1"/>
  <c r="W178" i="1"/>
  <c r="X178" i="1" s="1"/>
  <c r="N178" i="1"/>
  <c r="X177" i="1"/>
  <c r="W177" i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W166" i="1"/>
  <c r="X166" i="1" s="1"/>
  <c r="N166" i="1"/>
  <c r="V164" i="1"/>
  <c r="V163" i="1"/>
  <c r="W162" i="1"/>
  <c r="X162" i="1" s="1"/>
  <c r="N162" i="1"/>
  <c r="X161" i="1"/>
  <c r="W161" i="1"/>
  <c r="V159" i="1"/>
  <c r="V158" i="1"/>
  <c r="W157" i="1"/>
  <c r="W158" i="1" s="1"/>
  <c r="N157" i="1"/>
  <c r="X156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N130" i="1"/>
  <c r="W129" i="1"/>
  <c r="X129" i="1" s="1"/>
  <c r="N129" i="1"/>
  <c r="X128" i="1"/>
  <c r="W128" i="1"/>
  <c r="V125" i="1"/>
  <c r="V124" i="1"/>
  <c r="X123" i="1"/>
  <c r="W123" i="1"/>
  <c r="X122" i="1"/>
  <c r="W122" i="1"/>
  <c r="X121" i="1"/>
  <c r="W121" i="1"/>
  <c r="X120" i="1"/>
  <c r="W120" i="1"/>
  <c r="W125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X108" i="1"/>
  <c r="W108" i="1"/>
  <c r="X107" i="1"/>
  <c r="W107" i="1"/>
  <c r="X106" i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X86" i="1" s="1"/>
  <c r="X91" i="1" s="1"/>
  <c r="N86" i="1"/>
  <c r="V84" i="1"/>
  <c r="V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6" i="1"/>
  <c r="W66" i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W55" i="1"/>
  <c r="N55" i="1"/>
  <c r="V52" i="1"/>
  <c r="V51" i="1"/>
  <c r="W50" i="1"/>
  <c r="X50" i="1" s="1"/>
  <c r="N50" i="1"/>
  <c r="W49" i="1"/>
  <c r="C48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N22" i="1"/>
  <c r="H10" i="1"/>
  <c r="F9" i="1"/>
  <c r="A9" i="1"/>
  <c r="A10" i="1" s="1"/>
  <c r="D7" i="1"/>
  <c r="O6" i="1"/>
  <c r="N2" i="1"/>
  <c r="W92" i="1" l="1"/>
  <c r="X152" i="1"/>
  <c r="W170" i="1"/>
  <c r="X221" i="1"/>
  <c r="W480" i="1"/>
  <c r="D488" i="1"/>
  <c r="X201" i="1"/>
  <c r="X202" i="1" s="1"/>
  <c r="X346" i="1"/>
  <c r="X347" i="1" s="1"/>
  <c r="W347" i="1"/>
  <c r="W37" i="1"/>
  <c r="W45" i="1"/>
  <c r="W103" i="1"/>
  <c r="X94" i="1"/>
  <c r="X103" i="1" s="1"/>
  <c r="W261" i="1"/>
  <c r="X258" i="1"/>
  <c r="X261" i="1" s="1"/>
  <c r="W408" i="1"/>
  <c r="W409" i="1"/>
  <c r="W449" i="1"/>
  <c r="W450" i="1"/>
  <c r="X32" i="1"/>
  <c r="W41" i="1"/>
  <c r="W51" i="1"/>
  <c r="W52" i="1"/>
  <c r="W59" i="1"/>
  <c r="X56" i="1"/>
  <c r="X124" i="1"/>
  <c r="X163" i="1"/>
  <c r="W198" i="1"/>
  <c r="F10" i="1"/>
  <c r="X22" i="1"/>
  <c r="X23" i="1" s="1"/>
  <c r="V478" i="1"/>
  <c r="W32" i="1"/>
  <c r="X35" i="1"/>
  <c r="X36" i="1" s="1"/>
  <c r="X39" i="1"/>
  <c r="X40" i="1" s="1"/>
  <c r="X43" i="1"/>
  <c r="X44" i="1" s="1"/>
  <c r="X49" i="1"/>
  <c r="X51" i="1" s="1"/>
  <c r="X55" i="1"/>
  <c r="X170" i="1"/>
  <c r="W197" i="1"/>
  <c r="X193" i="1"/>
  <c r="W232" i="1"/>
  <c r="W313" i="1"/>
  <c r="W337" i="1"/>
  <c r="W336" i="1"/>
  <c r="X334" i="1"/>
  <c r="W355" i="1"/>
  <c r="W354" i="1"/>
  <c r="X352" i="1"/>
  <c r="X354" i="1" s="1"/>
  <c r="W394" i="1"/>
  <c r="W395" i="1"/>
  <c r="X468" i="1"/>
  <c r="W83" i="1"/>
  <c r="W91" i="1"/>
  <c r="W118" i="1"/>
  <c r="W124" i="1"/>
  <c r="W131" i="1"/>
  <c r="G488" i="1"/>
  <c r="W153" i="1"/>
  <c r="W163" i="1"/>
  <c r="W203" i="1"/>
  <c r="W250" i="1"/>
  <c r="W256" i="1"/>
  <c r="W277" i="1"/>
  <c r="W332" i="1"/>
  <c r="W381" i="1"/>
  <c r="W382" i="1"/>
  <c r="W469" i="1"/>
  <c r="W477" i="1"/>
  <c r="X117" i="1"/>
  <c r="X430" i="1"/>
  <c r="W33" i="1"/>
  <c r="W117" i="1"/>
  <c r="W140" i="1"/>
  <c r="W152" i="1"/>
  <c r="W190" i="1"/>
  <c r="W191" i="1"/>
  <c r="W221" i="1"/>
  <c r="W226" i="1"/>
  <c r="X224" i="1"/>
  <c r="X225" i="1" s="1"/>
  <c r="X272" i="1"/>
  <c r="W272" i="1"/>
  <c r="W283" i="1"/>
  <c r="N488" i="1"/>
  <c r="X281" i="1"/>
  <c r="X282" i="1" s="1"/>
  <c r="W291" i="1"/>
  <c r="X289" i="1"/>
  <c r="X290" i="1" s="1"/>
  <c r="O488" i="1"/>
  <c r="W308" i="1"/>
  <c r="X299" i="1"/>
  <c r="X307" i="1" s="1"/>
  <c r="W377" i="1"/>
  <c r="X404" i="1"/>
  <c r="W416" i="1"/>
  <c r="W417" i="1"/>
  <c r="T488" i="1"/>
  <c r="W456" i="1"/>
  <c r="X454" i="1"/>
  <c r="X456" i="1" s="1"/>
  <c r="H9" i="1"/>
  <c r="V482" i="1"/>
  <c r="W24" i="1"/>
  <c r="X67" i="1"/>
  <c r="X83" i="1" s="1"/>
  <c r="X130" i="1"/>
  <c r="X131" i="1" s="1"/>
  <c r="X136" i="1"/>
  <c r="X139" i="1" s="1"/>
  <c r="W139" i="1"/>
  <c r="I488" i="1"/>
  <c r="X157" i="1"/>
  <c r="X158" i="1" s="1"/>
  <c r="W171" i="1"/>
  <c r="X173" i="1"/>
  <c r="X190" i="1" s="1"/>
  <c r="X195" i="1"/>
  <c r="X197" i="1" s="1"/>
  <c r="X229" i="1"/>
  <c r="W244" i="1"/>
  <c r="W243" i="1"/>
  <c r="W249" i="1"/>
  <c r="X246" i="1"/>
  <c r="X249" i="1" s="1"/>
  <c r="X253" i="1"/>
  <c r="X255" i="1" s="1"/>
  <c r="W262" i="1"/>
  <c r="P488" i="1"/>
  <c r="W331" i="1"/>
  <c r="X329" i="1"/>
  <c r="X331" i="1" s="1"/>
  <c r="W344" i="1"/>
  <c r="W388" i="1"/>
  <c r="X384" i="1"/>
  <c r="X388" i="1" s="1"/>
  <c r="W389" i="1"/>
  <c r="W405" i="1"/>
  <c r="X415" i="1"/>
  <c r="X416" i="1" s="1"/>
  <c r="X433" i="1"/>
  <c r="X435" i="1" s="1"/>
  <c r="X449" i="1"/>
  <c r="W457" i="1"/>
  <c r="H488" i="1"/>
  <c r="J9" i="1"/>
  <c r="W23" i="1"/>
  <c r="W60" i="1"/>
  <c r="W104" i="1"/>
  <c r="F488" i="1"/>
  <c r="W132" i="1"/>
  <c r="W159" i="1"/>
  <c r="W225" i="1"/>
  <c r="W231" i="1"/>
  <c r="X228" i="1"/>
  <c r="X231" i="1" s="1"/>
  <c r="W273" i="1"/>
  <c r="W282" i="1"/>
  <c r="W287" i="1"/>
  <c r="X285" i="1"/>
  <c r="X286" i="1" s="1"/>
  <c r="W290" i="1"/>
  <c r="W295" i="1"/>
  <c r="X293" i="1"/>
  <c r="X294" i="1" s="1"/>
  <c r="W307" i="1"/>
  <c r="X313" i="1"/>
  <c r="W314" i="1"/>
  <c r="X336" i="1"/>
  <c r="X343" i="1"/>
  <c r="W370" i="1"/>
  <c r="X377" i="1"/>
  <c r="W378" i="1"/>
  <c r="S488" i="1"/>
  <c r="W430" i="1"/>
  <c r="W431" i="1"/>
  <c r="X444" i="1"/>
  <c r="W445" i="1"/>
  <c r="W461" i="1"/>
  <c r="M488" i="1"/>
  <c r="B488" i="1"/>
  <c r="W479" i="1"/>
  <c r="W481" i="1" s="1"/>
  <c r="E488" i="1"/>
  <c r="W84" i="1"/>
  <c r="W164" i="1"/>
  <c r="L488" i="1"/>
  <c r="W318" i="1"/>
  <c r="W319" i="1"/>
  <c r="X316" i="1"/>
  <c r="X318" i="1" s="1"/>
  <c r="W322" i="1"/>
  <c r="W323" i="1"/>
  <c r="W371" i="1"/>
  <c r="R488" i="1"/>
  <c r="W413" i="1"/>
  <c r="X411" i="1"/>
  <c r="X412" i="1" s="1"/>
  <c r="W436" i="1"/>
  <c r="W468" i="1"/>
  <c r="X471" i="1"/>
  <c r="X476" i="1" s="1"/>
  <c r="W476" i="1"/>
  <c r="Q488" i="1"/>
  <c r="W202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X59" i="1" l="1"/>
  <c r="X483" i="1" s="1"/>
  <c r="W482" i="1"/>
  <c r="W478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<sst xmlns="http://schemas.openxmlformats.org/spreadsheetml/2006/main" count="2070" uniqueCount="723">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</sst>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/>
      <c r="I5" s="642"/>
      <c r="J5" s="642"/>
      <c r="K5" s="642"/>
      <c r="L5" s="596"/>
      <c r="N5" s="24" t="s">
        <v>10</v>
      </c>
      <c r="O5" s="393">
        <v>45309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Четверг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4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0.45833333333333331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0</v>
      </c>
      <c r="W51" s="322">
        <f>IFERROR(W49/H49,"0")+IFERROR(W50/H50,"0")</f>
        <v>0</v>
      </c>
      <c r="X51" s="322">
        <f>IFERROR(IF(X49="",0,X49),"0")+IFERROR(IF(X50="",0,X50),"0")</f>
        <v>0</v>
      </c>
      <c r="Y51" s="323"/>
      <c r="Z51" s="323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0</v>
      </c>
      <c r="W52" s="322">
        <f>IFERROR(SUM(W49:W50),"0")</f>
        <v>0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1400</v>
      </c>
      <c r="W55" s="321">
        <f>IFERROR(IF(V55="",0,CEILING((V55/$H55),1)*$H55),"")</f>
        <v>1404</v>
      </c>
      <c r="X55" s="36">
        <f>IFERROR(IF(W55=0,"",ROUNDUP(W55/H55,0)*0.02175),"")</f>
        <v>2.8274999999999997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129.62962962962962</v>
      </c>
      <c r="W59" s="322">
        <f>IFERROR(W55/H55,"0")+IFERROR(W56/H56,"0")+IFERROR(W57/H57,"0")+IFERROR(W58/H58,"0")</f>
        <v>130</v>
      </c>
      <c r="X59" s="322">
        <f>IFERROR(IF(X55="",0,X55),"0")+IFERROR(IF(X56="",0,X56),"0")+IFERROR(IF(X57="",0,X57),"0")+IFERROR(IF(X58="",0,X58),"0")</f>
        <v>2.8274999999999997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1400</v>
      </c>
      <c r="W60" s="322">
        <f>IFERROR(SUM(W55:W58),"0")</f>
        <v>1404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hidden="1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3"/>
      <c r="Z117" s="323"/>
    </row>
    <row r="118" spans="1:53" hidden="1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0</v>
      </c>
      <c r="W118" s="322">
        <f>IFERROR(SUM(W106:W116),"0")</f>
        <v>0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hidden="1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0</v>
      </c>
      <c r="W128" s="321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0</v>
      </c>
      <c r="W131" s="322">
        <f>IFERROR(W128/H128,"0")+IFERROR(W129/H129,"0")+IFERROR(W130/H130,"0")</f>
        <v>0</v>
      </c>
      <c r="X131" s="322">
        <f>IFERROR(IF(X128="",0,X128),"0")+IFERROR(IF(X129="",0,X129),"0")+IFERROR(IF(X130="",0,X130),"0")</f>
        <v>0</v>
      </c>
      <c r="Y131" s="323"/>
      <c r="Z131" s="323"/>
    </row>
    <row r="132" spans="1:53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0</v>
      </c>
      <c r="W132" s="322">
        <f>IFERROR(SUM(W128:W130),"0")</f>
        <v>0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hidden="1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0</v>
      </c>
      <c r="W231" s="322">
        <f>IFERROR(W228/H228,"0")+IFERROR(W229/H229,"0")+IFERROR(W230/H230,"0")</f>
        <v>0</v>
      </c>
      <c r="X231" s="322">
        <f>IFERROR(IF(X228="",0,X228),"0")+IFERROR(IF(X229="",0,X229),"0")+IFERROR(IF(X230="",0,X230),"0")</f>
        <v>0</v>
      </c>
      <c r="Y231" s="323"/>
      <c r="Z231" s="323"/>
    </row>
    <row r="232" spans="1:53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0</v>
      </c>
      <c r="W232" s="322">
        <f>IFERROR(SUM(W228:W230),"0")</f>
        <v>0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3540</v>
      </c>
      <c r="W234" s="321">
        <f t="shared" ref="W234:W242" si="11">IFERROR(IF(V234="",0,CEILING((V234/$H234),1)*$H234),"")</f>
        <v>3541.2</v>
      </c>
      <c r="X234" s="36">
        <f>IFERROR(IF(W234=0,"",ROUNDUP(W234/H234,0)*0.02175),"")</f>
        <v>9.8744999999999994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453.84615384615387</v>
      </c>
      <c r="W243" s="322">
        <f>IFERROR(W234/H234,"0")+IFERROR(W235/H235,"0")+IFERROR(W236/H236,"0")+IFERROR(W237/H237,"0")+IFERROR(W238/H238,"0")+IFERROR(W239/H239,"0")+IFERROR(W240/H240,"0")+IFERROR(W241/H241,"0")+IFERROR(W242/H242,"0")</f>
        <v>454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9.8744999999999994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3540</v>
      </c>
      <c r="W244" s="322">
        <f>IFERROR(SUM(W234:W242),"0")</f>
        <v>3541.2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idden="1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hidden="1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9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9700</v>
      </c>
      <c r="W299" s="321">
        <f t="shared" ref="W299:W306" si="13">IFERROR(IF(V299="",0,CEILING((V299/$H299),1)*$H299),"")</f>
        <v>9705</v>
      </c>
      <c r="X299" s="36">
        <f>IFERROR(IF(W299=0,"",ROUNDUP(W299/H299,0)*0.02175),"")</f>
        <v>14.072249999999999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300</v>
      </c>
      <c r="W303" s="321">
        <f t="shared" si="13"/>
        <v>300</v>
      </c>
      <c r="X303" s="36">
        <f>IFERROR(IF(W303=0,"",ROUNDUP(W303/H303,0)*0.02175),"")</f>
        <v>0.43499999999999994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666.66666666666663</v>
      </c>
      <c r="W307" s="322">
        <f>IFERROR(W299/H299,"0")+IFERROR(W300/H300,"0")+IFERROR(W301/H301,"0")+IFERROR(W302/H302,"0")+IFERROR(W303/H303,"0")+IFERROR(W304/H304,"0")+IFERROR(W305/H305,"0")+IFERROR(W306/H306,"0")</f>
        <v>667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14.507249999999999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10000</v>
      </c>
      <c r="W308" s="322">
        <f>IFERROR(SUM(W299:W306),"0")</f>
        <v>10005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3060</v>
      </c>
      <c r="W310" s="321">
        <f>IFERROR(IF(V310="",0,CEILING((V310/$H310),1)*$H310),"")</f>
        <v>3060</v>
      </c>
      <c r="X310" s="36">
        <f>IFERROR(IF(W310=0,"",ROUNDUP(W310/H310,0)*0.02175),"")</f>
        <v>4.4369999999999994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204</v>
      </c>
      <c r="W313" s="322">
        <f>IFERROR(W310/H310,"0")+IFERROR(W311/H311,"0")+IFERROR(W312/H312,"0")</f>
        <v>204</v>
      </c>
      <c r="X313" s="322">
        <f>IFERROR(IF(X310="",0,X310),"0")+IFERROR(IF(X311="",0,X311),"0")+IFERROR(IF(X312="",0,X312),"0")</f>
        <v>4.4369999999999994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3060</v>
      </c>
      <c r="W314" s="322">
        <f>IFERROR(SUM(W310:W312),"0")</f>
        <v>3060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3"/>
      <c r="Z370" s="323"/>
    </row>
    <row r="371" spans="1:53" hidden="1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0</v>
      </c>
      <c r="W371" s="322">
        <f>IFERROR(SUM(W357:W369),"0")</f>
        <v>0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hidden="1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0</v>
      </c>
      <c r="W430" s="322">
        <f>IFERROR(W421/H421,"0")+IFERROR(W422/H422,"0")+IFERROR(W423/H423,"0")+IFERROR(W424/H424,"0")+IFERROR(W425/H425,"0")+IFERROR(W426/H426,"0")+IFERROR(W427/H427,"0")+IFERROR(W428/H428,"0")+IFERROR(W429/H429,"0")</f>
        <v>0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323"/>
      <c r="Z430" s="323"/>
    </row>
    <row r="431" spans="1:53" hidden="1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0</v>
      </c>
      <c r="W431" s="322">
        <f>IFERROR(SUM(W421:W429),"0")</f>
        <v>0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hidden="1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8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hidden="1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hidden="1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18000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18010.2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18733.388376068375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18744.011999999999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29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29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19458.388376068375</v>
      </c>
      <c r="W481" s="322">
        <f>GrossWeightTotalR+PalletQtyTotalR*25</f>
        <v>19469.011999999999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1454.1424501424501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1455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31.646249999999995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685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0</v>
      </c>
      <c r="D488" s="46">
        <f>IFERROR(W55*1,"0")+IFERROR(W56*1,"0")+IFERROR(W57*1,"0")+IFERROR(W58*1,"0")</f>
        <v>1404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0</v>
      </c>
      <c r="F488" s="46">
        <f>IFERROR(W128*1,"0")+IFERROR(W129*1,"0")+IFERROR(W130*1,"0")</f>
        <v>0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3541.2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13065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314"/>
      <c r="Z488" s="52"/>
      <c r="AC488" s="314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00,00"/>
        <filter val="1 454,14"/>
        <filter val="10 000,00"/>
        <filter val="129,63"/>
        <filter val="18 000,00"/>
        <filter val="18 733,39"/>
        <filter val="19 458,39"/>
        <filter val="204,00"/>
        <filter val="29"/>
        <filter val="3 060,00"/>
        <filter val="3 540,00"/>
        <filter val="300,00"/>
        <filter val="453,85"/>
        <filter val="666,67"/>
        <filter val="9 700,00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2024-01-16T10:04:20Z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