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24364B-7DBB-482C-A3AA-5AF28F089D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X464" i="1"/>
  <c r="W464" i="1"/>
  <c r="V462" i="1"/>
  <c r="V461" i="1"/>
  <c r="W460" i="1"/>
  <c r="X460" i="1" s="1"/>
  <c r="W459" i="1"/>
  <c r="X459" i="1" s="1"/>
  <c r="W458" i="1"/>
  <c r="X458" i="1" s="1"/>
  <c r="W457" i="1"/>
  <c r="W462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X440" i="1" s="1"/>
  <c r="N440" i="1"/>
  <c r="V438" i="1"/>
  <c r="V437" i="1"/>
  <c r="W436" i="1"/>
  <c r="X436" i="1" s="1"/>
  <c r="W435" i="1"/>
  <c r="X435" i="1" s="1"/>
  <c r="X434" i="1"/>
  <c r="W434" i="1"/>
  <c r="W433" i="1"/>
  <c r="X433" i="1" s="1"/>
  <c r="N433" i="1"/>
  <c r="W432" i="1"/>
  <c r="X432" i="1" s="1"/>
  <c r="N432" i="1"/>
  <c r="X431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V364" i="1"/>
  <c r="V363" i="1"/>
  <c r="W362" i="1"/>
  <c r="X362" i="1" s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W351" i="1"/>
  <c r="X351" i="1" s="1"/>
  <c r="N351" i="1"/>
  <c r="W350" i="1"/>
  <c r="W364" i="1" s="1"/>
  <c r="N350" i="1"/>
  <c r="V348" i="1"/>
  <c r="V347" i="1"/>
  <c r="W346" i="1"/>
  <c r="X346" i="1" s="1"/>
  <c r="N346" i="1"/>
  <c r="X345" i="1"/>
  <c r="X347" i="1" s="1"/>
  <c r="W345" i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X327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X314" i="1" s="1"/>
  <c r="X315" i="1" s="1"/>
  <c r="N314" i="1"/>
  <c r="V312" i="1"/>
  <c r="V311" i="1"/>
  <c r="X310" i="1"/>
  <c r="W310" i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W223" i="1"/>
  <c r="X223" i="1" s="1"/>
  <c r="N223" i="1"/>
  <c r="W222" i="1"/>
  <c r="X222" i="1" s="1"/>
  <c r="N222" i="1"/>
  <c r="W221" i="1"/>
  <c r="W225" i="1" s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W194" i="1"/>
  <c r="N194" i="1"/>
  <c r="V191" i="1"/>
  <c r="V190" i="1"/>
  <c r="W189" i="1"/>
  <c r="X189" i="1" s="1"/>
  <c r="N189" i="1"/>
  <c r="W188" i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N160" i="1"/>
  <c r="X159" i="1"/>
  <c r="W159" i="1"/>
  <c r="N159" i="1"/>
  <c r="V157" i="1"/>
  <c r="V156" i="1"/>
  <c r="W155" i="1"/>
  <c r="X155" i="1" s="1"/>
  <c r="N155" i="1"/>
  <c r="W154" i="1"/>
  <c r="W157" i="1" s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N136" i="1"/>
  <c r="V133" i="1"/>
  <c r="V132" i="1"/>
  <c r="W131" i="1"/>
  <c r="X131" i="1" s="1"/>
  <c r="N131" i="1"/>
  <c r="W130" i="1"/>
  <c r="N130" i="1"/>
  <c r="W129" i="1"/>
  <c r="X129" i="1" s="1"/>
  <c r="N129" i="1"/>
  <c r="V125" i="1"/>
  <c r="V124" i="1"/>
  <c r="X123" i="1"/>
  <c r="W123" i="1"/>
  <c r="N123" i="1"/>
  <c r="W122" i="1"/>
  <c r="X122" i="1" s="1"/>
  <c r="N122" i="1"/>
  <c r="W121" i="1"/>
  <c r="F481" i="1" s="1"/>
  <c r="V118" i="1"/>
  <c r="V117" i="1"/>
  <c r="W116" i="1"/>
  <c r="X116" i="1" s="1"/>
  <c r="W115" i="1"/>
  <c r="X115" i="1" s="1"/>
  <c r="W114" i="1"/>
  <c r="X114" i="1" s="1"/>
  <c r="W113" i="1"/>
  <c r="X113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W99" i="1" s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55" i="1"/>
  <c r="D481" i="1" s="1"/>
  <c r="N55" i="1"/>
  <c r="V52" i="1"/>
  <c r="V51" i="1"/>
  <c r="W50" i="1"/>
  <c r="X50" i="1" s="1"/>
  <c r="N50" i="1"/>
  <c r="X49" i="1"/>
  <c r="X51" i="1" s="1"/>
  <c r="W49" i="1"/>
  <c r="N49" i="1"/>
  <c r="V45" i="1"/>
  <c r="V44" i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X35" i="1" l="1"/>
  <c r="X36" i="1" s="1"/>
  <c r="X43" i="1"/>
  <c r="X44" i="1" s="1"/>
  <c r="X55" i="1"/>
  <c r="X183" i="1"/>
  <c r="R481" i="1"/>
  <c r="W117" i="1"/>
  <c r="W325" i="1"/>
  <c r="X319" i="1"/>
  <c r="W329" i="1"/>
  <c r="W330" i="1"/>
  <c r="W347" i="1"/>
  <c r="W348" i="1"/>
  <c r="J481" i="1"/>
  <c r="W196" i="1"/>
  <c r="W195" i="1"/>
  <c r="X194" i="1"/>
  <c r="X195" i="1" s="1"/>
  <c r="X245" i="1"/>
  <c r="W249" i="1"/>
  <c r="W473" i="1"/>
  <c r="V471" i="1"/>
  <c r="W32" i="1"/>
  <c r="E481" i="1"/>
  <c r="X117" i="1"/>
  <c r="X214" i="1"/>
  <c r="W243" i="1"/>
  <c r="W254" i="1"/>
  <c r="W270" i="1"/>
  <c r="W341" i="1"/>
  <c r="W340" i="1"/>
  <c r="X339" i="1"/>
  <c r="X340" i="1" s="1"/>
  <c r="W363" i="1"/>
  <c r="W374" i="1"/>
  <c r="W375" i="1"/>
  <c r="X423" i="1"/>
  <c r="W442" i="1"/>
  <c r="W443" i="1"/>
  <c r="X469" i="1"/>
  <c r="W469" i="1"/>
  <c r="W37" i="1"/>
  <c r="W41" i="1"/>
  <c r="W45" i="1"/>
  <c r="C481" i="1"/>
  <c r="W51" i="1"/>
  <c r="W52" i="1"/>
  <c r="W59" i="1"/>
  <c r="W88" i="1"/>
  <c r="W110" i="1"/>
  <c r="W118" i="1"/>
  <c r="W132" i="1"/>
  <c r="W145" i="1"/>
  <c r="W191" i="1"/>
  <c r="L481" i="1"/>
  <c r="W306" i="1"/>
  <c r="X385" i="1"/>
  <c r="X387" i="1" s="1"/>
  <c r="W387" i="1"/>
  <c r="W388" i="1"/>
  <c r="W401" i="1"/>
  <c r="W402" i="1"/>
  <c r="W429" i="1"/>
  <c r="X457" i="1"/>
  <c r="X461" i="1" s="1"/>
  <c r="W461" i="1"/>
  <c r="W470" i="1"/>
  <c r="X88" i="1"/>
  <c r="F9" i="1"/>
  <c r="F10" i="1"/>
  <c r="X22" i="1"/>
  <c r="X23" i="1" s="1"/>
  <c r="X26" i="1"/>
  <c r="X32" i="1" s="1"/>
  <c r="W33" i="1"/>
  <c r="X56" i="1"/>
  <c r="X59" i="1" s="1"/>
  <c r="X63" i="1"/>
  <c r="X80" i="1" s="1"/>
  <c r="W81" i="1"/>
  <c r="X91" i="1"/>
  <c r="X98" i="1" s="1"/>
  <c r="W98" i="1"/>
  <c r="W111" i="1"/>
  <c r="X121" i="1"/>
  <c r="X124" i="1" s="1"/>
  <c r="W124" i="1"/>
  <c r="X136" i="1"/>
  <c r="X145" i="1" s="1"/>
  <c r="X154" i="1"/>
  <c r="X156" i="1" s="1"/>
  <c r="X160" i="1"/>
  <c r="X163" i="1" s="1"/>
  <c r="W164" i="1"/>
  <c r="X188" i="1"/>
  <c r="W214" i="1"/>
  <c r="W219" i="1"/>
  <c r="X217" i="1"/>
  <c r="X218" i="1" s="1"/>
  <c r="X240" i="1"/>
  <c r="X265" i="1"/>
  <c r="W265" i="1"/>
  <c r="W276" i="1"/>
  <c r="N481" i="1"/>
  <c r="X274" i="1"/>
  <c r="X275" i="1" s="1"/>
  <c r="W284" i="1"/>
  <c r="X282" i="1"/>
  <c r="X283" i="1" s="1"/>
  <c r="O481" i="1"/>
  <c r="W301" i="1"/>
  <c r="X292" i="1"/>
  <c r="X300" i="1" s="1"/>
  <c r="X352" i="1"/>
  <c r="W370" i="1"/>
  <c r="X397" i="1"/>
  <c r="W409" i="1"/>
  <c r="W410" i="1"/>
  <c r="T481" i="1"/>
  <c r="W449" i="1"/>
  <c r="X447" i="1"/>
  <c r="X449" i="1" s="1"/>
  <c r="H9" i="1"/>
  <c r="V475" i="1"/>
  <c r="W24" i="1"/>
  <c r="W80" i="1"/>
  <c r="W89" i="1"/>
  <c r="X101" i="1"/>
  <c r="X110" i="1" s="1"/>
  <c r="G481" i="1"/>
  <c r="X130" i="1"/>
  <c r="X132" i="1" s="1"/>
  <c r="W133" i="1"/>
  <c r="W146" i="1"/>
  <c r="W156" i="1"/>
  <c r="W163" i="1"/>
  <c r="W190" i="1"/>
  <c r="X187" i="1"/>
  <c r="X190" i="1" s="1"/>
  <c r="W237" i="1"/>
  <c r="W236" i="1"/>
  <c r="W242" i="1"/>
  <c r="X239" i="1"/>
  <c r="X242" i="1" s="1"/>
  <c r="W255" i="1"/>
  <c r="P481" i="1"/>
  <c r="W324" i="1"/>
  <c r="W337" i="1"/>
  <c r="W381" i="1"/>
  <c r="X377" i="1"/>
  <c r="X381" i="1" s="1"/>
  <c r="W382" i="1"/>
  <c r="W398" i="1"/>
  <c r="X408" i="1"/>
  <c r="X409" i="1" s="1"/>
  <c r="X426" i="1"/>
  <c r="X428" i="1" s="1"/>
  <c r="X442" i="1"/>
  <c r="W450" i="1"/>
  <c r="H481" i="1"/>
  <c r="J9" i="1"/>
  <c r="W23" i="1"/>
  <c r="W60" i="1"/>
  <c r="W218" i="1"/>
  <c r="W224" i="1"/>
  <c r="X221" i="1"/>
  <c r="X224" i="1" s="1"/>
  <c r="W266" i="1"/>
  <c r="W275" i="1"/>
  <c r="W280" i="1"/>
  <c r="X278" i="1"/>
  <c r="X279" i="1" s="1"/>
  <c r="W283" i="1"/>
  <c r="W288" i="1"/>
  <c r="X286" i="1"/>
  <c r="X287" i="1" s="1"/>
  <c r="W300" i="1"/>
  <c r="X306" i="1"/>
  <c r="W307" i="1"/>
  <c r="X324" i="1"/>
  <c r="X329" i="1"/>
  <c r="X336" i="1"/>
  <c r="X370" i="1"/>
  <c r="W371" i="1"/>
  <c r="S481" i="1"/>
  <c r="W423" i="1"/>
  <c r="W424" i="1"/>
  <c r="X437" i="1"/>
  <c r="W438" i="1"/>
  <c r="W454" i="1"/>
  <c r="M481" i="1"/>
  <c r="B481" i="1"/>
  <c r="W472" i="1"/>
  <c r="W125" i="1"/>
  <c r="W152" i="1"/>
  <c r="X149" i="1"/>
  <c r="X151" i="1" s="1"/>
  <c r="I481" i="1"/>
  <c r="W183" i="1"/>
  <c r="W184" i="1"/>
  <c r="X248" i="1"/>
  <c r="W311" i="1"/>
  <c r="W312" i="1"/>
  <c r="X309" i="1"/>
  <c r="X311" i="1" s="1"/>
  <c r="W315" i="1"/>
  <c r="W316" i="1"/>
  <c r="W406" i="1"/>
  <c r="X404" i="1"/>
  <c r="X405" i="1" s="1"/>
  <c r="Q481" i="1"/>
  <c r="W248" i="1"/>
  <c r="W336" i="1"/>
  <c r="W397" i="1"/>
  <c r="W437" i="1"/>
  <c r="W455" i="1"/>
  <c r="W215" i="1"/>
  <c r="X268" i="1"/>
  <c r="X270" i="1" s="1"/>
  <c r="X350" i="1"/>
  <c r="X452" i="1"/>
  <c r="X454" i="1" s="1"/>
  <c r="W474" i="1" l="1"/>
  <c r="X363" i="1"/>
  <c r="X476" i="1" s="1"/>
  <c r="W475" i="1"/>
  <c r="W471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<sst xmlns="http://schemas.openxmlformats.org/spreadsheetml/2006/main" count="2016" uniqueCount="703">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</sst>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45311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680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4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0.45833333333333331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687</v>
      </c>
      <c r="W49" s="314">
        <f>IFERROR(IF(V49="",0,CEILING((V49/$H49),1)*$H49),"")</f>
        <v>691.2</v>
      </c>
      <c r="X49" s="36">
        <f>IFERROR(IF(W49=0,"",ROUNDUP(W49/H49,0)*0.02175),"")</f>
        <v>1.3919999999999999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63.611111111111107</v>
      </c>
      <c r="W51" s="315">
        <f>IFERROR(W49/H49,"0")+IFERROR(W50/H50,"0")</f>
        <v>64</v>
      </c>
      <c r="X51" s="315">
        <f>IFERROR(IF(X49="",0,X49),"0")+IFERROR(IF(X50="",0,X50),"0")</f>
        <v>1.3919999999999999</v>
      </c>
      <c r="Y51" s="316"/>
      <c r="Z51" s="31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687</v>
      </c>
      <c r="W52" s="315">
        <f>IFERROR(SUM(W49:W50),"0")</f>
        <v>691.2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371</v>
      </c>
      <c r="W55" s="314">
        <f>IFERROR(IF(V55="",0,CEILING((V55/$H55),1)*$H55),"")</f>
        <v>378</v>
      </c>
      <c r="X55" s="36">
        <f>IFERROR(IF(W55=0,"",ROUNDUP(W55/H55,0)*0.02175),"")</f>
        <v>0.76124999999999998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34.351851851851848</v>
      </c>
      <c r="W59" s="315">
        <f>IFERROR(W55/H55,"0")+IFERROR(W56/H56,"0")+IFERROR(W57/H57,"0")+IFERROR(W58/H58,"0")</f>
        <v>35</v>
      </c>
      <c r="X59" s="315">
        <f>IFERROR(IF(X55="",0,X55),"0")+IFERROR(IF(X56="",0,X56),"0")+IFERROR(IF(X57="",0,X57),"0")+IFERROR(IF(X58="",0,X58),"0")</f>
        <v>0.76124999999999998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371</v>
      </c>
      <c r="W60" s="315">
        <f>IFERROR(SUM(W55:W58),"0")</f>
        <v>378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648</v>
      </c>
      <c r="W64" s="314">
        <f t="shared" si="2"/>
        <v>649.59999999999991</v>
      </c>
      <c r="X64" s="36">
        <f>IFERROR(IF(W64=0,"",ROUNDUP(W64/H64,0)*0.02175),"")</f>
        <v>1.2614999999999998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28</v>
      </c>
      <c r="W65" s="314">
        <f t="shared" si="2"/>
        <v>33.599999999999994</v>
      </c>
      <c r="X65" s="36">
        <f>IFERROR(IF(W65=0,"",ROUNDUP(W65/H65,0)*0.02175),"")</f>
        <v>6.5250000000000002E-2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506</v>
      </c>
      <c r="W66" s="314">
        <f t="shared" si="2"/>
        <v>507.6</v>
      </c>
      <c r="X66" s="36">
        <f>IFERROR(IF(W66=0,"",ROUNDUP(W66/H66,0)*0.02175),"")</f>
        <v>1.0222499999999999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480</v>
      </c>
      <c r="W67" s="314">
        <f t="shared" si="2"/>
        <v>481.59999999999997</v>
      </c>
      <c r="X67" s="36">
        <f>IFERROR(IF(W67=0,"",ROUNDUP(W67/H67,0)*0.02175),"")</f>
        <v>0.93524999999999991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9</v>
      </c>
      <c r="W68" s="314">
        <f t="shared" si="2"/>
        <v>9</v>
      </c>
      <c r="X68" s="36">
        <f>IFERROR(IF(W68=0,"",ROUNDUP(W68/H68,0)*0.00753),"")</f>
        <v>2.2589999999999999E-2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153.06613756613757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154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3.3068399999999998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1671</v>
      </c>
      <c r="W81" s="315">
        <f>IFERROR(SUM(W63:W79),"0")</f>
        <v>1681.3999999999999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140</v>
      </c>
      <c r="W83" s="314">
        <f>IFERROR(IF(V83="",0,CEILING((V83/$H83),1)*$H83),"")</f>
        <v>140.4</v>
      </c>
      <c r="X83" s="36">
        <f>IFERROR(IF(W83=0,"",ROUNDUP(W83/H83,0)*0.02175),"")</f>
        <v>0.28275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12.962962962962962</v>
      </c>
      <c r="W88" s="315">
        <f>IFERROR(W83/H83,"0")+IFERROR(W84/H84,"0")+IFERROR(W85/H85,"0")+IFERROR(W86/H86,"0")+IFERROR(W87/H87,"0")</f>
        <v>13</v>
      </c>
      <c r="X88" s="315">
        <f>IFERROR(IF(X83="",0,X83),"0")+IFERROR(IF(X84="",0,X84),"0")+IFERROR(IF(X85="",0,X85),"0")+IFERROR(IF(X86="",0,X86),"0")+IFERROR(IF(X87="",0,X87),"0")</f>
        <v>0.28275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140</v>
      </c>
      <c r="W89" s="315">
        <f>IFERROR(SUM(W83:W87),"0")</f>
        <v>140.4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302</v>
      </c>
      <c r="W102" s="314">
        <f t="shared" si="5"/>
        <v>302.40000000000003</v>
      </c>
      <c r="X102" s="36">
        <f>IFERROR(IF(W102=0,"",ROUNDUP(W102/H102,0)*0.02175),"")</f>
        <v>0.78299999999999992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187</v>
      </c>
      <c r="W103" s="314">
        <f t="shared" si="5"/>
        <v>193.20000000000002</v>
      </c>
      <c r="X103" s="36">
        <f>IFERROR(IF(W103=0,"",ROUNDUP(W103/H103,0)*0.02175),"")</f>
        <v>0.50024999999999997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50</v>
      </c>
      <c r="W105" s="314">
        <f t="shared" si="5"/>
        <v>51.300000000000004</v>
      </c>
      <c r="X105" s="36">
        <f>IFERROR(IF(W105=0,"",ROUNDUP(W105/H105,0)*0.00753),"")</f>
        <v>0.14307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76.732804232804227</v>
      </c>
      <c r="W110" s="315">
        <f>IFERROR(W101/H101,"0")+IFERROR(W102/H102,"0")+IFERROR(W103/H103,"0")+IFERROR(W104/H104,"0")+IFERROR(W105/H105,"0")+IFERROR(W106/H106,"0")+IFERROR(W107/H107,"0")+IFERROR(W108/H108,"0")+IFERROR(W109/H109,"0")</f>
        <v>78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1.4263199999999998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539</v>
      </c>
      <c r="W111" s="315">
        <f>IFERROR(SUM(W101:W109),"0")</f>
        <v>546.9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317</v>
      </c>
      <c r="W114" s="314">
        <f>IFERROR(IF(V114="",0,CEILING((V114/$H114),1)*$H114),"")</f>
        <v>319.2</v>
      </c>
      <c r="X114" s="36">
        <f>IFERROR(IF(W114=0,"",ROUNDUP(W114/H114,0)*0.02175),"")</f>
        <v>0.8264999999999999</v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23</v>
      </c>
      <c r="W116" s="314">
        <f>IFERROR(IF(V116="",0,CEILING((V116/$H116),1)*$H116),"")</f>
        <v>24</v>
      </c>
      <c r="X116" s="36">
        <f>IFERROR(IF(W116=0,"",ROUNDUP(W116/H116,0)*0.00753),"")</f>
        <v>7.5300000000000006E-2</v>
      </c>
      <c r="Y116" s="56"/>
      <c r="Z116" s="57"/>
      <c r="AD116" s="58"/>
      <c r="BA116" s="116" t="s">
        <v>1</v>
      </c>
    </row>
    <row r="117" spans="1:53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47.321428571428569</v>
      </c>
      <c r="W117" s="315">
        <f>IFERROR(W113/H113,"0")+IFERROR(W114/H114,"0")+IFERROR(W115/H115,"0")+IFERROR(W116/H116,"0")</f>
        <v>48</v>
      </c>
      <c r="X117" s="315">
        <f>IFERROR(IF(X113="",0,X113),"0")+IFERROR(IF(X114="",0,X114),"0")+IFERROR(IF(X115="",0,X115),"0")+IFERROR(IF(X116="",0,X116),"0")</f>
        <v>0.90179999999999993</v>
      </c>
      <c r="Y117" s="316"/>
      <c r="Z117" s="316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340</v>
      </c>
      <c r="W118" s="315">
        <f>IFERROR(SUM(W113:W116),"0")</f>
        <v>343.2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453</v>
      </c>
      <c r="W121" s="314">
        <f>IFERROR(IF(V121="",0,CEILING((V121/$H121),1)*$H121),"")</f>
        <v>453.6</v>
      </c>
      <c r="X121" s="36">
        <f>IFERROR(IF(W121=0,"",ROUNDUP(W121/H121,0)*0.02175),"")</f>
        <v>1.1744999999999999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57</v>
      </c>
      <c r="W123" s="314">
        <f>IFERROR(IF(V123="",0,CEILING((V123/$H123),1)*$H123),"")</f>
        <v>59.400000000000006</v>
      </c>
      <c r="X123" s="36">
        <f>IFERROR(IF(W123=0,"",ROUNDUP(W123/H123,0)*0.00753),"")</f>
        <v>0.16566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75.039682539682531</v>
      </c>
      <c r="W124" s="315">
        <f>IFERROR(W121/H121,"0")+IFERROR(W122/H122,"0")+IFERROR(W123/H123,"0")</f>
        <v>76</v>
      </c>
      <c r="X124" s="315">
        <f>IFERROR(IF(X121="",0,X121),"0")+IFERROR(IF(X122="",0,X122),"0")+IFERROR(IF(X123="",0,X123),"0")</f>
        <v>1.3401599999999998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510</v>
      </c>
      <c r="W125" s="315">
        <f>IFERROR(SUM(W121:W123),"0")</f>
        <v>513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176</v>
      </c>
      <c r="W136" s="314">
        <f t="shared" ref="W136:W144" si="6">IFERROR(IF(V136="",0,CEILING((V136/$H136),1)*$H136),"")</f>
        <v>176.4</v>
      </c>
      <c r="X136" s="36">
        <f>IFERROR(IF(W136=0,"",ROUNDUP(W136/H136,0)*0.00753),"")</f>
        <v>0.31625999999999999</v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238</v>
      </c>
      <c r="W138" s="314">
        <f t="shared" si="6"/>
        <v>239.4</v>
      </c>
      <c r="X138" s="36">
        <f>IFERROR(IF(W138=0,"",ROUNDUP(W138/H138,0)*0.00753),"")</f>
        <v>0.42921000000000004</v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16</v>
      </c>
      <c r="W139" s="314">
        <f t="shared" si="6"/>
        <v>16.8</v>
      </c>
      <c r="X139" s="36">
        <f>IFERROR(IF(W139=0,"",ROUNDUP(W139/H139,0)*0.00502),"")</f>
        <v>4.0160000000000001E-2</v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77</v>
      </c>
      <c r="W142" s="314">
        <f t="shared" si="6"/>
        <v>77.7</v>
      </c>
      <c r="X142" s="36">
        <f>IFERROR(IF(W142=0,"",ROUNDUP(W142/H142,0)*0.00502),"")</f>
        <v>0.18574000000000002</v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142.85714285714286</v>
      </c>
      <c r="W145" s="315">
        <f>IFERROR(W136/H136,"0")+IFERROR(W137/H137,"0")+IFERROR(W138/H138,"0")+IFERROR(W139/H139,"0")+IFERROR(W140/H140,"0")+IFERROR(W141/H141,"0")+IFERROR(W142/H142,"0")+IFERROR(W143/H143,"0")+IFERROR(W144/H144,"0")</f>
        <v>144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0.97137000000000007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507</v>
      </c>
      <c r="W146" s="315">
        <f>IFERROR(SUM(W136:W144),"0")</f>
        <v>510.3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280</v>
      </c>
      <c r="W159" s="314">
        <f>IFERROR(IF(V159="",0,CEILING((V159/$H159),1)*$H159),"")</f>
        <v>280.8</v>
      </c>
      <c r="X159" s="36">
        <f>IFERROR(IF(W159=0,"",ROUNDUP(W159/H159,0)*0.00937),"")</f>
        <v>0.48724000000000001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290</v>
      </c>
      <c r="W160" s="314">
        <f>IFERROR(IF(V160="",0,CEILING((V160/$H160),1)*$H160),"")</f>
        <v>291.60000000000002</v>
      </c>
      <c r="X160" s="36">
        <f>IFERROR(IF(W160=0,"",ROUNDUP(W160/H160,0)*0.00937),"")</f>
        <v>0.50597999999999999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105.55555555555554</v>
      </c>
      <c r="W163" s="315">
        <f>IFERROR(W159/H159,"0")+IFERROR(W160/H160,"0")+IFERROR(W161/H161,"0")+IFERROR(W162/H162,"0")</f>
        <v>106</v>
      </c>
      <c r="X163" s="315">
        <f>IFERROR(IF(X159="",0,X159),"0")+IFERROR(IF(X160="",0,X160),"0")+IFERROR(IF(X161="",0,X161),"0")+IFERROR(IF(X162="",0,X162),"0")</f>
        <v>0.99321999999999999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570</v>
      </c>
      <c r="W164" s="315">
        <f>IFERROR(SUM(W159:W162),"0")</f>
        <v>572.40000000000009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524</v>
      </c>
      <c r="W167" s="314">
        <f t="shared" si="7"/>
        <v>530.69999999999993</v>
      </c>
      <c r="X167" s="36">
        <f>IFERROR(IF(W167=0,"",ROUNDUP(W167/H167,0)*0.02175),"")</f>
        <v>1.3267499999999999</v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197</v>
      </c>
      <c r="W172" s="314">
        <f t="shared" si="7"/>
        <v>199.2</v>
      </c>
      <c r="X172" s="36">
        <f>IFERROR(IF(W172=0,"",ROUNDUP(W172/H172,0)*0.00753),"")</f>
        <v>0.62499000000000005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98</v>
      </c>
      <c r="W174" s="314">
        <f t="shared" si="7"/>
        <v>98.399999999999991</v>
      </c>
      <c r="X174" s="36">
        <f>IFERROR(IF(W174=0,"",ROUNDUP(W174/H174,0)*0.00753),"")</f>
        <v>0.30873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87</v>
      </c>
      <c r="W176" s="314">
        <f t="shared" si="7"/>
        <v>88.8</v>
      </c>
      <c r="X176" s="36">
        <f t="shared" ref="X176:X182" si="8">IFERROR(IF(W176=0,"",ROUNDUP(W176/H176,0)*0.00753),"")</f>
        <v>0.27861000000000002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111</v>
      </c>
      <c r="W178" s="314">
        <f t="shared" si="7"/>
        <v>112.8</v>
      </c>
      <c r="X178" s="36">
        <f t="shared" si="8"/>
        <v>0.35391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126</v>
      </c>
      <c r="W179" s="314">
        <f t="shared" si="7"/>
        <v>127.19999999999999</v>
      </c>
      <c r="X179" s="36">
        <f t="shared" si="8"/>
        <v>0.39909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78</v>
      </c>
      <c r="W181" s="314">
        <f t="shared" si="7"/>
        <v>79.2</v>
      </c>
      <c r="X181" s="36">
        <f t="shared" si="8"/>
        <v>0.24849000000000002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89</v>
      </c>
      <c r="W182" s="314">
        <f t="shared" si="7"/>
        <v>91.2</v>
      </c>
      <c r="X182" s="36">
        <f t="shared" si="8"/>
        <v>0.28614000000000001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387.72988505747128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393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3.8267100000000003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1310</v>
      </c>
      <c r="W184" s="315">
        <f>IFERROR(SUM(W166:W182),"0")</f>
        <v>1327.5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34</v>
      </c>
      <c r="W188" s="314">
        <f>IFERROR(IF(V188="",0,CEILING((V188/$H188),1)*$H188),"")</f>
        <v>36</v>
      </c>
      <c r="X188" s="36">
        <f>IFERROR(IF(W188=0,"",ROUNDUP(W188/H188,0)*0.00753),"")</f>
        <v>0.11295000000000001</v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14.166666666666668</v>
      </c>
      <c r="W190" s="315">
        <f>IFERROR(W186/H186,"0")+IFERROR(W187/H187,"0")+IFERROR(W188/H188,"0")+IFERROR(W189/H189,"0")</f>
        <v>15</v>
      </c>
      <c r="X190" s="315">
        <f>IFERROR(IF(X186="",0,X186),"0")+IFERROR(IF(X187="",0,X187),"0")+IFERROR(IF(X188="",0,X188),"0")+IFERROR(IF(X189="",0,X189),"0")</f>
        <v>0.11295000000000001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34</v>
      </c>
      <c r="W191" s="315">
        <f>IFERROR(SUM(W186:W189),"0")</f>
        <v>36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31</v>
      </c>
      <c r="W194" s="314">
        <f>IFERROR(IF(V194="",0,CEILING((V194/$H194),1)*$H194),"")</f>
        <v>31.5</v>
      </c>
      <c r="X194" s="36">
        <f>IFERROR(IF(W194=0,"",ROUNDUP(W194/H194,0)*0.00502),"")</f>
        <v>7.5300000000000006E-2</v>
      </c>
      <c r="Y194" s="56"/>
      <c r="Z194" s="57"/>
      <c r="AD194" s="58"/>
      <c r="BA194" s="161" t="s">
        <v>1</v>
      </c>
    </row>
    <row r="195" spans="1:53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14.761904761904761</v>
      </c>
      <c r="W195" s="315">
        <f>IFERROR(W194/H194,"0")</f>
        <v>15</v>
      </c>
      <c r="X195" s="315">
        <f>IFERROR(IF(X194="",0,X194),"0")</f>
        <v>7.5300000000000006E-2</v>
      </c>
      <c r="Y195" s="316"/>
      <c r="Z195" s="316"/>
    </row>
    <row r="196" spans="1:53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31</v>
      </c>
      <c r="W196" s="315">
        <f>IFERROR(SUM(W194:W194),"0")</f>
        <v>31.5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90</v>
      </c>
      <c r="W221" s="314">
        <f>IFERROR(IF(V221="",0,CEILING((V221/$H221),1)*$H221),"")</f>
        <v>92.4</v>
      </c>
      <c r="X221" s="36">
        <f>IFERROR(IF(W221=0,"",ROUNDUP(W221/H221,0)*0.00753),"")</f>
        <v>0.16566</v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114</v>
      </c>
      <c r="W222" s="314">
        <f>IFERROR(IF(V222="",0,CEILING((V222/$H222),1)*$H222),"")</f>
        <v>117.60000000000001</v>
      </c>
      <c r="X222" s="36">
        <f>IFERROR(IF(W222=0,"",ROUNDUP(W222/H222,0)*0.00753),"")</f>
        <v>0.21084</v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48.571428571428569</v>
      </c>
      <c r="W224" s="315">
        <f>IFERROR(W221/H221,"0")+IFERROR(W222/H222,"0")+IFERROR(W223/H223,"0")</f>
        <v>50</v>
      </c>
      <c r="X224" s="315">
        <f>IFERROR(IF(X221="",0,X221),"0")+IFERROR(IF(X222="",0,X222),"0")+IFERROR(IF(X223="",0,X223),"0")</f>
        <v>0.3765</v>
      </c>
      <c r="Y224" s="316"/>
      <c r="Z224" s="316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204</v>
      </c>
      <c r="W225" s="315">
        <f>IFERROR(SUM(W221:W223),"0")</f>
        <v>210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15</v>
      </c>
      <c r="W234" s="314">
        <f t="shared" si="11"/>
        <v>16.200000000000003</v>
      </c>
      <c r="X234" s="36">
        <f>IFERROR(IF(W234=0,"",ROUNDUP(W234/H234,0)*0.00753),"")</f>
        <v>4.5179999999999998E-2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5.5555555555555554</v>
      </c>
      <c r="W236" s="315">
        <f>IFERROR(W227/H227,"0")+IFERROR(W228/H228,"0")+IFERROR(W229/H229,"0")+IFERROR(W230/H230,"0")+IFERROR(W231/H231,"0")+IFERROR(W232/H232,"0")+IFERROR(W233/H233,"0")+IFERROR(W234/H234,"0")+IFERROR(W235/H235,"0")</f>
        <v>6.0000000000000009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4.5179999999999998E-2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15</v>
      </c>
      <c r="W237" s="315">
        <f>IFERROR(SUM(W227:W235),"0")</f>
        <v>16.200000000000003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398</v>
      </c>
      <c r="W239" s="314">
        <f>IFERROR(IF(V239="",0,CEILING((V239/$H239),1)*$H239),"")</f>
        <v>403.20000000000005</v>
      </c>
      <c r="X239" s="36">
        <f>IFERROR(IF(W239=0,"",ROUNDUP(W239/H239,0)*0.02175),"")</f>
        <v>1.044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358</v>
      </c>
      <c r="W240" s="314">
        <f>IFERROR(IF(V240="",0,CEILING((V240/$H240),1)*$H240),"")</f>
        <v>358.8</v>
      </c>
      <c r="X240" s="36">
        <f>IFERROR(IF(W240=0,"",ROUNDUP(W240/H240,0)*0.02175),"")</f>
        <v>1.0004999999999999</v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94</v>
      </c>
      <c r="W241" s="314">
        <f>IFERROR(IF(V241="",0,CEILING((V241/$H241),1)*$H241),"")</f>
        <v>100.80000000000001</v>
      </c>
      <c r="X241" s="36">
        <f>IFERROR(IF(W241=0,"",ROUNDUP(W241/H241,0)*0.02175),"")</f>
        <v>0.26100000000000001</v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104.46886446886447</v>
      </c>
      <c r="W242" s="315">
        <f>IFERROR(W239/H239,"0")+IFERROR(W240/H240,"0")+IFERROR(W241/H241,"0")</f>
        <v>106</v>
      </c>
      <c r="X242" s="315">
        <f>IFERROR(IF(X239="",0,X239),"0")+IFERROR(IF(X240="",0,X240),"0")+IFERROR(IF(X241="",0,X241),"0")</f>
        <v>2.3055000000000003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850</v>
      </c>
      <c r="W243" s="315">
        <f>IFERROR(SUM(W239:W241),"0")</f>
        <v>862.8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223</v>
      </c>
      <c r="W278" s="314">
        <f>IFERROR(IF(V278="",0,CEILING((V278/$H278),1)*$H278),"")</f>
        <v>226.79999999999998</v>
      </c>
      <c r="X278" s="36">
        <f>IFERROR(IF(W278=0,"",ROUNDUP(W278/H278,0)*0.02175),"")</f>
        <v>0.60899999999999999</v>
      </c>
      <c r="Y278" s="56"/>
      <c r="Z278" s="57"/>
      <c r="AD278" s="58"/>
      <c r="BA278" s="209" t="s">
        <v>1</v>
      </c>
    </row>
    <row r="279" spans="1:53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27.530864197530864</v>
      </c>
      <c r="W279" s="315">
        <f>IFERROR(W278/H278,"0")</f>
        <v>28</v>
      </c>
      <c r="X279" s="315">
        <f>IFERROR(IF(X278="",0,X278),"0")</f>
        <v>0.60899999999999999</v>
      </c>
      <c r="Y279" s="316"/>
      <c r="Z279" s="316"/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223</v>
      </c>
      <c r="W280" s="315">
        <f>IFERROR(SUM(W278:W278),"0")</f>
        <v>226.79999999999998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1046</v>
      </c>
      <c r="W292" s="314">
        <f t="shared" ref="W292:W299" si="13">IFERROR(IF(V292="",0,CEILING((V292/$H292),1)*$H292),"")</f>
        <v>1050</v>
      </c>
      <c r="X292" s="36">
        <f>IFERROR(IF(W292=0,"",ROUNDUP(W292/H292,0)*0.02175),"")</f>
        <v>1.5225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819</v>
      </c>
      <c r="W294" s="314">
        <f t="shared" si="13"/>
        <v>825</v>
      </c>
      <c r="X294" s="36">
        <f>IFERROR(IF(W294=0,"",ROUNDUP(W294/H294,0)*0.02175),"")</f>
        <v>1.1962499999999998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347</v>
      </c>
      <c r="W296" s="314">
        <f t="shared" si="13"/>
        <v>360</v>
      </c>
      <c r="X296" s="36">
        <f>IFERROR(IF(W296=0,"",ROUNDUP(W296/H296,0)*0.02175),"")</f>
        <v>0.52200000000000002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147.46666666666667</v>
      </c>
      <c r="W300" s="315">
        <f>IFERROR(W292/H292,"0")+IFERROR(W293/H293,"0")+IFERROR(W294/H294,"0")+IFERROR(W295/H295,"0")+IFERROR(W296/H296,"0")+IFERROR(W297/H297,"0")+IFERROR(W298/H298,"0")+IFERROR(W299/H299,"0")</f>
        <v>149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3.2407500000000002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2212</v>
      </c>
      <c r="W301" s="315">
        <f>IFERROR(SUM(W292:W299),"0")</f>
        <v>2235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555</v>
      </c>
      <c r="W303" s="314">
        <f>IFERROR(IF(V303="",0,CEILING((V303/$H303),1)*$H303),"")</f>
        <v>555</v>
      </c>
      <c r="X303" s="36">
        <f>IFERROR(IF(W303=0,"",ROUNDUP(W303/H303,0)*0.02175),"")</f>
        <v>0.80474999999999997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37</v>
      </c>
      <c r="W306" s="315">
        <f>IFERROR(W303/H303,"0")+IFERROR(W304/H304,"0")+IFERROR(W305/H305,"0")</f>
        <v>37</v>
      </c>
      <c r="X306" s="315">
        <f>IFERROR(IF(X303="",0,X303),"0")+IFERROR(IF(X304="",0,X304),"0")+IFERROR(IF(X305="",0,X305),"0")</f>
        <v>0.80474999999999997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555</v>
      </c>
      <c r="W307" s="315">
        <f>IFERROR(SUM(W303:W305),"0")</f>
        <v>555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115</v>
      </c>
      <c r="W310" s="314">
        <f>IFERROR(IF(V310="",0,CEILING((V310/$H310),1)*$H310),"")</f>
        <v>117</v>
      </c>
      <c r="X310" s="36">
        <f>IFERROR(IF(W310=0,"",ROUNDUP(W310/H310,0)*0.02175),"")</f>
        <v>0.32624999999999998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14.743589743589745</v>
      </c>
      <c r="W311" s="315">
        <f>IFERROR(W309/H309,"0")+IFERROR(W310/H310,"0")</f>
        <v>15</v>
      </c>
      <c r="X311" s="315">
        <f>IFERROR(IF(X309="",0,X309),"0")+IFERROR(IF(X310="",0,X310),"0")</f>
        <v>0.32624999999999998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115</v>
      </c>
      <c r="W312" s="315">
        <f>IFERROR(SUM(W309:W310),"0")</f>
        <v>117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259</v>
      </c>
      <c r="W314" s="314">
        <f>IFERROR(IF(V314="",0,CEILING((V314/$H314),1)*$H314),"")</f>
        <v>265.2</v>
      </c>
      <c r="X314" s="36">
        <f>IFERROR(IF(W314=0,"",ROUNDUP(W314/H314,0)*0.02175),"")</f>
        <v>0.73949999999999994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33.205128205128204</v>
      </c>
      <c r="W315" s="315">
        <f>IFERROR(W314/H314,"0")</f>
        <v>34</v>
      </c>
      <c r="X315" s="315">
        <f>IFERROR(IF(X314="",0,X314),"0")</f>
        <v>0.73949999999999994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259</v>
      </c>
      <c r="W316" s="315">
        <f>IFERROR(SUM(W314:W314),"0")</f>
        <v>265.2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747</v>
      </c>
      <c r="W332" s="314">
        <f>IFERROR(IF(V332="",0,CEILING((V332/$H332),1)*$H332),"")</f>
        <v>748.8</v>
      </c>
      <c r="X332" s="36">
        <f>IFERROR(IF(W332=0,"",ROUNDUP(W332/H332,0)*0.02175),"")</f>
        <v>2.0880000000000001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95.769230769230774</v>
      </c>
      <c r="W336" s="315">
        <f>IFERROR(W332/H332,"0")+IFERROR(W333/H333,"0")+IFERROR(W334/H334,"0")+IFERROR(W335/H335,"0")</f>
        <v>96</v>
      </c>
      <c r="X336" s="315">
        <f>IFERROR(IF(X332="",0,X332),"0")+IFERROR(IF(X333="",0,X333),"0")+IFERROR(IF(X334="",0,X334),"0")+IFERROR(IF(X335="",0,X335),"0")</f>
        <v>2.0880000000000001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747</v>
      </c>
      <c r="W337" s="315">
        <f>IFERROR(SUM(W332:W335),"0")</f>
        <v>748.8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111</v>
      </c>
      <c r="W352" s="314">
        <f t="shared" si="14"/>
        <v>113.4</v>
      </c>
      <c r="X352" s="36">
        <f>IFERROR(IF(W352=0,"",ROUNDUP(W352/H352,0)*0.00753),"")</f>
        <v>0.20331000000000002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32</v>
      </c>
      <c r="W354" s="314">
        <f t="shared" si="14"/>
        <v>33.6</v>
      </c>
      <c r="X354" s="36">
        <f t="shared" ref="X354:X362" si="15">IFERROR(IF(W354=0,"",ROUNDUP(W354/H354,0)*0.00502),"")</f>
        <v>0.1004</v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3</v>
      </c>
      <c r="W357" s="314">
        <f t="shared" si="14"/>
        <v>4.2</v>
      </c>
      <c r="X357" s="36">
        <f t="shared" si="15"/>
        <v>1.004E-2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30</v>
      </c>
      <c r="W358" s="314">
        <f t="shared" si="14"/>
        <v>30.24</v>
      </c>
      <c r="X358" s="36">
        <f t="shared" si="15"/>
        <v>9.0359999999999996E-2</v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7</v>
      </c>
      <c r="W361" s="314">
        <f t="shared" si="14"/>
        <v>8.4</v>
      </c>
      <c r="X361" s="36">
        <f t="shared" si="15"/>
        <v>2.0080000000000001E-2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68.095238095238088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71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0.42419000000000001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183</v>
      </c>
      <c r="W364" s="315">
        <f>IFERROR(SUM(W350:W362),"0")</f>
        <v>189.84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48</v>
      </c>
      <c r="W414" s="314">
        <f t="shared" ref="W414:W422" si="17">IFERROR(IF(V414="",0,CEILING((V414/$H414),1)*$H414),"")</f>
        <v>52.800000000000004</v>
      </c>
      <c r="X414" s="36">
        <f>IFERROR(IF(W414=0,"",ROUNDUP(W414/H414,0)*0.01196),"")</f>
        <v>0.1196</v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413</v>
      </c>
      <c r="W415" s="314">
        <f t="shared" si="17"/>
        <v>417.12</v>
      </c>
      <c r="X415" s="36">
        <f>IFERROR(IF(W415=0,"",ROUNDUP(W415/H415,0)*0.01196),"")</f>
        <v>0.94484000000000001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359</v>
      </c>
      <c r="W416" s="314">
        <f t="shared" si="17"/>
        <v>359.04</v>
      </c>
      <c r="X416" s="36">
        <f>IFERROR(IF(W416=0,"",ROUNDUP(W416/H416,0)*0.01196),"")</f>
        <v>0.81328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549</v>
      </c>
      <c r="W417" s="314">
        <f t="shared" si="17"/>
        <v>549.12</v>
      </c>
      <c r="X417" s="36">
        <f>IFERROR(IF(W417=0,"",ROUNDUP(W417/H417,0)*0.01196),"")</f>
        <v>1.2438400000000001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259.280303030303</v>
      </c>
      <c r="W423" s="315">
        <f>IFERROR(W414/H414,"0")+IFERROR(W415/H415,"0")+IFERROR(W416/H416,"0")+IFERROR(W417/H417,"0")+IFERROR(W418/H418,"0")+IFERROR(W419/H419,"0")+IFERROR(W420/H420,"0")+IFERROR(W421/H421,"0")+IFERROR(W422/H422,"0")</f>
        <v>261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3.1215600000000001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1369</v>
      </c>
      <c r="W424" s="315">
        <f>IFERROR(SUM(W414:W422),"0")</f>
        <v>1378.08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167</v>
      </c>
      <c r="W426" s="314">
        <f>IFERROR(IF(V426="",0,CEILING((V426/$H426),1)*$H426),"")</f>
        <v>168.96</v>
      </c>
      <c r="X426" s="36">
        <f>IFERROR(IF(W426=0,"",ROUNDUP(W426/H426,0)*0.01196),"")</f>
        <v>0.38272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31.628787878787879</v>
      </c>
      <c r="W428" s="315">
        <f>IFERROR(W426/H426,"0")+IFERROR(W427/H427,"0")</f>
        <v>32</v>
      </c>
      <c r="X428" s="315">
        <f>IFERROR(IF(X426="",0,X426),"0")+IFERROR(IF(X427="",0,X427),"0")</f>
        <v>0.38272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167</v>
      </c>
      <c r="W429" s="315">
        <f>IFERROR(SUM(W426:W427),"0")</f>
        <v>168.96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448</v>
      </c>
      <c r="W431" s="314">
        <f t="shared" ref="W431:W436" si="18">IFERROR(IF(V431="",0,CEILING((V431/$H431),1)*$H431),"")</f>
        <v>448.8</v>
      </c>
      <c r="X431" s="36">
        <f>IFERROR(IF(W431=0,"",ROUNDUP(W431/H431,0)*0.01196),"")</f>
        <v>1.0165999999999999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395</v>
      </c>
      <c r="W432" s="314">
        <f t="shared" si="18"/>
        <v>396</v>
      </c>
      <c r="X432" s="36">
        <f>IFERROR(IF(W432=0,"",ROUNDUP(W432/H432,0)*0.01196),"")</f>
        <v>0.89700000000000002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485</v>
      </c>
      <c r="W433" s="314">
        <f t="shared" si="18"/>
        <v>485.76000000000005</v>
      </c>
      <c r="X433" s="36">
        <f>IFERROR(IF(W433=0,"",ROUNDUP(W433/H433,0)*0.01196),"")</f>
        <v>1.10032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251.5151515151515</v>
      </c>
      <c r="W437" s="315">
        <f>IFERROR(W431/H431,"0")+IFERROR(W432/H432,"0")+IFERROR(W433/H433,"0")+IFERROR(W434/H434,"0")+IFERROR(W435/H435,"0")+IFERROR(W436/H436,"0")</f>
        <v>252</v>
      </c>
      <c r="X437" s="315">
        <f>IFERROR(IF(X431="",0,X431),"0")+IFERROR(IF(X432="",0,X432),"0")+IFERROR(IF(X433="",0,X433),"0")+IFERROR(IF(X434="",0,X434),"0")+IFERROR(IF(X435="",0,X435),"0")+IFERROR(IF(X436="",0,X436),"0")</f>
        <v>3.0139199999999997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1328</v>
      </c>
      <c r="W438" s="315">
        <f>IFERROR(SUM(W431:W436),"0")</f>
        <v>1330.56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9</v>
      </c>
      <c r="W440" s="314">
        <f>IFERROR(IF(V440="",0,CEILING((V440/$H440),1)*$H440),"")</f>
        <v>15.6</v>
      </c>
      <c r="X440" s="36">
        <f>IFERROR(IF(W440=0,"",ROUNDUP(W440/H440,0)*0.02175),"")</f>
        <v>4.3499999999999997E-2</v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7</v>
      </c>
      <c r="W441" s="314">
        <f>IFERROR(IF(V441="",0,CEILING((V441/$H441),1)*$H441),"")</f>
        <v>7.8</v>
      </c>
      <c r="X441" s="36">
        <f>IFERROR(IF(W441=0,"",ROUNDUP(W441/H441,0)*0.02175),"")</f>
        <v>2.1749999999999999E-2</v>
      </c>
      <c r="Y441" s="56"/>
      <c r="Z441" s="57"/>
      <c r="AD441" s="58"/>
      <c r="BA441" s="292" t="s">
        <v>1</v>
      </c>
    </row>
    <row r="442" spans="1:53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2.0512820512820515</v>
      </c>
      <c r="W442" s="315">
        <f>IFERROR(W440/H440,"0")+IFERROR(W441/H441,"0")</f>
        <v>3</v>
      </c>
      <c r="X442" s="315">
        <f>IFERROR(IF(X440="",0,X440),"0")+IFERROR(IF(X441="",0,X441),"0")</f>
        <v>6.5250000000000002E-2</v>
      </c>
      <c r="Y442" s="316"/>
      <c r="Z442" s="316"/>
    </row>
    <row r="443" spans="1:53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16</v>
      </c>
      <c r="W443" s="315">
        <f>IFERROR(SUM(W440:W441),"0")</f>
        <v>23.4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14953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15099.44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15817.25771333647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15972.893999999997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28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28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16517.257713336468</v>
      </c>
      <c r="W474" s="315">
        <f>GrossWeightTotalR+PalletQtyTotalR*25</f>
        <v>16672.893999999997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2255.0392244834779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2281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32.933739999999993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691.2</v>
      </c>
      <c r="D481" s="46">
        <f>IFERROR(W55*1,"0")+IFERROR(W56*1,"0")+IFERROR(W57*1,"0")+IFERROR(W58*1,"0")</f>
        <v>378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2711.8999999999996</v>
      </c>
      <c r="F481" s="46">
        <f>IFERROR(W121*1,"0")+IFERROR(W122*1,"0")+IFERROR(W123*1,"0")</f>
        <v>513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510.3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1935.9</v>
      </c>
      <c r="J481" s="46">
        <f>IFERROR(W194*1,"0")</f>
        <v>31.5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1089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226.79999999999998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3172.2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748.8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189.84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2901.0000000000005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6,00"/>
        <filter val="1 310,00"/>
        <filter val="1 328,00"/>
        <filter val="1 369,00"/>
        <filter val="1 671,00"/>
        <filter val="104,47"/>
        <filter val="105,56"/>
        <filter val="111,00"/>
        <filter val="114,00"/>
        <filter val="115,00"/>
        <filter val="12,96"/>
        <filter val="126,00"/>
        <filter val="14 953,00"/>
        <filter val="14,17"/>
        <filter val="14,74"/>
        <filter val="14,76"/>
        <filter val="140,00"/>
        <filter val="142,86"/>
        <filter val="147,47"/>
        <filter val="15 817,26"/>
        <filter val="15,00"/>
        <filter val="153,07"/>
        <filter val="16 517,26"/>
        <filter val="16,00"/>
        <filter val="167,00"/>
        <filter val="176,00"/>
        <filter val="183,00"/>
        <filter val="187,00"/>
        <filter val="197,00"/>
        <filter val="2 212,00"/>
        <filter val="2 255,04"/>
        <filter val="2,05"/>
        <filter val="204,00"/>
        <filter val="223,00"/>
        <filter val="23,00"/>
        <filter val="238,00"/>
        <filter val="251,52"/>
        <filter val="259,00"/>
        <filter val="259,28"/>
        <filter val="27,53"/>
        <filter val="28"/>
        <filter val="28,00"/>
        <filter val="280,00"/>
        <filter val="290,00"/>
        <filter val="3,00"/>
        <filter val="30,00"/>
        <filter val="302,00"/>
        <filter val="31,00"/>
        <filter val="31,63"/>
        <filter val="317,00"/>
        <filter val="32,00"/>
        <filter val="33,21"/>
        <filter val="34,00"/>
        <filter val="34,35"/>
        <filter val="340,00"/>
        <filter val="347,00"/>
        <filter val="358,00"/>
        <filter val="359,00"/>
        <filter val="37,00"/>
        <filter val="371,00"/>
        <filter val="387,73"/>
        <filter val="395,00"/>
        <filter val="398,00"/>
        <filter val="413,00"/>
        <filter val="448,00"/>
        <filter val="453,00"/>
        <filter val="47,32"/>
        <filter val="48,00"/>
        <filter val="48,57"/>
        <filter val="480,00"/>
        <filter val="485,00"/>
        <filter val="5,56"/>
        <filter val="50,00"/>
        <filter val="506,00"/>
        <filter val="507,00"/>
        <filter val="510,00"/>
        <filter val="524,00"/>
        <filter val="539,00"/>
        <filter val="549,00"/>
        <filter val="555,00"/>
        <filter val="57,00"/>
        <filter val="570,00"/>
        <filter val="63,61"/>
        <filter val="648,00"/>
        <filter val="68,10"/>
        <filter val="687,00"/>
        <filter val="7,00"/>
        <filter val="747,00"/>
        <filter val="75,04"/>
        <filter val="76,73"/>
        <filter val="77,00"/>
        <filter val="78,00"/>
        <filter val="819,00"/>
        <filter val="850,00"/>
        <filter val="87,00"/>
        <filter val="89,00"/>
        <filter val="9,00"/>
        <filter val="90,00"/>
        <filter val="94,00"/>
        <filter val="95,77"/>
        <filter val="98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