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451AB78-367B-4E6C-B2A5-2634593D26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W462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3" i="1" s="1"/>
  <c r="N440" i="1"/>
  <c r="V438" i="1"/>
  <c r="V437" i="1"/>
  <c r="X436" i="1"/>
  <c r="W436" i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X427" i="1"/>
  <c r="W427" i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8" i="1" s="1"/>
  <c r="N385" i="1"/>
  <c r="V382" i="1"/>
  <c r="V381" i="1"/>
  <c r="X380" i="1"/>
  <c r="W380" i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X345" i="1"/>
  <c r="W345" i="1"/>
  <c r="N345" i="1"/>
  <c r="V341" i="1"/>
  <c r="V340" i="1"/>
  <c r="W339" i="1"/>
  <c r="W341" i="1" s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W330" i="1" s="1"/>
  <c r="N327" i="1"/>
  <c r="V325" i="1"/>
  <c r="V324" i="1"/>
  <c r="X323" i="1"/>
  <c r="W323" i="1"/>
  <c r="N323" i="1"/>
  <c r="W322" i="1"/>
  <c r="X322" i="1" s="1"/>
  <c r="W321" i="1"/>
  <c r="X321" i="1" s="1"/>
  <c r="N321" i="1"/>
  <c r="X320" i="1"/>
  <c r="W320" i="1"/>
  <c r="N320" i="1"/>
  <c r="W319" i="1"/>
  <c r="N319" i="1"/>
  <c r="V316" i="1"/>
  <c r="V315" i="1"/>
  <c r="W314" i="1"/>
  <c r="X314" i="1" s="1"/>
  <c r="X315" i="1" s="1"/>
  <c r="N314" i="1"/>
  <c r="V312" i="1"/>
  <c r="V311" i="1"/>
  <c r="W310" i="1"/>
  <c r="X310" i="1" s="1"/>
  <c r="N310" i="1"/>
  <c r="W309" i="1"/>
  <c r="V307" i="1"/>
  <c r="V306" i="1"/>
  <c r="W305" i="1"/>
  <c r="X305" i="1" s="1"/>
  <c r="N305" i="1"/>
  <c r="X304" i="1"/>
  <c r="W304" i="1"/>
  <c r="W303" i="1"/>
  <c r="X303" i="1" s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N282" i="1"/>
  <c r="V280" i="1"/>
  <c r="V279" i="1"/>
  <c r="W278" i="1"/>
  <c r="W279" i="1" s="1"/>
  <c r="N278" i="1"/>
  <c r="V276" i="1"/>
  <c r="V275" i="1"/>
  <c r="W274" i="1"/>
  <c r="N274" i="1"/>
  <c r="V271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W255" i="1" s="1"/>
  <c r="N251" i="1"/>
  <c r="V249" i="1"/>
  <c r="V248" i="1"/>
  <c r="W247" i="1"/>
  <c r="X247" i="1" s="1"/>
  <c r="N247" i="1"/>
  <c r="W246" i="1"/>
  <c r="W245" i="1"/>
  <c r="X245" i="1" s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W218" i="1" s="1"/>
  <c r="N217" i="1"/>
  <c r="V215" i="1"/>
  <c r="V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6" i="1"/>
  <c r="V196" i="1"/>
  <c r="W195" i="1"/>
  <c r="V195" i="1"/>
  <c r="X194" i="1"/>
  <c r="X195" i="1" s="1"/>
  <c r="W194" i="1"/>
  <c r="J481" i="1" s="1"/>
  <c r="N194" i="1"/>
  <c r="V191" i="1"/>
  <c r="V190" i="1"/>
  <c r="W189" i="1"/>
  <c r="X189" i="1" s="1"/>
  <c r="N189" i="1"/>
  <c r="W188" i="1"/>
  <c r="X188" i="1" s="1"/>
  <c r="N188" i="1"/>
  <c r="W187" i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X166" i="1" s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X159" i="1"/>
  <c r="X163" i="1" s="1"/>
  <c r="W159" i="1"/>
  <c r="N159" i="1"/>
  <c r="V157" i="1"/>
  <c r="W156" i="1"/>
  <c r="V156" i="1"/>
  <c r="X155" i="1"/>
  <c r="W155" i="1"/>
  <c r="N155" i="1"/>
  <c r="W154" i="1"/>
  <c r="X154" i="1" s="1"/>
  <c r="V152" i="1"/>
  <c r="V151" i="1"/>
  <c r="W150" i="1"/>
  <c r="X150" i="1" s="1"/>
  <c r="N150" i="1"/>
  <c r="W149" i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W136" i="1"/>
  <c r="X136" i="1" s="1"/>
  <c r="N136" i="1"/>
  <c r="V133" i="1"/>
  <c r="V132" i="1"/>
  <c r="W131" i="1"/>
  <c r="X131" i="1" s="1"/>
  <c r="N131" i="1"/>
  <c r="W130" i="1"/>
  <c r="X130" i="1" s="1"/>
  <c r="N130" i="1"/>
  <c r="W129" i="1"/>
  <c r="G481" i="1" s="1"/>
  <c r="N129" i="1"/>
  <c r="V125" i="1"/>
  <c r="V124" i="1"/>
  <c r="W123" i="1"/>
  <c r="X123" i="1" s="1"/>
  <c r="N123" i="1"/>
  <c r="W122" i="1"/>
  <c r="X122" i="1" s="1"/>
  <c r="N122" i="1"/>
  <c r="W121" i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X101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N91" i="1"/>
  <c r="V89" i="1"/>
  <c r="V88" i="1"/>
  <c r="W87" i="1"/>
  <c r="X87" i="1" s="1"/>
  <c r="N87" i="1"/>
  <c r="X86" i="1"/>
  <c r="W86" i="1"/>
  <c r="W85" i="1"/>
  <c r="X85" i="1" s="1"/>
  <c r="W84" i="1"/>
  <c r="X84" i="1" s="1"/>
  <c r="W83" i="1"/>
  <c r="X83" i="1" s="1"/>
  <c r="N83" i="1"/>
  <c r="V81" i="1"/>
  <c r="V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X74" i="1"/>
  <c r="W74" i="1"/>
  <c r="N74" i="1"/>
  <c r="W73" i="1"/>
  <c r="X73" i="1" s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N49" i="1"/>
  <c r="V45" i="1"/>
  <c r="V44" i="1"/>
  <c r="W43" i="1"/>
  <c r="W45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N28" i="1"/>
  <c r="W27" i="1"/>
  <c r="N27" i="1"/>
  <c r="W26" i="1"/>
  <c r="X26" i="1" s="1"/>
  <c r="N26" i="1"/>
  <c r="W24" i="1"/>
  <c r="V24" i="1"/>
  <c r="W23" i="1"/>
  <c r="V23" i="1"/>
  <c r="X22" i="1"/>
  <c r="X23" i="1" s="1"/>
  <c r="W22" i="1"/>
  <c r="N22" i="1"/>
  <c r="H10" i="1"/>
  <c r="H9" i="1"/>
  <c r="A9" i="1"/>
  <c r="F10" i="1" s="1"/>
  <c r="D7" i="1"/>
  <c r="O6" i="1"/>
  <c r="N2" i="1"/>
  <c r="X214" i="1" l="1"/>
  <c r="D481" i="1"/>
  <c r="W117" i="1"/>
  <c r="W450" i="1"/>
  <c r="W51" i="1"/>
  <c r="X110" i="1"/>
  <c r="X236" i="1"/>
  <c r="W270" i="1"/>
  <c r="W306" i="1"/>
  <c r="W347" i="1"/>
  <c r="W348" i="1"/>
  <c r="W374" i="1"/>
  <c r="W375" i="1"/>
  <c r="W401" i="1"/>
  <c r="W402" i="1"/>
  <c r="V475" i="1"/>
  <c r="V471" i="1"/>
  <c r="W33" i="1"/>
  <c r="W32" i="1"/>
  <c r="W36" i="1"/>
  <c r="W37" i="1"/>
  <c r="W40" i="1"/>
  <c r="W41" i="1"/>
  <c r="W44" i="1"/>
  <c r="W80" i="1"/>
  <c r="X88" i="1"/>
  <c r="W89" i="1"/>
  <c r="W98" i="1"/>
  <c r="W111" i="1"/>
  <c r="X156" i="1"/>
  <c r="W163" i="1"/>
  <c r="W237" i="1"/>
  <c r="W249" i="1"/>
  <c r="X251" i="1"/>
  <c r="X254" i="1" s="1"/>
  <c r="W254" i="1"/>
  <c r="X327" i="1"/>
  <c r="X329" i="1" s="1"/>
  <c r="W329" i="1"/>
  <c r="X339" i="1"/>
  <c r="X340" i="1" s="1"/>
  <c r="W340" i="1"/>
  <c r="X385" i="1"/>
  <c r="X387" i="1" s="1"/>
  <c r="W387" i="1"/>
  <c r="X440" i="1"/>
  <c r="X442" i="1" s="1"/>
  <c r="W442" i="1"/>
  <c r="W454" i="1"/>
  <c r="X457" i="1"/>
  <c r="X461" i="1" s="1"/>
  <c r="W470" i="1"/>
  <c r="X145" i="1"/>
  <c r="X183" i="1"/>
  <c r="W110" i="1"/>
  <c r="W133" i="1"/>
  <c r="W146" i="1"/>
  <c r="W214" i="1"/>
  <c r="W284" i="1"/>
  <c r="X282" i="1"/>
  <c r="X283" i="1" s="1"/>
  <c r="O481" i="1"/>
  <c r="W301" i="1"/>
  <c r="X292" i="1"/>
  <c r="X300" i="1" s="1"/>
  <c r="W370" i="1"/>
  <c r="X397" i="1"/>
  <c r="W409" i="1"/>
  <c r="W410" i="1"/>
  <c r="J9" i="1"/>
  <c r="X28" i="1"/>
  <c r="C481" i="1"/>
  <c r="X50" i="1"/>
  <c r="X55" i="1"/>
  <c r="X59" i="1" s="1"/>
  <c r="W60" i="1"/>
  <c r="X64" i="1"/>
  <c r="X80" i="1" s="1"/>
  <c r="W88" i="1"/>
  <c r="W118" i="1"/>
  <c r="X129" i="1"/>
  <c r="X132" i="1" s="1"/>
  <c r="W132" i="1"/>
  <c r="W145" i="1"/>
  <c r="W164" i="1"/>
  <c r="W190" i="1"/>
  <c r="X187" i="1"/>
  <c r="X190" i="1" s="1"/>
  <c r="W236" i="1"/>
  <c r="W242" i="1"/>
  <c r="X239" i="1"/>
  <c r="X242" i="1" s="1"/>
  <c r="X246" i="1"/>
  <c r="P481" i="1"/>
  <c r="W324" i="1"/>
  <c r="W337" i="1"/>
  <c r="W381" i="1"/>
  <c r="X377" i="1"/>
  <c r="X381" i="1" s="1"/>
  <c r="W382" i="1"/>
  <c r="W398" i="1"/>
  <c r="X408" i="1"/>
  <c r="X409" i="1" s="1"/>
  <c r="X426" i="1"/>
  <c r="X428" i="1" s="1"/>
  <c r="H481" i="1"/>
  <c r="X265" i="1"/>
  <c r="W265" i="1"/>
  <c r="W276" i="1"/>
  <c r="N481" i="1"/>
  <c r="X274" i="1"/>
  <c r="X275" i="1" s="1"/>
  <c r="T481" i="1"/>
  <c r="W449" i="1"/>
  <c r="X447" i="1"/>
  <c r="X449" i="1" s="1"/>
  <c r="A10" i="1"/>
  <c r="B481" i="1"/>
  <c r="W472" i="1"/>
  <c r="X27" i="1"/>
  <c r="X32" i="1" s="1"/>
  <c r="X43" i="1"/>
  <c r="X44" i="1" s="1"/>
  <c r="X49" i="1"/>
  <c r="X51" i="1" s="1"/>
  <c r="W52" i="1"/>
  <c r="W59" i="1"/>
  <c r="E481" i="1"/>
  <c r="W99" i="1"/>
  <c r="X113" i="1"/>
  <c r="X117" i="1" s="1"/>
  <c r="F481" i="1"/>
  <c r="W125" i="1"/>
  <c r="W152" i="1"/>
  <c r="X149" i="1"/>
  <c r="X151" i="1" s="1"/>
  <c r="I481" i="1"/>
  <c r="W157" i="1"/>
  <c r="W191" i="1"/>
  <c r="W224" i="1"/>
  <c r="X221" i="1"/>
  <c r="X224" i="1" s="1"/>
  <c r="W243" i="1"/>
  <c r="W266" i="1"/>
  <c r="W275" i="1"/>
  <c r="W280" i="1"/>
  <c r="X278" i="1"/>
  <c r="X279" i="1" s="1"/>
  <c r="W283" i="1"/>
  <c r="W288" i="1"/>
  <c r="X286" i="1"/>
  <c r="X287" i="1" s="1"/>
  <c r="W300" i="1"/>
  <c r="X306" i="1"/>
  <c r="W307" i="1"/>
  <c r="X319" i="1"/>
  <c r="X324" i="1" s="1"/>
  <c r="X336" i="1"/>
  <c r="W363" i="1"/>
  <c r="X370" i="1"/>
  <c r="W371" i="1"/>
  <c r="S481" i="1"/>
  <c r="W423" i="1"/>
  <c r="W424" i="1"/>
  <c r="X437" i="1"/>
  <c r="W438" i="1"/>
  <c r="W473" i="1"/>
  <c r="M481" i="1"/>
  <c r="W219" i="1"/>
  <c r="X217" i="1"/>
  <c r="X218" i="1" s="1"/>
  <c r="F9" i="1"/>
  <c r="W81" i="1"/>
  <c r="X91" i="1"/>
  <c r="X98" i="1" s="1"/>
  <c r="X121" i="1"/>
  <c r="X124" i="1" s="1"/>
  <c r="W124" i="1"/>
  <c r="W151" i="1"/>
  <c r="W183" i="1"/>
  <c r="W184" i="1"/>
  <c r="L481" i="1"/>
  <c r="W225" i="1"/>
  <c r="X248" i="1"/>
  <c r="W311" i="1"/>
  <c r="W312" i="1"/>
  <c r="X309" i="1"/>
  <c r="X311" i="1" s="1"/>
  <c r="W315" i="1"/>
  <c r="W316" i="1"/>
  <c r="W325" i="1"/>
  <c r="X347" i="1"/>
  <c r="W364" i="1"/>
  <c r="R481" i="1"/>
  <c r="W406" i="1"/>
  <c r="X404" i="1"/>
  <c r="X405" i="1" s="1"/>
  <c r="X414" i="1"/>
  <c r="X423" i="1" s="1"/>
  <c r="W429" i="1"/>
  <c r="W461" i="1"/>
  <c r="X464" i="1"/>
  <c r="X469" i="1" s="1"/>
  <c r="W469" i="1"/>
  <c r="Q481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W475" i="1" l="1"/>
  <c r="W471" i="1"/>
  <c r="X476" i="1"/>
  <c r="W474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<sst xmlns="http://schemas.openxmlformats.org/spreadsheetml/2006/main" count="2016" uniqueCount="703">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</sst>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31" sqref="Z31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45311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Суббота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0.5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6</v>
      </c>
      <c r="W31" s="314">
        <f t="shared" si="0"/>
        <v>7.5600000000000005</v>
      </c>
      <c r="X31" s="36">
        <f t="shared" si="1"/>
        <v>2.2589999999999999E-2</v>
      </c>
      <c r="Y31" s="56"/>
      <c r="Z31" s="57"/>
      <c r="AD31" s="58"/>
      <c r="BA31" s="65" t="s">
        <v>1</v>
      </c>
    </row>
    <row r="32" spans="1:53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2.3809523809523809</v>
      </c>
      <c r="W32" s="315">
        <f>IFERROR(W26/H26,"0")+IFERROR(W27/H27,"0")+IFERROR(W28/H28,"0")+IFERROR(W29/H29,"0")+IFERROR(W30/H30,"0")+IFERROR(W31/H31,"0")</f>
        <v>3</v>
      </c>
      <c r="X32" s="315">
        <f>IFERROR(IF(X26="",0,X26),"0")+IFERROR(IF(X27="",0,X27),"0")+IFERROR(IF(X28="",0,X28),"0")+IFERROR(IF(X29="",0,X29),"0")+IFERROR(IF(X30="",0,X30),"0")+IFERROR(IF(X31="",0,X31),"0")</f>
        <v>2.2589999999999999E-2</v>
      </c>
      <c r="Y32" s="316"/>
      <c r="Z32" s="316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6</v>
      </c>
      <c r="W33" s="315">
        <f>IFERROR(SUM(W26:W31),"0")</f>
        <v>7.5600000000000005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67</v>
      </c>
      <c r="W55" s="314">
        <f>IFERROR(IF(V55="",0,CEILING((V55/$H55),1)*$H55),"")</f>
        <v>75.600000000000009</v>
      </c>
      <c r="X55" s="36">
        <f>IFERROR(IF(W55=0,"",ROUNDUP(W55/H55,0)*0.02175),"")</f>
        <v>0.15225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6.2037037037037033</v>
      </c>
      <c r="W59" s="315">
        <f>IFERROR(W55/H55,"0")+IFERROR(W56/H56,"0")+IFERROR(W57/H57,"0")+IFERROR(W58/H58,"0")</f>
        <v>7</v>
      </c>
      <c r="X59" s="315">
        <f>IFERROR(IF(X55="",0,X55),"0")+IFERROR(IF(X56="",0,X56),"0")+IFERROR(IF(X57="",0,X57),"0")+IFERROR(IF(X58="",0,X58),"0")</f>
        <v>0.15225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67</v>
      </c>
      <c r="W60" s="315">
        <f>IFERROR(SUM(W55:W58),"0")</f>
        <v>75.600000000000009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74</v>
      </c>
      <c r="W64" s="314">
        <f t="shared" si="2"/>
        <v>78.399999999999991</v>
      </c>
      <c r="X64" s="36">
        <f>IFERROR(IF(W64=0,"",ROUNDUP(W64/H64,0)*0.02175),"")</f>
        <v>0.15225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81</v>
      </c>
      <c r="W67" s="314">
        <f t="shared" si="2"/>
        <v>89.6</v>
      </c>
      <c r="X67" s="36">
        <f>IFERROR(IF(W67=0,"",ROUNDUP(W67/H67,0)*0.02175),"")</f>
        <v>0.17399999999999999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13.839285714285715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15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0.32624999999999998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155</v>
      </c>
      <c r="W81" s="315">
        <f>IFERROR(SUM(W63:W79),"0")</f>
        <v>168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18</v>
      </c>
      <c r="W83" s="314">
        <f>IFERROR(IF(V83="",0,CEILING((V83/$H83),1)*$H83),"")</f>
        <v>21.6</v>
      </c>
      <c r="X83" s="36">
        <f>IFERROR(IF(W83=0,"",ROUNDUP(W83/H83,0)*0.02175),"")</f>
        <v>4.3499999999999997E-2</v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1.6666666666666665</v>
      </c>
      <c r="W88" s="315">
        <f>IFERROR(W83/H83,"0")+IFERROR(W84/H84,"0")+IFERROR(W85/H85,"0")+IFERROR(W86/H86,"0")+IFERROR(W87/H87,"0")</f>
        <v>2</v>
      </c>
      <c r="X88" s="315">
        <f>IFERROR(IF(X83="",0,X83),"0")+IFERROR(IF(X84="",0,X84),"0")+IFERROR(IF(X85="",0,X85),"0")+IFERROR(IF(X86="",0,X86),"0")+IFERROR(IF(X87="",0,X87),"0")</f>
        <v>4.3499999999999997E-2</v>
      </c>
      <c r="Y88" s="316"/>
      <c r="Z88" s="316"/>
    </row>
    <row r="89" spans="1:53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18</v>
      </c>
      <c r="W89" s="315">
        <f>IFERROR(SUM(W83:W87),"0")</f>
        <v>21.6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334</v>
      </c>
      <c r="W102" s="314">
        <f t="shared" si="5"/>
        <v>336</v>
      </c>
      <c r="X102" s="36">
        <f>IFERROR(IF(W102=0,"",ROUNDUP(W102/H102,0)*0.02175),"")</f>
        <v>0.86999999999999988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133</v>
      </c>
      <c r="W103" s="314">
        <f t="shared" si="5"/>
        <v>134.4</v>
      </c>
      <c r="X103" s="36">
        <f>IFERROR(IF(W103=0,"",ROUNDUP(W103/H103,0)*0.02175),"")</f>
        <v>0.34799999999999998</v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55.595238095238088</v>
      </c>
      <c r="W110" s="315">
        <f>IFERROR(W101/H101,"0")+IFERROR(W102/H102,"0")+IFERROR(W103/H103,"0")+IFERROR(W104/H104,"0")+IFERROR(W105/H105,"0")+IFERROR(W106/H106,"0")+IFERROR(W107/H107,"0")+IFERROR(W108/H108,"0")+IFERROR(W109/H109,"0")</f>
        <v>56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1.218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467</v>
      </c>
      <c r="W111" s="315">
        <f>IFERROR(SUM(W101:W109),"0")</f>
        <v>470.4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359</v>
      </c>
      <c r="W121" s="314">
        <f>IFERROR(IF(V121="",0,CEILING((V121/$H121),1)*$H121),"")</f>
        <v>361.2</v>
      </c>
      <c r="X121" s="36">
        <f>IFERROR(IF(W121=0,"",ROUNDUP(W121/H121,0)*0.02175),"")</f>
        <v>0.93524999999999991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32</v>
      </c>
      <c r="W123" s="314">
        <f>IFERROR(IF(V123="",0,CEILING((V123/$H123),1)*$H123),"")</f>
        <v>32.400000000000006</v>
      </c>
      <c r="X123" s="36">
        <f>IFERROR(IF(W123=0,"",ROUNDUP(W123/H123,0)*0.00753),"")</f>
        <v>9.0359999999999996E-2</v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54.589947089947088</v>
      </c>
      <c r="W124" s="315">
        <f>IFERROR(W121/H121,"0")+IFERROR(W122/H122,"0")+IFERROR(W123/H123,"0")</f>
        <v>55</v>
      </c>
      <c r="X124" s="315">
        <f>IFERROR(IF(X121="",0,X121),"0")+IFERROR(IF(X122="",0,X122),"0")+IFERROR(IF(X123="",0,X123),"0")</f>
        <v>1.0256099999999999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391</v>
      </c>
      <c r="W125" s="315">
        <f>IFERROR(SUM(W121:W123),"0")</f>
        <v>393.6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109</v>
      </c>
      <c r="W136" s="314">
        <f t="shared" ref="W136:W144" si="6">IFERROR(IF(V136="",0,CEILING((V136/$H136),1)*$H136),"")</f>
        <v>109.2</v>
      </c>
      <c r="X136" s="36">
        <f>IFERROR(IF(W136=0,"",ROUNDUP(W136/H136,0)*0.00753),"")</f>
        <v>0.19578000000000001</v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25.952380952380953</v>
      </c>
      <c r="W145" s="315">
        <f>IFERROR(W136/H136,"0")+IFERROR(W137/H137,"0")+IFERROR(W138/H138,"0")+IFERROR(W139/H139,"0")+IFERROR(W140/H140,"0")+IFERROR(W141/H141,"0")+IFERROR(W142/H142,"0")+IFERROR(W143/H143,"0")+IFERROR(W144/H144,"0")</f>
        <v>26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0.19578000000000001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109</v>
      </c>
      <c r="W146" s="315">
        <f>IFERROR(SUM(W136:W144),"0")</f>
        <v>109.2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115</v>
      </c>
      <c r="W169" s="314">
        <f t="shared" si="7"/>
        <v>116</v>
      </c>
      <c r="X169" s="36">
        <f>IFERROR(IF(W169=0,"",ROUNDUP(W169/H169,0)*0.01196),"")</f>
        <v>0.34683999999999998</v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151</v>
      </c>
      <c r="W170" s="314">
        <f t="shared" si="7"/>
        <v>156</v>
      </c>
      <c r="X170" s="36">
        <f>IFERROR(IF(W170=0,"",ROUNDUP(W170/H170,0)*0.02175),"")</f>
        <v>0.43499999999999994</v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201</v>
      </c>
      <c r="W174" s="314">
        <f t="shared" si="7"/>
        <v>201.6</v>
      </c>
      <c r="X174" s="36">
        <f>IFERROR(IF(W174=0,"",ROUNDUP(W174/H174,0)*0.00753),"")</f>
        <v>0.63251999999999997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18</v>
      </c>
      <c r="W178" s="314">
        <f t="shared" si="7"/>
        <v>19.2</v>
      </c>
      <c r="X178" s="36">
        <f t="shared" si="8"/>
        <v>6.0240000000000002E-2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74</v>
      </c>
      <c r="W179" s="314">
        <f t="shared" si="7"/>
        <v>74.399999999999991</v>
      </c>
      <c r="X179" s="36">
        <f t="shared" si="8"/>
        <v>0.23343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131</v>
      </c>
      <c r="W181" s="314">
        <f t="shared" si="7"/>
        <v>132</v>
      </c>
      <c r="X181" s="36">
        <f t="shared" si="8"/>
        <v>0.41415000000000002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224.77564102564105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227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2.1221800000000002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690</v>
      </c>
      <c r="W184" s="315">
        <f>IFERROR(SUM(W166:W182),"0")</f>
        <v>699.2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44</v>
      </c>
      <c r="W188" s="314">
        <f>IFERROR(IF(V188="",0,CEILING((V188/$H188),1)*$H188),"")</f>
        <v>45.6</v>
      </c>
      <c r="X188" s="36">
        <f>IFERROR(IF(W188=0,"",ROUNDUP(W188/H188,0)*0.00753),"")</f>
        <v>0.14307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43</v>
      </c>
      <c r="W189" s="314">
        <f>IFERROR(IF(V189="",0,CEILING((V189/$H189),1)*$H189),"")</f>
        <v>43.199999999999996</v>
      </c>
      <c r="X189" s="36">
        <f>IFERROR(IF(W189=0,"",ROUNDUP(W189/H189,0)*0.00753),"")</f>
        <v>0.13553999999999999</v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36.25</v>
      </c>
      <c r="W190" s="315">
        <f>IFERROR(W186/H186,"0")+IFERROR(W187/H187,"0")+IFERROR(W188/H188,"0")+IFERROR(W189/H189,"0")</f>
        <v>37</v>
      </c>
      <c r="X190" s="315">
        <f>IFERROR(IF(X186="",0,X186),"0")+IFERROR(IF(X187="",0,X187),"0")+IFERROR(IF(X188="",0,X188),"0")+IFERROR(IF(X189="",0,X189),"0")</f>
        <v>0.27861000000000002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87</v>
      </c>
      <c r="W191" s="315">
        <f>IFERROR(SUM(W186:W189),"0")</f>
        <v>88.8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28</v>
      </c>
      <c r="W230" s="314">
        <f t="shared" si="11"/>
        <v>29.400000000000002</v>
      </c>
      <c r="X230" s="36">
        <f>IFERROR(IF(W230=0,"",ROUNDUP(W230/H230,0)*0.00753),"")</f>
        <v>0.10542</v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13.333333333333332</v>
      </c>
      <c r="W236" s="315">
        <f>IFERROR(W227/H227,"0")+IFERROR(W228/H228,"0")+IFERROR(W229/H229,"0")+IFERROR(W230/H230,"0")+IFERROR(W231/H231,"0")+IFERROR(W232/H232,"0")+IFERROR(W233/H233,"0")+IFERROR(W234/H234,"0")+IFERROR(W235/H235,"0")</f>
        <v>14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0.10542</v>
      </c>
      <c r="Y236" s="316"/>
      <c r="Z236" s="316"/>
    </row>
    <row r="237" spans="1:53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28</v>
      </c>
      <c r="W237" s="315">
        <f>IFERROR(SUM(W227:W235),"0")</f>
        <v>29.400000000000002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51</v>
      </c>
      <c r="W240" s="314">
        <f>IFERROR(IF(V240="",0,CEILING((V240/$H240),1)*$H240),"")</f>
        <v>54.6</v>
      </c>
      <c r="X240" s="36">
        <f>IFERROR(IF(W240=0,"",ROUNDUP(W240/H240,0)*0.02175),"")</f>
        <v>0.15225</v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6.5384615384615383</v>
      </c>
      <c r="W242" s="315">
        <f>IFERROR(W239/H239,"0")+IFERROR(W240/H240,"0")+IFERROR(W241/H241,"0")</f>
        <v>7</v>
      </c>
      <c r="X242" s="315">
        <f>IFERROR(IF(X239="",0,X239),"0")+IFERROR(IF(X240="",0,X240),"0")+IFERROR(IF(X241="",0,X241),"0")</f>
        <v>0.15225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51</v>
      </c>
      <c r="W243" s="315">
        <f>IFERROR(SUM(W239:W241),"0")</f>
        <v>54.6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9</v>
      </c>
      <c r="W247" s="314">
        <f>IFERROR(IF(V247="",0,CEILING((V247/$H247),1)*$H247),"")</f>
        <v>10.199999999999999</v>
      </c>
      <c r="X247" s="36">
        <f>IFERROR(IF(W247=0,"",ROUNDUP(W247/H247,0)*0.00753),"")</f>
        <v>3.0120000000000001E-2</v>
      </c>
      <c r="Y247" s="56"/>
      <c r="Z247" s="57"/>
      <c r="AD247" s="58"/>
      <c r="BA247" s="195" t="s">
        <v>1</v>
      </c>
    </row>
    <row r="248" spans="1:53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3.5294117647058827</v>
      </c>
      <c r="W248" s="315">
        <f>IFERROR(W245/H245,"0")+IFERROR(W246/H246,"0")+IFERROR(W247/H247,"0")</f>
        <v>4</v>
      </c>
      <c r="X248" s="315">
        <f>IFERROR(IF(X245="",0,X245),"0")+IFERROR(IF(X246="",0,X246),"0")+IFERROR(IF(X247="",0,X247),"0")</f>
        <v>3.0120000000000001E-2</v>
      </c>
      <c r="Y248" s="316"/>
      <c r="Z248" s="316"/>
    </row>
    <row r="249" spans="1:53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9</v>
      </c>
      <c r="W249" s="315">
        <f>IFERROR(SUM(W245:W247),"0")</f>
        <v>10.199999999999999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924</v>
      </c>
      <c r="W292" s="314">
        <f t="shared" ref="W292:W299" si="13">IFERROR(IF(V292="",0,CEILING((V292/$H292),1)*$H292),"")</f>
        <v>930</v>
      </c>
      <c r="X292" s="36">
        <f>IFERROR(IF(W292=0,"",ROUNDUP(W292/H292,0)*0.02175),"")</f>
        <v>1.3484999999999998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723</v>
      </c>
      <c r="W294" s="314">
        <f t="shared" si="13"/>
        <v>735</v>
      </c>
      <c r="X294" s="36">
        <f>IFERROR(IF(W294=0,"",ROUNDUP(W294/H294,0)*0.02175),"")</f>
        <v>1.06575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525</v>
      </c>
      <c r="W296" s="314">
        <f t="shared" si="13"/>
        <v>525</v>
      </c>
      <c r="X296" s="36">
        <f>IFERROR(IF(W296=0,"",ROUNDUP(W296/H296,0)*0.02175),"")</f>
        <v>0.76124999999999998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11</v>
      </c>
      <c r="W298" s="314">
        <f t="shared" si="13"/>
        <v>15</v>
      </c>
      <c r="X298" s="36">
        <f>IFERROR(IF(W298=0,"",ROUNDUP(W298/H298,0)*0.00937),"")</f>
        <v>2.811E-2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147</v>
      </c>
      <c r="W300" s="315">
        <f>IFERROR(W292/H292,"0")+IFERROR(W293/H293,"0")+IFERROR(W294/H294,"0")+IFERROR(W295/H295,"0")+IFERROR(W296/H296,"0")+IFERROR(W297/H297,"0")+IFERROR(W298/H298,"0")+IFERROR(W299/H299,"0")</f>
        <v>149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3.2036099999999998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2183</v>
      </c>
      <c r="W301" s="315">
        <f>IFERROR(SUM(W292:W299),"0")</f>
        <v>2205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553</v>
      </c>
      <c r="W303" s="314">
        <f>IFERROR(IF(V303="",0,CEILING((V303/$H303),1)*$H303),"")</f>
        <v>555</v>
      </c>
      <c r="X303" s="36">
        <f>IFERROR(IF(W303=0,"",ROUNDUP(W303/H303,0)*0.02175),"")</f>
        <v>0.80474999999999997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36.866666666666667</v>
      </c>
      <c r="W306" s="315">
        <f>IFERROR(W303/H303,"0")+IFERROR(W304/H304,"0")+IFERROR(W305/H305,"0")</f>
        <v>37</v>
      </c>
      <c r="X306" s="315">
        <f>IFERROR(IF(X303="",0,X303),"0")+IFERROR(IF(X304="",0,X304),"0")+IFERROR(IF(X305="",0,X305),"0")</f>
        <v>0.80474999999999997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553</v>
      </c>
      <c r="W307" s="315">
        <f>IFERROR(SUM(W303:W305),"0")</f>
        <v>555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73</v>
      </c>
      <c r="W310" s="314">
        <f>IFERROR(IF(V310="",0,CEILING((V310/$H310),1)*$H310),"")</f>
        <v>78</v>
      </c>
      <c r="X310" s="36">
        <f>IFERROR(IF(W310=0,"",ROUNDUP(W310/H310,0)*0.02175),"")</f>
        <v>0.21749999999999997</v>
      </c>
      <c r="Y310" s="56"/>
      <c r="Z310" s="57"/>
      <c r="AD310" s="58"/>
      <c r="BA310" s="224" t="s">
        <v>1</v>
      </c>
    </row>
    <row r="311" spans="1:53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9.3589743589743595</v>
      </c>
      <c r="W311" s="315">
        <f>IFERROR(W309/H309,"0")+IFERROR(W310/H310,"0")</f>
        <v>10</v>
      </c>
      <c r="X311" s="315">
        <f>IFERROR(IF(X309="",0,X309),"0")+IFERROR(IF(X310="",0,X310),"0")</f>
        <v>0.21749999999999997</v>
      </c>
      <c r="Y311" s="316"/>
      <c r="Z311" s="31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73</v>
      </c>
      <c r="W312" s="315">
        <f>IFERROR(SUM(W309:W310),"0")</f>
        <v>78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134</v>
      </c>
      <c r="W314" s="314">
        <f>IFERROR(IF(V314="",0,CEILING((V314/$H314),1)*$H314),"")</f>
        <v>140.4</v>
      </c>
      <c r="X314" s="36">
        <f>IFERROR(IF(W314=0,"",ROUNDUP(W314/H314,0)*0.02175),"")</f>
        <v>0.39149999999999996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17.179487179487179</v>
      </c>
      <c r="W315" s="315">
        <f>IFERROR(W314/H314,"0")</f>
        <v>18</v>
      </c>
      <c r="X315" s="315">
        <f>IFERROR(IF(X314="",0,X314),"0")</f>
        <v>0.39149999999999996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134</v>
      </c>
      <c r="W316" s="315">
        <f>IFERROR(SUM(W314:W314),"0")</f>
        <v>140.4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34</v>
      </c>
      <c r="W327" s="314">
        <f>IFERROR(IF(V327="",0,CEILING((V327/$H327),1)*$H327),"")</f>
        <v>35.04</v>
      </c>
      <c r="X327" s="36">
        <f>IFERROR(IF(W327=0,"",ROUNDUP(W327/H327,0)*0.00753),"")</f>
        <v>6.0240000000000002E-2</v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7.762557077625571</v>
      </c>
      <c r="W329" s="315">
        <f>IFERROR(W327/H327,"0")+IFERROR(W328/H328,"0")</f>
        <v>8</v>
      </c>
      <c r="X329" s="315">
        <f>IFERROR(IF(X327="",0,X327),"0")+IFERROR(IF(X328="",0,X328),"0")</f>
        <v>6.0240000000000002E-2</v>
      </c>
      <c r="Y329" s="316"/>
      <c r="Z329" s="316"/>
    </row>
    <row r="330" spans="1:53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34</v>
      </c>
      <c r="W330" s="315">
        <f>IFERROR(SUM(W327:W328),"0")</f>
        <v>35.04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hidden="1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idden="1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hidden="1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24</v>
      </c>
      <c r="W350" s="314">
        <f t="shared" ref="W350:W362" si="14">IFERROR(IF(V350="",0,CEILING((V350/$H350),1)*$H350),"")</f>
        <v>25.200000000000003</v>
      </c>
      <c r="X350" s="36">
        <f>IFERROR(IF(W350=0,"",ROUNDUP(W350/H350,0)*0.00753),"")</f>
        <v>4.5179999999999998E-2</v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118</v>
      </c>
      <c r="W352" s="314">
        <f t="shared" si="14"/>
        <v>121.80000000000001</v>
      </c>
      <c r="X352" s="36">
        <f>IFERROR(IF(W352=0,"",ROUNDUP(W352/H352,0)*0.00753),"")</f>
        <v>0.21837000000000001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42</v>
      </c>
      <c r="W357" s="314">
        <f t="shared" si="14"/>
        <v>42</v>
      </c>
      <c r="X357" s="36">
        <f t="shared" si="15"/>
        <v>0.1004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58</v>
      </c>
      <c r="W361" s="314">
        <f t="shared" si="14"/>
        <v>58.800000000000004</v>
      </c>
      <c r="X361" s="36">
        <f t="shared" si="15"/>
        <v>0.14056000000000002</v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81.428571428571431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83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0.50451000000000001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242</v>
      </c>
      <c r="W364" s="315">
        <f>IFERROR(SUM(W350:W362),"0")</f>
        <v>247.8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156</v>
      </c>
      <c r="W390" s="314">
        <f t="shared" ref="W390:W396" si="16">IFERROR(IF(V390="",0,CEILING((V390/$H390),1)*$H390),"")</f>
        <v>159.6</v>
      </c>
      <c r="X390" s="36">
        <f>IFERROR(IF(W390=0,"",ROUNDUP(W390/H390,0)*0.00753),"")</f>
        <v>0.28614000000000001</v>
      </c>
      <c r="Y390" s="56"/>
      <c r="Z390" s="57"/>
      <c r="AD390" s="58"/>
      <c r="BA390" s="264" t="s">
        <v>1</v>
      </c>
    </row>
    <row r="391" spans="1:53" ht="27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49</v>
      </c>
      <c r="W391" s="314">
        <f t="shared" si="16"/>
        <v>52</v>
      </c>
      <c r="X391" s="36">
        <f>IFERROR(IF(W391=0,"",ROUNDUP(W391/H391,0)*0.00937),"")</f>
        <v>0.12181</v>
      </c>
      <c r="Y391" s="56"/>
      <c r="Z391" s="57"/>
      <c r="AD391" s="58"/>
      <c r="BA391" s="265" t="s">
        <v>1</v>
      </c>
    </row>
    <row r="392" spans="1:53" ht="27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58</v>
      </c>
      <c r="W392" s="314">
        <f t="shared" si="16"/>
        <v>58.800000000000004</v>
      </c>
      <c r="X392" s="36">
        <f>IFERROR(IF(W392=0,"",ROUNDUP(W392/H392,0)*0.00502),"")</f>
        <v>0.14056000000000002</v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77.011904761904759</v>
      </c>
      <c r="W397" s="315">
        <f>IFERROR(W390/H390,"0")+IFERROR(W391/H391,"0")+IFERROR(W392/H392,"0")+IFERROR(W393/H393,"0")+IFERROR(W394/H394,"0")+IFERROR(W395/H395,"0")+IFERROR(W396/H396,"0")</f>
        <v>79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0.54851000000000005</v>
      </c>
      <c r="Y397" s="316"/>
      <c r="Z397" s="316"/>
    </row>
    <row r="398" spans="1:53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263</v>
      </c>
      <c r="W398" s="315">
        <f>IFERROR(SUM(W390:W396),"0")</f>
        <v>270.39999999999998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314</v>
      </c>
      <c r="W415" s="314">
        <f t="shared" si="17"/>
        <v>316.8</v>
      </c>
      <c r="X415" s="36">
        <f>IFERROR(IF(W415=0,"",ROUNDUP(W415/H415,0)*0.01196),"")</f>
        <v>0.71760000000000002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50</v>
      </c>
      <c r="W416" s="314">
        <f t="shared" si="17"/>
        <v>52.800000000000004</v>
      </c>
      <c r="X416" s="36">
        <f>IFERROR(IF(W416=0,"",ROUNDUP(W416/H416,0)*0.01196),"")</f>
        <v>0.1196</v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68.939393939393938</v>
      </c>
      <c r="W423" s="315">
        <f>IFERROR(W414/H414,"0")+IFERROR(W415/H415,"0")+IFERROR(W416/H416,"0")+IFERROR(W417/H417,"0")+IFERROR(W418/H418,"0")+IFERROR(W419/H419,"0")+IFERROR(W420/H420,"0")+IFERROR(W421/H421,"0")+IFERROR(W422/H422,"0")</f>
        <v>70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0.83720000000000006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364</v>
      </c>
      <c r="W424" s="315">
        <f>IFERROR(SUM(W414:W422),"0")</f>
        <v>369.6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301</v>
      </c>
      <c r="W426" s="314">
        <f>IFERROR(IF(V426="",0,CEILING((V426/$H426),1)*$H426),"")</f>
        <v>306.24</v>
      </c>
      <c r="X426" s="36">
        <f>IFERROR(IF(W426=0,"",ROUNDUP(W426/H426,0)*0.01196),"")</f>
        <v>0.69367999999999996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57.007575757575758</v>
      </c>
      <c r="W428" s="315">
        <f>IFERROR(W426/H426,"0")+IFERROR(W427/H427,"0")</f>
        <v>58</v>
      </c>
      <c r="X428" s="315">
        <f>IFERROR(IF(X426="",0,X426),"0")+IFERROR(IF(X427="",0,X427),"0")</f>
        <v>0.69367999999999996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301</v>
      </c>
      <c r="W429" s="315">
        <f>IFERROR(SUM(W426:W427),"0")</f>
        <v>306.24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172</v>
      </c>
      <c r="W431" s="314">
        <f t="shared" ref="W431:W436" si="18">IFERROR(IF(V431="",0,CEILING((V431/$H431),1)*$H431),"")</f>
        <v>174.24</v>
      </c>
      <c r="X431" s="36">
        <f>IFERROR(IF(W431=0,"",ROUNDUP(W431/H431,0)*0.01196),"")</f>
        <v>0.39468000000000003</v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126</v>
      </c>
      <c r="W433" s="314">
        <f t="shared" si="18"/>
        <v>126.72</v>
      </c>
      <c r="X433" s="36">
        <f>IFERROR(IF(W433=0,"",ROUNDUP(W433/H433,0)*0.01196),"")</f>
        <v>0.28704000000000002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56.439393939393938</v>
      </c>
      <c r="W437" s="315">
        <f>IFERROR(W431/H431,"0")+IFERROR(W432/H432,"0")+IFERROR(W433/H433,"0")+IFERROR(W434/H434,"0")+IFERROR(W435/H435,"0")+IFERROR(W436/H436,"0")</f>
        <v>57</v>
      </c>
      <c r="X437" s="315">
        <f>IFERROR(IF(X431="",0,X431),"0")+IFERROR(IF(X432="",0,X432),"0")+IFERROR(IF(X433="",0,X433),"0")+IFERROR(IF(X434="",0,X434),"0")+IFERROR(IF(X435="",0,X435),"0")+IFERROR(IF(X436="",0,X436),"0")</f>
        <v>0.6817200000000001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298</v>
      </c>
      <c r="W438" s="315">
        <f>IFERROR(SUM(W431:W436),"0")</f>
        <v>300.96000000000004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91</v>
      </c>
      <c r="W441" s="314">
        <f>IFERROR(IF(V441="",0,CEILING((V441/$H441),1)*$H441),"")</f>
        <v>93.6</v>
      </c>
      <c r="X441" s="36">
        <f>IFERROR(IF(W441=0,"",ROUNDUP(W441/H441,0)*0.02175),"")</f>
        <v>0.26100000000000001</v>
      </c>
      <c r="Y441" s="56"/>
      <c r="Z441" s="57"/>
      <c r="AD441" s="58"/>
      <c r="BA441" s="292" t="s">
        <v>1</v>
      </c>
    </row>
    <row r="442" spans="1:53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11.666666666666666</v>
      </c>
      <c r="W442" s="315">
        <f>IFERROR(W440/H440,"0")+IFERROR(W441/H441,"0")</f>
        <v>12</v>
      </c>
      <c r="X442" s="315">
        <f>IFERROR(IF(X440="",0,X440),"0")+IFERROR(IF(X441="",0,X441),"0")</f>
        <v>0.26100000000000001</v>
      </c>
      <c r="Y442" s="316"/>
      <c r="Z442" s="316"/>
    </row>
    <row r="443" spans="1:53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91</v>
      </c>
      <c r="W443" s="315">
        <f>IFERROR(SUM(W440:W441),"0")</f>
        <v>93.6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8</v>
      </c>
      <c r="W448" s="314">
        <f>IFERROR(IF(V448="",0,CEILING((V448/$H448),1)*$H448),"")</f>
        <v>12</v>
      </c>
      <c r="X448" s="36">
        <f>IFERROR(IF(W448=0,"",ROUNDUP(W448/H448,0)*0.02175),"")</f>
        <v>2.1749999999999999E-2</v>
      </c>
      <c r="Y448" s="56"/>
      <c r="Z448" s="57"/>
      <c r="AD448" s="58"/>
      <c r="BA448" s="294" t="s">
        <v>1</v>
      </c>
    </row>
    <row r="449" spans="1:53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0.66666666666666663</v>
      </c>
      <c r="W449" s="315">
        <f>IFERROR(W447/H447,"0")+IFERROR(W448/H448,"0")</f>
        <v>1</v>
      </c>
      <c r="X449" s="315">
        <f>IFERROR(IF(X447="",0,X447),"0")+IFERROR(IF(X448="",0,X448),"0")</f>
        <v>2.1749999999999999E-2</v>
      </c>
      <c r="Y449" s="316"/>
      <c r="Z449" s="316"/>
    </row>
    <row r="450" spans="1:53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8</v>
      </c>
      <c r="W450" s="315">
        <f>IFERROR(SUM(W447:W448),"0")</f>
        <v>12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137</v>
      </c>
      <c r="W459" s="314">
        <f>IFERROR(IF(V459="",0,CEILING((V459/$H459),1)*$H459),"")</f>
        <v>138.6</v>
      </c>
      <c r="X459" s="36">
        <f>IFERROR(IF(W459=0,"",ROUNDUP(W459/H459,0)*0.00753),"")</f>
        <v>0.24849000000000002</v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32.61904761904762</v>
      </c>
      <c r="W461" s="315">
        <f>IFERROR(W457/H457,"0")+IFERROR(W458/H458,"0")+IFERROR(W459/H459,"0")+IFERROR(W460/H460,"0")</f>
        <v>33</v>
      </c>
      <c r="X461" s="315">
        <f>IFERROR(IF(X457="",0,X457),"0")+IFERROR(IF(X458="",0,X458),"0")+IFERROR(IF(X459="",0,X459),"0")+IFERROR(IF(X460="",0,X460),"0")</f>
        <v>0.24849000000000002</v>
      </c>
      <c r="Y461" s="316"/>
      <c r="Z461" s="316"/>
    </row>
    <row r="462" spans="1:53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137</v>
      </c>
      <c r="W462" s="315">
        <f>IFERROR(SUM(W457:W460),"0")</f>
        <v>138.6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141</v>
      </c>
      <c r="W466" s="314">
        <f>IFERROR(IF(V466="",0,CEILING((V466/$H466),1)*$H466),"")</f>
        <v>148.19999999999999</v>
      </c>
      <c r="X466" s="36">
        <f>IFERROR(IF(W466=0,"",ROUNDUP(W466/H466,0)*0.02175),"")</f>
        <v>0.41324999999999995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18.076923076923077</v>
      </c>
      <c r="W469" s="315">
        <f>IFERROR(W464/H464,"0")+IFERROR(W465/H465,"0")+IFERROR(W466/H466,"0")+IFERROR(W467/H467,"0")+IFERROR(W468/H468,"0")</f>
        <v>19</v>
      </c>
      <c r="X469" s="315">
        <f>IFERROR(IF(X464="",0,X464),"0")+IFERROR(IF(X465="",0,X465),"0")+IFERROR(IF(X466="",0,X466),"0")+IFERROR(IF(X467="",0,X467),"0")+IFERROR(IF(X468="",0,X468),"0")</f>
        <v>0.41324999999999995</v>
      </c>
      <c r="Y469" s="316"/>
      <c r="Z469" s="316"/>
    </row>
    <row r="470" spans="1:53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141</v>
      </c>
      <c r="W470" s="315">
        <f>IFERROR(SUM(W464:W468),"0")</f>
        <v>148.19999999999999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6900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7029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7283.1904420263081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7419.8099999999986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13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13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7608.1904420263081</v>
      </c>
      <c r="W474" s="315">
        <f>GrossWeightTotalR+PalletQtyTotalR*25</f>
        <v>7744.8099999999986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1066.6788514042141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1087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14.560269999999999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7.5600000000000005</v>
      </c>
      <c r="C481" s="46">
        <f>IFERROR(W49*1,"0")+IFERROR(W50*1,"0")</f>
        <v>0</v>
      </c>
      <c r="D481" s="46">
        <f>IFERROR(W55*1,"0")+IFERROR(W56*1,"0")+IFERROR(W57*1,"0")+IFERROR(W58*1,"0")</f>
        <v>75.600000000000009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660</v>
      </c>
      <c r="F481" s="46">
        <f>IFERROR(W121*1,"0")+IFERROR(W122*1,"0")+IFERROR(W123*1,"0")</f>
        <v>393.6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109.2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788.00000000000011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94.2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2978.4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35.04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247.8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270.39999999999998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1070.4000000000001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298.79999999999995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67"/>
        <filter val="1 066,68"/>
        <filter val="1,67"/>
        <filter val="109,00"/>
        <filter val="11,00"/>
        <filter val="11,67"/>
        <filter val="115,00"/>
        <filter val="118,00"/>
        <filter val="126,00"/>
        <filter val="13"/>
        <filter val="13,33"/>
        <filter val="13,84"/>
        <filter val="131,00"/>
        <filter val="133,00"/>
        <filter val="134,00"/>
        <filter val="137,00"/>
        <filter val="141,00"/>
        <filter val="147,00"/>
        <filter val="151,00"/>
        <filter val="155,00"/>
        <filter val="156,00"/>
        <filter val="17,18"/>
        <filter val="172,00"/>
        <filter val="18,00"/>
        <filter val="18,08"/>
        <filter val="2 183,00"/>
        <filter val="2,38"/>
        <filter val="201,00"/>
        <filter val="224,78"/>
        <filter val="24,00"/>
        <filter val="242,00"/>
        <filter val="25,95"/>
        <filter val="263,00"/>
        <filter val="28,00"/>
        <filter val="298,00"/>
        <filter val="3,53"/>
        <filter val="301,00"/>
        <filter val="314,00"/>
        <filter val="32,00"/>
        <filter val="32,62"/>
        <filter val="334,00"/>
        <filter val="34,00"/>
        <filter val="359,00"/>
        <filter val="36,25"/>
        <filter val="36,87"/>
        <filter val="364,00"/>
        <filter val="391,00"/>
        <filter val="42,00"/>
        <filter val="43,00"/>
        <filter val="44,00"/>
        <filter val="467,00"/>
        <filter val="49,00"/>
        <filter val="50,00"/>
        <filter val="51,00"/>
        <filter val="525,00"/>
        <filter val="54,59"/>
        <filter val="55,60"/>
        <filter val="553,00"/>
        <filter val="56,44"/>
        <filter val="57,01"/>
        <filter val="58,00"/>
        <filter val="6 900,00"/>
        <filter val="6,00"/>
        <filter val="6,20"/>
        <filter val="6,54"/>
        <filter val="67,00"/>
        <filter val="68,94"/>
        <filter val="690,00"/>
        <filter val="7 283,19"/>
        <filter val="7 608,19"/>
        <filter val="7,76"/>
        <filter val="723,00"/>
        <filter val="73,00"/>
        <filter val="74,00"/>
        <filter val="77,01"/>
        <filter val="8,00"/>
        <filter val="81,00"/>
        <filter val="81,43"/>
        <filter val="87,00"/>
        <filter val="9,00"/>
        <filter val="9,36"/>
        <filter val="91,00"/>
        <filter val="924,00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2024-01-18T11:39:24Z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