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31940A-3F8D-4C6E-BEF5-336652340A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X464" i="1"/>
  <c r="W464" i="1"/>
  <c r="V462" i="1"/>
  <c r="V461" i="1"/>
  <c r="W460" i="1"/>
  <c r="X460" i="1" s="1"/>
  <c r="W459" i="1"/>
  <c r="X459" i="1" s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X421" i="1"/>
  <c r="W421" i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X415" i="1"/>
  <c r="W415" i="1"/>
  <c r="N415" i="1"/>
  <c r="W414" i="1"/>
  <c r="N414" i="1"/>
  <c r="V410" i="1"/>
  <c r="V409" i="1"/>
  <c r="W408" i="1"/>
  <c r="W409" i="1" s="1"/>
  <c r="V406" i="1"/>
  <c r="V405" i="1"/>
  <c r="W404" i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N386" i="1"/>
  <c r="X385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X370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X345" i="1"/>
  <c r="W345" i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X333" i="1"/>
  <c r="W333" i="1"/>
  <c r="N333" i="1"/>
  <c r="W332" i="1"/>
  <c r="X332" i="1" s="1"/>
  <c r="N332" i="1"/>
  <c r="V330" i="1"/>
  <c r="V329" i="1"/>
  <c r="W328" i="1"/>
  <c r="N328" i="1"/>
  <c r="W327" i="1"/>
  <c r="X327" i="1" s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X314" i="1"/>
  <c r="X315" i="1" s="1"/>
  <c r="W314" i="1"/>
  <c r="W315" i="1" s="1"/>
  <c r="N314" i="1"/>
  <c r="V312" i="1"/>
  <c r="V311" i="1"/>
  <c r="W310" i="1"/>
  <c r="X310" i="1" s="1"/>
  <c r="N310" i="1"/>
  <c r="W309" i="1"/>
  <c r="X309" i="1" s="1"/>
  <c r="X311" i="1" s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V288" i="1"/>
  <c r="V287" i="1"/>
  <c r="W286" i="1"/>
  <c r="N286" i="1"/>
  <c r="V284" i="1"/>
  <c r="W283" i="1"/>
  <c r="V283" i="1"/>
  <c r="X282" i="1"/>
  <c r="X283" i="1" s="1"/>
  <c r="W282" i="1"/>
  <c r="W284" i="1" s="1"/>
  <c r="N282" i="1"/>
  <c r="V280" i="1"/>
  <c r="V279" i="1"/>
  <c r="W278" i="1"/>
  <c r="N278" i="1"/>
  <c r="V276" i="1"/>
  <c r="V275" i="1"/>
  <c r="W274" i="1"/>
  <c r="W275" i="1" s="1"/>
  <c r="N274" i="1"/>
  <c r="V271" i="1"/>
  <c r="V270" i="1"/>
  <c r="W269" i="1"/>
  <c r="N269" i="1"/>
  <c r="W268" i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W259" i="1"/>
  <c r="X259" i="1" s="1"/>
  <c r="N259" i="1"/>
  <c r="X258" i="1"/>
  <c r="X265" i="1" s="1"/>
  <c r="W258" i="1"/>
  <c r="N258" i="1"/>
  <c r="V255" i="1"/>
  <c r="V254" i="1"/>
  <c r="W253" i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W246" i="1"/>
  <c r="X246" i="1" s="1"/>
  <c r="W245" i="1"/>
  <c r="V243" i="1"/>
  <c r="V242" i="1"/>
  <c r="X241" i="1"/>
  <c r="W241" i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W218" i="1"/>
  <c r="V218" i="1"/>
  <c r="X217" i="1"/>
  <c r="X218" i="1" s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N199" i="1"/>
  <c r="V196" i="1"/>
  <c r="V195" i="1"/>
  <c r="W194" i="1"/>
  <c r="J481" i="1" s="1"/>
  <c r="N194" i="1"/>
  <c r="V191" i="1"/>
  <c r="V190" i="1"/>
  <c r="W189" i="1"/>
  <c r="X189" i="1" s="1"/>
  <c r="N189" i="1"/>
  <c r="X188" i="1"/>
  <c r="W188" i="1"/>
  <c r="N188" i="1"/>
  <c r="W187" i="1"/>
  <c r="X186" i="1"/>
  <c r="W186" i="1"/>
  <c r="V184" i="1"/>
  <c r="V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X162" i="1"/>
  <c r="W162" i="1"/>
  <c r="N162" i="1"/>
  <c r="W161" i="1"/>
  <c r="X161" i="1" s="1"/>
  <c r="N161" i="1"/>
  <c r="W160" i="1"/>
  <c r="N160" i="1"/>
  <c r="W159" i="1"/>
  <c r="X159" i="1" s="1"/>
  <c r="N159" i="1"/>
  <c r="V157" i="1"/>
  <c r="V156" i="1"/>
  <c r="W155" i="1"/>
  <c r="X155" i="1" s="1"/>
  <c r="N155" i="1"/>
  <c r="X154" i="1"/>
  <c r="X156" i="1" s="1"/>
  <c r="W154" i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X139" i="1"/>
  <c r="W139" i="1"/>
  <c r="N139" i="1"/>
  <c r="W138" i="1"/>
  <c r="X138" i="1" s="1"/>
  <c r="N138" i="1"/>
  <c r="W137" i="1"/>
  <c r="X137" i="1" s="1"/>
  <c r="N137" i="1"/>
  <c r="W136" i="1"/>
  <c r="X136" i="1" s="1"/>
  <c r="N136" i="1"/>
  <c r="V133" i="1"/>
  <c r="V132" i="1"/>
  <c r="W131" i="1"/>
  <c r="X131" i="1" s="1"/>
  <c r="N131" i="1"/>
  <c r="W130" i="1"/>
  <c r="N130" i="1"/>
  <c r="W129" i="1"/>
  <c r="X129" i="1" s="1"/>
  <c r="N129" i="1"/>
  <c r="V125" i="1"/>
  <c r="V124" i="1"/>
  <c r="W123" i="1"/>
  <c r="X123" i="1" s="1"/>
  <c r="N123" i="1"/>
  <c r="X122" i="1"/>
  <c r="W122" i="1"/>
  <c r="N122" i="1"/>
  <c r="W121" i="1"/>
  <c r="V118" i="1"/>
  <c r="V117" i="1"/>
  <c r="W116" i="1"/>
  <c r="X116" i="1" s="1"/>
  <c r="W115" i="1"/>
  <c r="X115" i="1" s="1"/>
  <c r="W114" i="1"/>
  <c r="W113" i="1"/>
  <c r="N113" i="1"/>
  <c r="V111" i="1"/>
  <c r="V110" i="1"/>
  <c r="X109" i="1"/>
  <c r="W109" i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X102" i="1"/>
  <c r="W102" i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X92" i="1" s="1"/>
  <c r="N92" i="1"/>
  <c r="W91" i="1"/>
  <c r="X91" i="1" s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X66" i="1"/>
  <c r="W66" i="1"/>
  <c r="N66" i="1"/>
  <c r="W65" i="1"/>
  <c r="X65" i="1" s="1"/>
  <c r="X64" i="1"/>
  <c r="W64" i="1"/>
  <c r="W63" i="1"/>
  <c r="W81" i="1" s="1"/>
  <c r="V60" i="1"/>
  <c r="V59" i="1"/>
  <c r="W58" i="1"/>
  <c r="X58" i="1" s="1"/>
  <c r="X57" i="1"/>
  <c r="W57" i="1"/>
  <c r="N57" i="1"/>
  <c r="W56" i="1"/>
  <c r="X55" i="1"/>
  <c r="W55" i="1"/>
  <c r="D481" i="1" s="1"/>
  <c r="N55" i="1"/>
  <c r="V52" i="1"/>
  <c r="V51" i="1"/>
  <c r="W50" i="1"/>
  <c r="X50" i="1" s="1"/>
  <c r="N50" i="1"/>
  <c r="W49" i="1"/>
  <c r="X49" i="1" s="1"/>
  <c r="N49" i="1"/>
  <c r="V45" i="1"/>
  <c r="V44" i="1"/>
  <c r="X43" i="1"/>
  <c r="X44" i="1" s="1"/>
  <c r="W43" i="1"/>
  <c r="W44" i="1" s="1"/>
  <c r="N43" i="1"/>
  <c r="V41" i="1"/>
  <c r="V40" i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X22" i="1" s="1"/>
  <c r="X23" i="1" s="1"/>
  <c r="N22" i="1"/>
  <c r="H10" i="1"/>
  <c r="A9" i="1"/>
  <c r="F10" i="1" s="1"/>
  <c r="D7" i="1"/>
  <c r="O6" i="1"/>
  <c r="N2" i="1"/>
  <c r="X300" i="1" l="1"/>
  <c r="X39" i="1"/>
  <c r="X40" i="1" s="1"/>
  <c r="X88" i="1"/>
  <c r="X194" i="1"/>
  <c r="X195" i="1" s="1"/>
  <c r="W195" i="1"/>
  <c r="W196" i="1"/>
  <c r="X274" i="1"/>
  <c r="X275" i="1" s="1"/>
  <c r="W316" i="1"/>
  <c r="W337" i="1"/>
  <c r="W382" i="1"/>
  <c r="W118" i="1"/>
  <c r="X113" i="1"/>
  <c r="W341" i="1"/>
  <c r="W340" i="1"/>
  <c r="X339" i="1"/>
  <c r="X340" i="1" s="1"/>
  <c r="W469" i="1"/>
  <c r="X51" i="1"/>
  <c r="W424" i="1"/>
  <c r="X414" i="1"/>
  <c r="W32" i="1"/>
  <c r="W37" i="1"/>
  <c r="W41" i="1"/>
  <c r="W45" i="1"/>
  <c r="C481" i="1"/>
  <c r="W51" i="1"/>
  <c r="W52" i="1"/>
  <c r="W60" i="1"/>
  <c r="X98" i="1"/>
  <c r="F481" i="1"/>
  <c r="W124" i="1"/>
  <c r="X121" i="1"/>
  <c r="X124" i="1" s="1"/>
  <c r="X145" i="1"/>
  <c r="L481" i="1"/>
  <c r="X199" i="1"/>
  <c r="W280" i="1"/>
  <c r="X278" i="1"/>
  <c r="X279" i="1" s="1"/>
  <c r="X347" i="1"/>
  <c r="W363" i="1"/>
  <c r="W406" i="1"/>
  <c r="X404" i="1"/>
  <c r="X405" i="1" s="1"/>
  <c r="W437" i="1"/>
  <c r="W443" i="1"/>
  <c r="W442" i="1"/>
  <c r="X440" i="1"/>
  <c r="W462" i="1"/>
  <c r="W461" i="1"/>
  <c r="X457" i="1"/>
  <c r="X461" i="1" s="1"/>
  <c r="W99" i="1"/>
  <c r="W157" i="1"/>
  <c r="W311" i="1"/>
  <c r="W370" i="1"/>
  <c r="W371" i="1"/>
  <c r="W374" i="1"/>
  <c r="W375" i="1"/>
  <c r="W470" i="1"/>
  <c r="X469" i="1"/>
  <c r="X56" i="1"/>
  <c r="X59" i="1" s="1"/>
  <c r="W110" i="1"/>
  <c r="X101" i="1"/>
  <c r="X110" i="1" s="1"/>
  <c r="W145" i="1"/>
  <c r="W191" i="1"/>
  <c r="W190" i="1"/>
  <c r="X187" i="1"/>
  <c r="W225" i="1"/>
  <c r="W224" i="1"/>
  <c r="X221" i="1"/>
  <c r="X224" i="1" s="1"/>
  <c r="W243" i="1"/>
  <c r="W242" i="1"/>
  <c r="X239" i="1"/>
  <c r="X242" i="1" s="1"/>
  <c r="M481" i="1"/>
  <c r="W288" i="1"/>
  <c r="W287" i="1"/>
  <c r="X286" i="1"/>
  <c r="X287" i="1" s="1"/>
  <c r="P481" i="1"/>
  <c r="W325" i="1"/>
  <c r="W324" i="1"/>
  <c r="X319" i="1"/>
  <c r="X324" i="1" s="1"/>
  <c r="J9" i="1"/>
  <c r="H9" i="1"/>
  <c r="E481" i="1"/>
  <c r="W80" i="1"/>
  <c r="W132" i="1"/>
  <c r="X130" i="1"/>
  <c r="X132" i="1" s="1"/>
  <c r="W183" i="1"/>
  <c r="W184" i="1"/>
  <c r="X166" i="1"/>
  <c r="X183" i="1" s="1"/>
  <c r="W236" i="1"/>
  <c r="X245" i="1"/>
  <c r="X248" i="1" s="1"/>
  <c r="W248" i="1"/>
  <c r="W249" i="1"/>
  <c r="W306" i="1"/>
  <c r="W307" i="1"/>
  <c r="X303" i="1"/>
  <c r="X306" i="1" s="1"/>
  <c r="X328" i="1"/>
  <c r="X329" i="1" s="1"/>
  <c r="W329" i="1"/>
  <c r="W330" i="1"/>
  <c r="F9" i="1"/>
  <c r="X26" i="1"/>
  <c r="X32" i="1" s="1"/>
  <c r="W59" i="1"/>
  <c r="X63" i="1"/>
  <c r="X80" i="1" s="1"/>
  <c r="W88" i="1"/>
  <c r="W98" i="1"/>
  <c r="X160" i="1"/>
  <c r="X163" i="1" s="1"/>
  <c r="W164" i="1"/>
  <c r="X214" i="1"/>
  <c r="W300" i="1"/>
  <c r="A10" i="1"/>
  <c r="B481" i="1"/>
  <c r="W472" i="1"/>
  <c r="W473" i="1"/>
  <c r="W23" i="1"/>
  <c r="W24" i="1"/>
  <c r="V471" i="1"/>
  <c r="W33" i="1"/>
  <c r="W111" i="1"/>
  <c r="W117" i="1"/>
  <c r="X114" i="1"/>
  <c r="X117" i="1" s="1"/>
  <c r="X236" i="1"/>
  <c r="W254" i="1"/>
  <c r="X253" i="1"/>
  <c r="X254" i="1" s="1"/>
  <c r="W266" i="1"/>
  <c r="W270" i="1"/>
  <c r="X269" i="1"/>
  <c r="X423" i="1"/>
  <c r="X386" i="1"/>
  <c r="X387" i="1" s="1"/>
  <c r="R481" i="1"/>
  <c r="W429" i="1"/>
  <c r="T481" i="1"/>
  <c r="W449" i="1"/>
  <c r="X447" i="1"/>
  <c r="X449" i="1" s="1"/>
  <c r="V475" i="1"/>
  <c r="W89" i="1"/>
  <c r="G481" i="1"/>
  <c r="W133" i="1"/>
  <c r="W146" i="1"/>
  <c r="W156" i="1"/>
  <c r="W163" i="1"/>
  <c r="W214" i="1"/>
  <c r="W237" i="1"/>
  <c r="W265" i="1"/>
  <c r="W279" i="1"/>
  <c r="W348" i="1"/>
  <c r="X377" i="1"/>
  <c r="X381" i="1" s="1"/>
  <c r="W381" i="1"/>
  <c r="W388" i="1"/>
  <c r="W397" i="1"/>
  <c r="W402" i="1"/>
  <c r="W405" i="1"/>
  <c r="X408" i="1"/>
  <c r="X409" i="1" s="1"/>
  <c r="W410" i="1"/>
  <c r="X426" i="1"/>
  <c r="X428" i="1" s="1"/>
  <c r="X442" i="1"/>
  <c r="W450" i="1"/>
  <c r="H481" i="1"/>
  <c r="W271" i="1"/>
  <c r="X268" i="1"/>
  <c r="W336" i="1"/>
  <c r="W347" i="1"/>
  <c r="W387" i="1"/>
  <c r="W401" i="1"/>
  <c r="W438" i="1"/>
  <c r="W454" i="1"/>
  <c r="W125" i="1"/>
  <c r="W152" i="1"/>
  <c r="X149" i="1"/>
  <c r="X151" i="1" s="1"/>
  <c r="I481" i="1"/>
  <c r="X190" i="1"/>
  <c r="W255" i="1"/>
  <c r="W276" i="1"/>
  <c r="N481" i="1"/>
  <c r="O481" i="1"/>
  <c r="W301" i="1"/>
  <c r="W312" i="1"/>
  <c r="X336" i="1"/>
  <c r="W364" i="1"/>
  <c r="X350" i="1"/>
  <c r="X363" i="1" s="1"/>
  <c r="X397" i="1"/>
  <c r="W398" i="1"/>
  <c r="S481" i="1"/>
  <c r="W423" i="1"/>
  <c r="X437" i="1"/>
  <c r="Q481" i="1"/>
  <c r="W455" i="1"/>
  <c r="W215" i="1"/>
  <c r="X452" i="1"/>
  <c r="X454" i="1" s="1"/>
  <c r="W474" i="1" l="1"/>
  <c r="W475" i="1"/>
  <c r="X270" i="1"/>
  <c r="X476" i="1" s="1"/>
  <c r="W471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<sst xmlns="http://schemas.openxmlformats.org/spreadsheetml/2006/main" count="2015" uniqueCount="702">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</sst>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45311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0.41666666666666669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300</v>
      </c>
      <c r="W55" s="314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27.777777777777775</v>
      </c>
      <c r="W59" s="315">
        <f>IFERROR(W55/H55,"0")+IFERROR(W56/H56,"0")+IFERROR(W57/H57,"0")+IFERROR(W58/H58,"0")</f>
        <v>28</v>
      </c>
      <c r="X59" s="315">
        <f>IFERROR(IF(X55="",0,X55),"0")+IFERROR(IF(X56="",0,X56),"0")+IFERROR(IF(X57="",0,X57),"0")+IFERROR(IF(X58="",0,X58),"0")</f>
        <v>0.60899999999999999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300</v>
      </c>
      <c r="W60" s="315">
        <f>IFERROR(SUM(W55:W58),"0")</f>
        <v>302.40000000000003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600</v>
      </c>
      <c r="W121" s="314">
        <f>IFERROR(IF(V121="",0,CEILING((V121/$H121),1)*$H121),"")</f>
        <v>604.80000000000007</v>
      </c>
      <c r="X121" s="36">
        <f>IFERROR(IF(W121=0,"",ROUNDUP(W121/H121,0)*0.02175),"")</f>
        <v>1.5659999999999998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71.428571428571431</v>
      </c>
      <c r="W124" s="315">
        <f>IFERROR(W121/H121,"0")+IFERROR(W122/H122,"0")+IFERROR(W123/H123,"0")</f>
        <v>72</v>
      </c>
      <c r="X124" s="315">
        <f>IFERROR(IF(X121="",0,X121),"0")+IFERROR(IF(X122="",0,X122),"0")+IFERROR(IF(X123="",0,X123),"0")</f>
        <v>1.5659999999999998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600</v>
      </c>
      <c r="W125" s="315">
        <f>IFERROR(SUM(W121:W123),"0")</f>
        <v>604.80000000000007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150</v>
      </c>
      <c r="W239" s="314">
        <f>IFERROR(IF(V239="",0,CEILING((V239/$H239),1)*$H239),"")</f>
        <v>151.20000000000002</v>
      </c>
      <c r="X239" s="36">
        <f>IFERROR(IF(W239=0,"",ROUNDUP(W239/H239,0)*0.02175),"")</f>
        <v>0.39149999999999996</v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17.857142857142858</v>
      </c>
      <c r="W242" s="315">
        <f>IFERROR(W239/H239,"0")+IFERROR(W240/H240,"0")+IFERROR(W241/H241,"0")</f>
        <v>18</v>
      </c>
      <c r="X242" s="315">
        <f>IFERROR(IF(X239="",0,X239),"0")+IFERROR(IF(X240="",0,X240),"0")+IFERROR(IF(X241="",0,X241),"0")</f>
        <v>0.39149999999999996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150</v>
      </c>
      <c r="W243" s="315">
        <f>IFERROR(SUM(W239:W241),"0")</f>
        <v>151.20000000000002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10.199999999999999</v>
      </c>
      <c r="W247" s="314">
        <f>IFERROR(IF(V247="",0,CEILING((V247/$H247),1)*$H247),"")</f>
        <v>10.199999999999999</v>
      </c>
      <c r="X247" s="36">
        <f>IFERROR(IF(W247=0,"",ROUNDUP(W247/H247,0)*0.00753),"")</f>
        <v>3.0120000000000001E-2</v>
      </c>
      <c r="Y247" s="56"/>
      <c r="Z247" s="57"/>
      <c r="AD247" s="58"/>
      <c r="BA247" s="195" t="s">
        <v>1</v>
      </c>
    </row>
    <row r="248" spans="1:53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4</v>
      </c>
      <c r="W248" s="315">
        <f>IFERROR(W245/H245,"0")+IFERROR(W246/H246,"0")+IFERROR(W247/H247,"0")</f>
        <v>4</v>
      </c>
      <c r="X248" s="315">
        <f>IFERROR(IF(X245="",0,X245),"0")+IFERROR(IF(X246="",0,X246),"0")+IFERROR(IF(X247="",0,X247),"0")</f>
        <v>3.0120000000000001E-2</v>
      </c>
      <c r="Y248" s="316"/>
      <c r="Z248" s="316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10.199999999999999</v>
      </c>
      <c r="W249" s="315">
        <f>IFERROR(SUM(W245:W247),"0")</f>
        <v>10.199999999999999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5000</v>
      </c>
      <c r="W292" s="314">
        <f t="shared" ref="W292:W299" si="13">IFERROR(IF(V292="",0,CEILING((V292/$H292),1)*$H292),"")</f>
        <v>5010</v>
      </c>
      <c r="X292" s="36">
        <f>IFERROR(IF(W292=0,"",ROUNDUP(W292/H292,0)*0.02175),"")</f>
        <v>7.2644999999999991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5000</v>
      </c>
      <c r="W294" s="314">
        <f t="shared" si="13"/>
        <v>5010</v>
      </c>
      <c r="X294" s="36">
        <f>IFERROR(IF(W294=0,"",ROUNDUP(W294/H294,0)*0.02175),"")</f>
        <v>7.2644999999999991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4000</v>
      </c>
      <c r="W296" s="314">
        <f t="shared" si="13"/>
        <v>4005</v>
      </c>
      <c r="X296" s="36">
        <f>IFERROR(IF(W296=0,"",ROUNDUP(W296/H296,0)*0.02175),"")</f>
        <v>5.8072499999999998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933.33333333333326</v>
      </c>
      <c r="W300" s="315">
        <f>IFERROR(W292/H292,"0")+IFERROR(W293/H293,"0")+IFERROR(W294/H294,"0")+IFERROR(W295/H295,"0")+IFERROR(W296/H296,"0")+IFERROR(W297/H297,"0")+IFERROR(W298/H298,"0")+IFERROR(W299/H299,"0")</f>
        <v>935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20.33625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14000</v>
      </c>
      <c r="W301" s="315">
        <f>IFERROR(SUM(W292:W299),"0")</f>
        <v>14025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600</v>
      </c>
      <c r="W310" s="314">
        <f>IFERROR(IF(V310="",0,CEILING((V310/$H310),1)*$H310),"")</f>
        <v>600.6</v>
      </c>
      <c r="X310" s="36">
        <f>IFERROR(IF(W310=0,"",ROUNDUP(W310/H310,0)*0.02175),"")</f>
        <v>1.67475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76.92307692307692</v>
      </c>
      <c r="W311" s="315">
        <f>IFERROR(W309/H309,"0")+IFERROR(W310/H310,"0")</f>
        <v>77</v>
      </c>
      <c r="X311" s="315">
        <f>IFERROR(IF(X309="",0,X309),"0")+IFERROR(IF(X310="",0,X310),"0")</f>
        <v>1.67475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600</v>
      </c>
      <c r="W312" s="315">
        <f>IFERROR(SUM(W309:W310),"0")</f>
        <v>600.6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350</v>
      </c>
      <c r="W314" s="314">
        <f>IFERROR(IF(V314="",0,CEILING((V314/$H314),1)*$H314),"")</f>
        <v>351</v>
      </c>
      <c r="X314" s="36">
        <f>IFERROR(IF(W314=0,"",ROUNDUP(W314/H314,0)*0.02175),"")</f>
        <v>0.9787499999999999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44.871794871794876</v>
      </c>
      <c r="W315" s="315">
        <f>IFERROR(W314/H314,"0")</f>
        <v>45</v>
      </c>
      <c r="X315" s="315">
        <f>IFERROR(IF(X314="",0,X314),"0")</f>
        <v>0.9787499999999999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350</v>
      </c>
      <c r="W316" s="315">
        <f>IFERROR(SUM(W314:W314),"0")</f>
        <v>351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200</v>
      </c>
      <c r="W327" s="314">
        <f>IFERROR(IF(V327="",0,CEILING((V327/$H327),1)*$H327),"")</f>
        <v>201.48</v>
      </c>
      <c r="X327" s="36">
        <f>IFERROR(IF(W327=0,"",ROUNDUP(W327/H327,0)*0.00753),"")</f>
        <v>0.34638000000000002</v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45.662100456621005</v>
      </c>
      <c r="W329" s="315">
        <f>IFERROR(W327/H327,"0")+IFERROR(W328/H328,"0")</f>
        <v>46</v>
      </c>
      <c r="X329" s="315">
        <f>IFERROR(IF(X327="",0,X327),"0")+IFERROR(IF(X328="",0,X328),"0")</f>
        <v>0.34638000000000002</v>
      </c>
      <c r="Y329" s="316"/>
      <c r="Z329" s="316"/>
    </row>
    <row r="330" spans="1:53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200</v>
      </c>
      <c r="W330" s="315">
        <f>IFERROR(SUM(W327:W328),"0")</f>
        <v>201.48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300</v>
      </c>
      <c r="W332" s="314">
        <f>IFERROR(IF(V332="",0,CEILING((V332/$H332),1)*$H332),"")</f>
        <v>304.2</v>
      </c>
      <c r="X332" s="36">
        <f>IFERROR(IF(W332=0,"",ROUNDUP(W332/H332,0)*0.02175),"")</f>
        <v>0.84824999999999995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38.46153846153846</v>
      </c>
      <c r="W336" s="315">
        <f>IFERROR(W332/H332,"0")+IFERROR(W333/H333,"0")+IFERROR(W334/H334,"0")+IFERROR(W335/H335,"0")</f>
        <v>39</v>
      </c>
      <c r="X336" s="315">
        <f>IFERROR(IF(X332="",0,X332),"0")+IFERROR(IF(X333="",0,X333),"0")+IFERROR(IF(X334="",0,X334),"0")+IFERROR(IF(X335="",0,X335),"0")</f>
        <v>0.84824999999999995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300</v>
      </c>
      <c r="W337" s="315">
        <f>IFERROR(SUM(W332:W335),"0")</f>
        <v>304.2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250</v>
      </c>
      <c r="W366" s="314">
        <f>IFERROR(IF(V366="",0,CEILING((V366/$H366),1)*$H366),"")</f>
        <v>257.39999999999998</v>
      </c>
      <c r="X366" s="36">
        <f>IFERROR(IF(W366=0,"",ROUNDUP(W366/H366,0)*0.02175),"")</f>
        <v>0.71775</v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32.051282051282051</v>
      </c>
      <c r="W370" s="315">
        <f>IFERROR(W366/H366,"0")+IFERROR(W367/H367,"0")+IFERROR(W368/H368,"0")+IFERROR(W369/H369,"0")</f>
        <v>33</v>
      </c>
      <c r="X370" s="315">
        <f>IFERROR(IF(X366="",0,X366),"0")+IFERROR(IF(X367="",0,X367),"0")+IFERROR(IF(X368="",0,X368),"0")+IFERROR(IF(X369="",0,X369),"0")</f>
        <v>0.71775</v>
      </c>
      <c r="Y370" s="316"/>
      <c r="Z370" s="316"/>
    </row>
    <row r="371" spans="1:53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250</v>
      </c>
      <c r="W371" s="315">
        <f>IFERROR(SUM(W366:W369),"0")</f>
        <v>257.39999999999998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300</v>
      </c>
      <c r="W415" s="314">
        <f t="shared" si="17"/>
        <v>300.96000000000004</v>
      </c>
      <c r="X415" s="36">
        <f>IFERROR(IF(W415=0,"",ROUNDUP(W415/H415,0)*0.01196),"")</f>
        <v>0.68171999999999999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56.818181818181813</v>
      </c>
      <c r="W423" s="315">
        <f>IFERROR(W414/H414,"0")+IFERROR(W415/H415,"0")+IFERROR(W416/H416,"0")+IFERROR(W417/H417,"0")+IFERROR(W418/H418,"0")+IFERROR(W419/H419,"0")+IFERROR(W420/H420,"0")+IFERROR(W421/H421,"0")+IFERROR(W422/H422,"0")</f>
        <v>57.000000000000007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0.68171999999999999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300</v>
      </c>
      <c r="W424" s="315">
        <f>IFERROR(SUM(W414:W422),"0")</f>
        <v>300.96000000000004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100</v>
      </c>
      <c r="W448" s="314">
        <f>IFERROR(IF(V448="",0,CEILING((V448/$H448),1)*$H448),"")</f>
        <v>108</v>
      </c>
      <c r="X448" s="36">
        <f>IFERROR(IF(W448=0,"",ROUNDUP(W448/H448,0)*0.02175),"")</f>
        <v>0.19574999999999998</v>
      </c>
      <c r="Y448" s="56"/>
      <c r="Z448" s="57"/>
      <c r="AD448" s="58"/>
      <c r="BA448" s="294" t="s">
        <v>1</v>
      </c>
    </row>
    <row r="449" spans="1:53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8.3333333333333339</v>
      </c>
      <c r="W449" s="315">
        <f>IFERROR(W447/H447,"0")+IFERROR(W448/H448,"0")</f>
        <v>9</v>
      </c>
      <c r="X449" s="315">
        <f>IFERROR(IF(X447="",0,X447),"0")+IFERROR(IF(X448="",0,X448),"0")</f>
        <v>0.19574999999999998</v>
      </c>
      <c r="Y449" s="316"/>
      <c r="Z449" s="316"/>
    </row>
    <row r="450" spans="1:53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100</v>
      </c>
      <c r="W450" s="315">
        <f>IFERROR(SUM(W447:W448),"0")</f>
        <v>108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1000</v>
      </c>
      <c r="W466" s="314">
        <f>IFERROR(IF(V466="",0,CEILING((V466/$H466),1)*$H466),"")</f>
        <v>1006.1999999999999</v>
      </c>
      <c r="X466" s="36">
        <f>IFERROR(IF(W466=0,"",ROUNDUP(W466/H466,0)*0.02175),"")</f>
        <v>2.8057499999999997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128.2051282051282</v>
      </c>
      <c r="W469" s="315">
        <f>IFERROR(W464/H464,"0")+IFERROR(W465/H465,"0")+IFERROR(W466/H466,"0")+IFERROR(W467/H467,"0")+IFERROR(W468/H468,"0")</f>
        <v>129</v>
      </c>
      <c r="X469" s="315">
        <f>IFERROR(IF(X464="",0,X464),"0")+IFERROR(IF(X465="",0,X465),"0")+IFERROR(IF(X466="",0,X466),"0")+IFERROR(IF(X467="",0,X467),"0")+IFERROR(IF(X468="",0,X468),"0")</f>
        <v>2.8057499999999997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1000</v>
      </c>
      <c r="W470" s="315">
        <f>IFERROR(SUM(W464:W468),"0")</f>
        <v>1006.1999999999999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18160.2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18223.440000000002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18886.641178000082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18953.026000000002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29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29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19611.641178000082</v>
      </c>
      <c r="W474" s="315">
        <f>GrossWeightTotalR+PalletQtyTotalR*25</f>
        <v>19678.026000000002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1485.7232615177818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1492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31.18197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302.40000000000003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604.80000000000007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161.4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14976.6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505.67999999999995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257.39999999999998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300.96000000000004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1114.1999999999998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485,72"/>
        <filter val="10,20"/>
        <filter val="100,00"/>
        <filter val="128,21"/>
        <filter val="14 000,00"/>
        <filter val="150,00"/>
        <filter val="17,86"/>
        <filter val="18 160,20"/>
        <filter val="18 886,64"/>
        <filter val="19 611,64"/>
        <filter val="200,00"/>
        <filter val="250,00"/>
        <filter val="27,78"/>
        <filter val="29"/>
        <filter val="300,00"/>
        <filter val="32,05"/>
        <filter val="350,00"/>
        <filter val="38,46"/>
        <filter val="4 000,00"/>
        <filter val="4,00"/>
        <filter val="44,87"/>
        <filter val="45,66"/>
        <filter val="5 000,00"/>
        <filter val="56,82"/>
        <filter val="600,00"/>
        <filter val="71,43"/>
        <filter val="76,92"/>
        <filter val="8,33"/>
        <filter val="933,33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