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9ACBDF-E419-4584-A380-317535094B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X426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X408" i="1"/>
  <c r="X409" i="1" s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X392" i="1"/>
  <c r="W392" i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8" i="1" s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8" i="1" s="1"/>
  <c r="N345" i="1"/>
  <c r="V341" i="1"/>
  <c r="V340" i="1"/>
  <c r="W339" i="1"/>
  <c r="W341" i="1" s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X314" i="1"/>
  <c r="X315" i="1" s="1"/>
  <c r="W314" i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W247" i="1"/>
  <c r="X247" i="1" s="1"/>
  <c r="N247" i="1"/>
  <c r="W246" i="1"/>
  <c r="W249" i="1" s="1"/>
  <c r="W245" i="1"/>
  <c r="X245" i="1" s="1"/>
  <c r="V243" i="1"/>
  <c r="V242" i="1"/>
  <c r="X241" i="1"/>
  <c r="W241" i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W237" i="1" s="1"/>
  <c r="N227" i="1"/>
  <c r="V225" i="1"/>
  <c r="V224" i="1"/>
  <c r="X223" i="1"/>
  <c r="W223" i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X187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X131" i="1" s="1"/>
  <c r="N131" i="1"/>
  <c r="W130" i="1"/>
  <c r="X130" i="1" s="1"/>
  <c r="N130" i="1"/>
  <c r="W129" i="1"/>
  <c r="W132" i="1" s="1"/>
  <c r="N129" i="1"/>
  <c r="V125" i="1"/>
  <c r="V124" i="1"/>
  <c r="W123" i="1"/>
  <c r="X123" i="1" s="1"/>
  <c r="N123" i="1"/>
  <c r="W122" i="1"/>
  <c r="X122" i="1" s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W117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W110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W59" i="1" s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H9" i="1" s="1"/>
  <c r="D7" i="1"/>
  <c r="O6" i="1"/>
  <c r="N2" i="1"/>
  <c r="X163" i="1" l="1"/>
  <c r="V471" i="1"/>
  <c r="W32" i="1"/>
  <c r="D481" i="1"/>
  <c r="W145" i="1"/>
  <c r="X339" i="1"/>
  <c r="X340" i="1" s="1"/>
  <c r="W340" i="1"/>
  <c r="W454" i="1"/>
  <c r="X190" i="1"/>
  <c r="W254" i="1"/>
  <c r="W329" i="1"/>
  <c r="W330" i="1"/>
  <c r="W374" i="1"/>
  <c r="W375" i="1"/>
  <c r="W401" i="1"/>
  <c r="W402" i="1"/>
  <c r="X428" i="1"/>
  <c r="W442" i="1"/>
  <c r="W443" i="1"/>
  <c r="X461" i="1"/>
  <c r="X80" i="1"/>
  <c r="X98" i="1"/>
  <c r="X214" i="1"/>
  <c r="X22" i="1"/>
  <c r="X23" i="1" s="1"/>
  <c r="X26" i="1"/>
  <c r="X32" i="1" s="1"/>
  <c r="X55" i="1"/>
  <c r="X59" i="1" s="1"/>
  <c r="X56" i="1"/>
  <c r="W89" i="1"/>
  <c r="W98" i="1"/>
  <c r="X129" i="1"/>
  <c r="X132" i="1" s="1"/>
  <c r="I481" i="1"/>
  <c r="X194" i="1"/>
  <c r="X195" i="1" s="1"/>
  <c r="W195" i="1"/>
  <c r="W196" i="1"/>
  <c r="X227" i="1"/>
  <c r="X236" i="1" s="1"/>
  <c r="W255" i="1"/>
  <c r="W270" i="1"/>
  <c r="W306" i="1"/>
  <c r="X345" i="1"/>
  <c r="W347" i="1"/>
  <c r="X385" i="1"/>
  <c r="X387" i="1" s="1"/>
  <c r="W387" i="1"/>
  <c r="W398" i="1"/>
  <c r="W428" i="1"/>
  <c r="W462" i="1"/>
  <c r="W470" i="1"/>
  <c r="X124" i="1"/>
  <c r="J9" i="1"/>
  <c r="W60" i="1"/>
  <c r="W88" i="1"/>
  <c r="W118" i="1"/>
  <c r="W152" i="1"/>
  <c r="W183" i="1"/>
  <c r="W214" i="1"/>
  <c r="W219" i="1"/>
  <c r="X217" i="1"/>
  <c r="X218" i="1" s="1"/>
  <c r="X265" i="1"/>
  <c r="W265" i="1"/>
  <c r="W276" i="1"/>
  <c r="N481" i="1"/>
  <c r="X274" i="1"/>
  <c r="X275" i="1" s="1"/>
  <c r="W284" i="1"/>
  <c r="X282" i="1"/>
  <c r="X283" i="1" s="1"/>
  <c r="O481" i="1"/>
  <c r="W301" i="1"/>
  <c r="X292" i="1"/>
  <c r="X300" i="1" s="1"/>
  <c r="W370" i="1"/>
  <c r="X397" i="1"/>
  <c r="W409" i="1"/>
  <c r="W410" i="1"/>
  <c r="T481" i="1"/>
  <c r="W449" i="1"/>
  <c r="X447" i="1"/>
  <c r="X449" i="1" s="1"/>
  <c r="A10" i="1"/>
  <c r="B481" i="1"/>
  <c r="W472" i="1"/>
  <c r="X35" i="1"/>
  <c r="X36" i="1" s="1"/>
  <c r="X39" i="1"/>
  <c r="X40" i="1" s="1"/>
  <c r="X43" i="1"/>
  <c r="X44" i="1" s="1"/>
  <c r="X49" i="1"/>
  <c r="X51" i="1" s="1"/>
  <c r="W52" i="1"/>
  <c r="E481" i="1"/>
  <c r="X83" i="1"/>
  <c r="X88" i="1" s="1"/>
  <c r="W99" i="1"/>
  <c r="X113" i="1"/>
  <c r="X117" i="1" s="1"/>
  <c r="F481" i="1"/>
  <c r="W125" i="1"/>
  <c r="X149" i="1"/>
  <c r="X151" i="1" s="1"/>
  <c r="W151" i="1"/>
  <c r="W156" i="1"/>
  <c r="W157" i="1"/>
  <c r="W236" i="1"/>
  <c r="W242" i="1"/>
  <c r="X239" i="1"/>
  <c r="X242" i="1" s="1"/>
  <c r="X246" i="1"/>
  <c r="P481" i="1"/>
  <c r="W324" i="1"/>
  <c r="W337" i="1"/>
  <c r="W381" i="1"/>
  <c r="X377" i="1"/>
  <c r="X381" i="1" s="1"/>
  <c r="W382" i="1"/>
  <c r="W450" i="1"/>
  <c r="H481" i="1"/>
  <c r="F9" i="1"/>
  <c r="F10" i="1"/>
  <c r="W33" i="1"/>
  <c r="W37" i="1"/>
  <c r="W41" i="1"/>
  <c r="W45" i="1"/>
  <c r="W51" i="1"/>
  <c r="W81" i="1"/>
  <c r="W111" i="1"/>
  <c r="W124" i="1"/>
  <c r="X136" i="1"/>
  <c r="X145" i="1" s="1"/>
  <c r="W146" i="1"/>
  <c r="X154" i="1"/>
  <c r="X156" i="1" s="1"/>
  <c r="W163" i="1"/>
  <c r="W184" i="1"/>
  <c r="W191" i="1"/>
  <c r="W218" i="1"/>
  <c r="W224" i="1"/>
  <c r="X221" i="1"/>
  <c r="X224" i="1" s="1"/>
  <c r="W243" i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19" i="1"/>
  <c r="X324" i="1" s="1"/>
  <c r="X329" i="1"/>
  <c r="X336" i="1"/>
  <c r="W363" i="1"/>
  <c r="X370" i="1"/>
  <c r="W371" i="1"/>
  <c r="S481" i="1"/>
  <c r="W423" i="1"/>
  <c r="W424" i="1"/>
  <c r="X437" i="1"/>
  <c r="W438" i="1"/>
  <c r="W473" i="1"/>
  <c r="M481" i="1"/>
  <c r="V475" i="1"/>
  <c r="W24" i="1"/>
  <c r="W80" i="1"/>
  <c r="X101" i="1"/>
  <c r="X110" i="1" s="1"/>
  <c r="G481" i="1"/>
  <c r="W133" i="1"/>
  <c r="W164" i="1"/>
  <c r="X166" i="1"/>
  <c r="X183" i="1" s="1"/>
  <c r="W190" i="1"/>
  <c r="L481" i="1"/>
  <c r="W225" i="1"/>
  <c r="X248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X476" i="1" l="1"/>
  <c r="W475" i="1"/>
  <c r="W471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<sst xmlns="http://schemas.openxmlformats.org/spreadsheetml/2006/main" count="2015" uniqueCount="702">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</sst>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332" sqref="Z332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45313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Понедельник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1700</v>
      </c>
      <c r="W332" s="314">
        <f>IFERROR(IF(V332="",0,CEILING((V332/$H332),1)*$H332),"")</f>
        <v>1700.3999999999999</v>
      </c>
      <c r="X332" s="36">
        <f>IFERROR(IF(W332=0,"",ROUNDUP(W332/H332,0)*0.02175),"")</f>
        <v>4.7414999999999994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217.94871794871796</v>
      </c>
      <c r="W336" s="315">
        <f>IFERROR(W332/H332,"0")+IFERROR(W333/H333,"0")+IFERROR(W334/H334,"0")+IFERROR(W335/H335,"0")</f>
        <v>218</v>
      </c>
      <c r="X336" s="315">
        <f>IFERROR(IF(X332="",0,X332),"0")+IFERROR(IF(X333="",0,X333),"0")+IFERROR(IF(X334="",0,X334),"0")+IFERROR(IF(X335="",0,X335),"0")</f>
        <v>4.7414999999999994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1700</v>
      </c>
      <c r="W337" s="315">
        <f>IFERROR(SUM(W332:W335),"0")</f>
        <v>1700.3999999999999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2000</v>
      </c>
      <c r="W415" s="314">
        <f t="shared" si="17"/>
        <v>2001.1200000000001</v>
      </c>
      <c r="X415" s="36">
        <f>IFERROR(IF(W415=0,"",ROUNDUP(W415/H415,0)*0.01196),"")</f>
        <v>4.5328400000000002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378.78787878787875</v>
      </c>
      <c r="W423" s="315">
        <f>IFERROR(W414/H414,"0")+IFERROR(W415/H415,"0")+IFERROR(W416/H416,"0")+IFERROR(W417/H417,"0")+IFERROR(W418/H418,"0")+IFERROR(W419/H419,"0")+IFERROR(W420/H420,"0")+IFERROR(W421/H421,"0")+IFERROR(W422/H422,"0")</f>
        <v>379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4.5328400000000002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2000</v>
      </c>
      <c r="W424" s="315">
        <f>IFERROR(SUM(W414:W422),"0")</f>
        <v>2001.1200000000001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1200</v>
      </c>
      <c r="W426" s="314">
        <f>IFERROR(IF(V426="",0,CEILING((V426/$H426),1)*$H426),"")</f>
        <v>1203.8400000000001</v>
      </c>
      <c r="X426" s="36">
        <f>IFERROR(IF(W426=0,"",ROUNDUP(W426/H426,0)*0.01196),"")</f>
        <v>2.72688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227.27272727272725</v>
      </c>
      <c r="W428" s="315">
        <f>IFERROR(W426/H426,"0")+IFERROR(W427/H427,"0")</f>
        <v>228.00000000000003</v>
      </c>
      <c r="X428" s="315">
        <f>IFERROR(IF(X426="",0,X426),"0")+IFERROR(IF(X427="",0,X427),"0")</f>
        <v>2.72688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1200</v>
      </c>
      <c r="W429" s="315">
        <f>IFERROR(SUM(W426:W427),"0")</f>
        <v>1203.8400000000001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4900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4905.3600000000006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5241.1048951048951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5246.8320000000003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10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10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5491.1048951048951</v>
      </c>
      <c r="W474" s="315">
        <f>GrossWeightTotalR+PalletQtyTotalR*25</f>
        <v>5496.8320000000003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824.00932400932402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825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12.001219999999998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1700.3999999999999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3204.96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700,00"/>
        <filter val="10"/>
        <filter val="2 000,00"/>
        <filter val="217,95"/>
        <filter val="227,27"/>
        <filter val="378,79"/>
        <filter val="4 900,00"/>
        <filter val="5 241,10"/>
        <filter val="5 491,10"/>
        <filter val="824,01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