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0,01,24 КИ\"/>
    </mc:Choice>
  </mc:AlternateContent>
  <xr:revisionPtr revIDLastSave="0" documentId="13_ncr:1_{BDF876CF-6D30-45A9-9BC3-647719817CA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06" i="1" l="1"/>
  <c r="X107" i="1"/>
  <c r="X108" i="1"/>
  <c r="X109" i="1"/>
  <c r="O7" i="1"/>
  <c r="O9" i="1"/>
  <c r="O11" i="1"/>
  <c r="O16" i="1"/>
  <c r="O17" i="1"/>
  <c r="O18" i="1"/>
  <c r="O25" i="1"/>
  <c r="O26" i="1"/>
  <c r="O28" i="1"/>
  <c r="O30" i="1"/>
  <c r="O35" i="1"/>
  <c r="O42" i="1"/>
  <c r="O45" i="1"/>
  <c r="O51" i="1"/>
  <c r="O52" i="1"/>
  <c r="O54" i="1"/>
  <c r="O55" i="1"/>
  <c r="O58" i="1"/>
  <c r="O65" i="1"/>
  <c r="O68" i="1"/>
  <c r="O69" i="1"/>
  <c r="O72" i="1"/>
  <c r="O74" i="1"/>
  <c r="O75" i="1"/>
  <c r="O76" i="1"/>
  <c r="O79" i="1"/>
  <c r="O84" i="1"/>
  <c r="O87" i="1"/>
  <c r="O89" i="1"/>
  <c r="O91" i="1"/>
  <c r="O92" i="1"/>
  <c r="O101" i="1"/>
  <c r="O102" i="1"/>
  <c r="O103" i="1"/>
  <c r="O104" i="1"/>
  <c r="O6" i="1"/>
  <c r="X104" i="1" l="1"/>
  <c r="M7" i="1"/>
  <c r="S7" i="1" s="1"/>
  <c r="M8" i="1"/>
  <c r="M9" i="1"/>
  <c r="S9" i="1" s="1"/>
  <c r="M10" i="1"/>
  <c r="M11" i="1"/>
  <c r="R11" i="1" s="1"/>
  <c r="M12" i="1"/>
  <c r="M13" i="1"/>
  <c r="S13" i="1" s="1"/>
  <c r="M14" i="1"/>
  <c r="S14" i="1" s="1"/>
  <c r="M15" i="1"/>
  <c r="M16" i="1"/>
  <c r="R16" i="1" s="1"/>
  <c r="M17" i="1"/>
  <c r="M18" i="1"/>
  <c r="M19" i="1"/>
  <c r="M20" i="1"/>
  <c r="M21" i="1"/>
  <c r="M22" i="1"/>
  <c r="M23" i="1"/>
  <c r="M24" i="1"/>
  <c r="M25" i="1"/>
  <c r="S25" i="1" s="1"/>
  <c r="M26" i="1"/>
  <c r="R26" i="1" s="1"/>
  <c r="M27" i="1"/>
  <c r="M28" i="1"/>
  <c r="M29" i="1"/>
  <c r="M30" i="1"/>
  <c r="M31" i="1"/>
  <c r="N31" i="1" s="1"/>
  <c r="O31" i="1" s="1"/>
  <c r="M32" i="1"/>
  <c r="R32" i="1" s="1"/>
  <c r="M33" i="1"/>
  <c r="N33" i="1" s="1"/>
  <c r="O33" i="1" s="1"/>
  <c r="M34" i="1"/>
  <c r="M35" i="1"/>
  <c r="S35" i="1" s="1"/>
  <c r="M36" i="1"/>
  <c r="M37" i="1"/>
  <c r="M38" i="1"/>
  <c r="N38" i="1" s="1"/>
  <c r="O38" i="1" s="1"/>
  <c r="M39" i="1"/>
  <c r="M40" i="1"/>
  <c r="M41" i="1"/>
  <c r="N41" i="1" s="1"/>
  <c r="O41" i="1" s="1"/>
  <c r="M42" i="1"/>
  <c r="S42" i="1" s="1"/>
  <c r="M43" i="1"/>
  <c r="N43" i="1" s="1"/>
  <c r="O43" i="1" s="1"/>
  <c r="M44" i="1"/>
  <c r="N44" i="1" s="1"/>
  <c r="O44" i="1" s="1"/>
  <c r="M45" i="1"/>
  <c r="R45" i="1" s="1"/>
  <c r="M46" i="1"/>
  <c r="M47" i="1"/>
  <c r="M48" i="1"/>
  <c r="M49" i="1"/>
  <c r="M50" i="1"/>
  <c r="R50" i="1" s="1"/>
  <c r="M51" i="1"/>
  <c r="S51" i="1" s="1"/>
  <c r="M52" i="1"/>
  <c r="R52" i="1" s="1"/>
  <c r="M53" i="1"/>
  <c r="N53" i="1" s="1"/>
  <c r="O53" i="1" s="1"/>
  <c r="M54" i="1"/>
  <c r="S54" i="1" s="1"/>
  <c r="M55" i="1"/>
  <c r="S55" i="1" s="1"/>
  <c r="M56" i="1"/>
  <c r="N56" i="1" s="1"/>
  <c r="O56" i="1" s="1"/>
  <c r="M57" i="1"/>
  <c r="M58" i="1"/>
  <c r="M59" i="1"/>
  <c r="M60" i="1"/>
  <c r="M61" i="1"/>
  <c r="N61" i="1" s="1"/>
  <c r="O61" i="1" s="1"/>
  <c r="M62" i="1"/>
  <c r="S62" i="1" s="1"/>
  <c r="M63" i="1"/>
  <c r="M64" i="1"/>
  <c r="M65" i="1"/>
  <c r="M66" i="1"/>
  <c r="M67" i="1"/>
  <c r="N67" i="1" s="1"/>
  <c r="O67" i="1" s="1"/>
  <c r="M68" i="1"/>
  <c r="R68" i="1" s="1"/>
  <c r="M69" i="1"/>
  <c r="M70" i="1"/>
  <c r="M71" i="1"/>
  <c r="N71" i="1" s="1"/>
  <c r="O71" i="1" s="1"/>
  <c r="M72" i="1"/>
  <c r="R72" i="1" s="1"/>
  <c r="M73" i="1"/>
  <c r="M74" i="1"/>
  <c r="M75" i="1"/>
  <c r="M76" i="1"/>
  <c r="M77" i="1"/>
  <c r="M78" i="1"/>
  <c r="N78" i="1" s="1"/>
  <c r="O78" i="1" s="1"/>
  <c r="M79" i="1"/>
  <c r="M80" i="1"/>
  <c r="M81" i="1"/>
  <c r="N81" i="1" s="1"/>
  <c r="O81" i="1" s="1"/>
  <c r="M82" i="1"/>
  <c r="M83" i="1"/>
  <c r="N83" i="1" s="1"/>
  <c r="O83" i="1" s="1"/>
  <c r="M84" i="1"/>
  <c r="R84" i="1" s="1"/>
  <c r="M85" i="1"/>
  <c r="N85" i="1" s="1"/>
  <c r="O85" i="1" s="1"/>
  <c r="M86" i="1"/>
  <c r="N86" i="1" s="1"/>
  <c r="O86" i="1" s="1"/>
  <c r="M87" i="1"/>
  <c r="M88" i="1"/>
  <c r="M89" i="1"/>
  <c r="M90" i="1"/>
  <c r="M91" i="1"/>
  <c r="R91" i="1" s="1"/>
  <c r="M92" i="1"/>
  <c r="R92" i="1" s="1"/>
  <c r="M93" i="1"/>
  <c r="M94" i="1"/>
  <c r="M95" i="1"/>
  <c r="M96" i="1"/>
  <c r="M97" i="1"/>
  <c r="M98" i="1"/>
  <c r="M99" i="1"/>
  <c r="M100" i="1"/>
  <c r="M101" i="1"/>
  <c r="R101" i="1" s="1"/>
  <c r="M102" i="1"/>
  <c r="M103" i="1"/>
  <c r="M104" i="1"/>
  <c r="R104" i="1" s="1"/>
  <c r="M105" i="1"/>
  <c r="M106" i="1"/>
  <c r="R106" i="1" s="1"/>
  <c r="M107" i="1"/>
  <c r="R107" i="1" s="1"/>
  <c r="M108" i="1"/>
  <c r="R108" i="1" s="1"/>
  <c r="M109" i="1"/>
  <c r="R109" i="1" s="1"/>
  <c r="M6" i="1"/>
  <c r="R6" i="1" s="1"/>
  <c r="J7" i="1"/>
  <c r="J16" i="1"/>
  <c r="J17" i="1"/>
  <c r="J25" i="1"/>
  <c r="J28" i="1"/>
  <c r="J35" i="1"/>
  <c r="J68" i="1"/>
  <c r="J69" i="1"/>
  <c r="J72" i="1"/>
  <c r="J74" i="1"/>
  <c r="J101" i="1"/>
  <c r="J103" i="1"/>
  <c r="J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0" i="1"/>
  <c r="J70" i="1" s="1"/>
  <c r="I71" i="1"/>
  <c r="J71" i="1" s="1"/>
  <c r="I73" i="1"/>
  <c r="J73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2" i="1"/>
  <c r="J102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R103" i="1" l="1"/>
  <c r="N99" i="1"/>
  <c r="O99" i="1" s="1"/>
  <c r="R75" i="1"/>
  <c r="N73" i="1"/>
  <c r="O73" i="1" s="1"/>
  <c r="R69" i="1"/>
  <c r="N37" i="1"/>
  <c r="O37" i="1" s="1"/>
  <c r="S29" i="1"/>
  <c r="N23" i="1"/>
  <c r="O23" i="1" s="1"/>
  <c r="N21" i="1"/>
  <c r="O21" i="1" s="1"/>
  <c r="N19" i="1"/>
  <c r="O19" i="1" s="1"/>
  <c r="R17" i="1"/>
  <c r="N15" i="1"/>
  <c r="O15" i="1" s="1"/>
  <c r="R74" i="1"/>
  <c r="S102" i="1"/>
  <c r="N96" i="1"/>
  <c r="O96" i="1" s="1"/>
  <c r="R96" i="1" s="1"/>
  <c r="N94" i="1"/>
  <c r="O94" i="1" s="1"/>
  <c r="N88" i="1"/>
  <c r="O88" i="1" s="1"/>
  <c r="R88" i="1" s="1"/>
  <c r="N82" i="1"/>
  <c r="O82" i="1" s="1"/>
  <c r="N80" i="1"/>
  <c r="O80" i="1" s="1"/>
  <c r="N70" i="1"/>
  <c r="O70" i="1" s="1"/>
  <c r="N60" i="1"/>
  <c r="O60" i="1" s="1"/>
  <c r="R60" i="1" s="1"/>
  <c r="R58" i="1"/>
  <c r="N48" i="1"/>
  <c r="O48" i="1" s="1"/>
  <c r="R48" i="1" s="1"/>
  <c r="R30" i="1"/>
  <c r="R28" i="1"/>
  <c r="N24" i="1"/>
  <c r="O24" i="1" s="1"/>
  <c r="S22" i="1"/>
  <c r="R18" i="1"/>
  <c r="R76" i="1"/>
  <c r="R94" i="1"/>
  <c r="R86" i="1"/>
  <c r="R82" i="1"/>
  <c r="R80" i="1"/>
  <c r="R78" i="1"/>
  <c r="R70" i="1"/>
  <c r="R56" i="1"/>
  <c r="N46" i="1"/>
  <c r="R46" i="1"/>
  <c r="R44" i="1"/>
  <c r="N40" i="1"/>
  <c r="R40" i="1"/>
  <c r="R38" i="1"/>
  <c r="N36" i="1"/>
  <c r="R36" i="1"/>
  <c r="R24" i="1"/>
  <c r="R35" i="1"/>
  <c r="R42" i="1"/>
  <c r="R54" i="1"/>
  <c r="R102" i="1"/>
  <c r="R25" i="1"/>
  <c r="R9" i="1"/>
  <c r="R99" i="1"/>
  <c r="S89" i="1"/>
  <c r="R89" i="1"/>
  <c r="S87" i="1"/>
  <c r="R87" i="1"/>
  <c r="R85" i="1"/>
  <c r="R83" i="1"/>
  <c r="R81" i="1"/>
  <c r="S79" i="1"/>
  <c r="R79" i="1"/>
  <c r="R73" i="1"/>
  <c r="R71" i="1"/>
  <c r="R67" i="1"/>
  <c r="S65" i="1"/>
  <c r="R65" i="1"/>
  <c r="R61" i="1"/>
  <c r="N59" i="1"/>
  <c r="R59" i="1"/>
  <c r="R53" i="1"/>
  <c r="S49" i="1"/>
  <c r="R49" i="1"/>
  <c r="S47" i="1"/>
  <c r="R47" i="1"/>
  <c r="R43" i="1"/>
  <c r="R41" i="1"/>
  <c r="S39" i="1"/>
  <c r="R39" i="1"/>
  <c r="R37" i="1"/>
  <c r="R33" i="1"/>
  <c r="R31" i="1"/>
  <c r="R23" i="1"/>
  <c r="R21" i="1"/>
  <c r="R19" i="1"/>
  <c r="R15" i="1"/>
  <c r="R7" i="1"/>
  <c r="R51" i="1"/>
  <c r="R55" i="1"/>
  <c r="S109" i="1"/>
  <c r="S75" i="1"/>
  <c r="S31" i="1"/>
  <c r="N47" i="1"/>
  <c r="N62" i="1"/>
  <c r="O62" i="1" s="1"/>
  <c r="N77" i="1"/>
  <c r="O77" i="1" s="1"/>
  <c r="N95" i="1"/>
  <c r="O95" i="1" s="1"/>
  <c r="N13" i="1"/>
  <c r="O13" i="1" s="1"/>
  <c r="S101" i="1"/>
  <c r="S83" i="1"/>
  <c r="S67" i="1"/>
  <c r="S45" i="1"/>
  <c r="S17" i="1"/>
  <c r="N22" i="1"/>
  <c r="O22" i="1" s="1"/>
  <c r="N63" i="1"/>
  <c r="O63" i="1" s="1"/>
  <c r="S86" i="1"/>
  <c r="N14" i="1"/>
  <c r="O14" i="1" s="1"/>
  <c r="N57" i="1"/>
  <c r="O57" i="1" s="1"/>
  <c r="N97" i="1"/>
  <c r="O97" i="1" s="1"/>
  <c r="S105" i="1"/>
  <c r="S95" i="1"/>
  <c r="S71" i="1"/>
  <c r="S61" i="1"/>
  <c r="S41" i="1"/>
  <c r="S11" i="1"/>
  <c r="N93" i="1"/>
  <c r="O93" i="1" s="1"/>
  <c r="N105" i="1"/>
  <c r="O105" i="1" s="1"/>
  <c r="N27" i="1"/>
  <c r="O27" i="1" s="1"/>
  <c r="S107" i="1"/>
  <c r="S103" i="1"/>
  <c r="S99" i="1"/>
  <c r="S91" i="1"/>
  <c r="S85" i="1"/>
  <c r="S81" i="1"/>
  <c r="S77" i="1"/>
  <c r="S73" i="1"/>
  <c r="S69" i="1"/>
  <c r="S57" i="1"/>
  <c r="S43" i="1"/>
  <c r="S27" i="1"/>
  <c r="S21" i="1"/>
  <c r="S15" i="1"/>
  <c r="S74" i="1"/>
  <c r="S78" i="1"/>
  <c r="S38" i="1"/>
  <c r="N29" i="1"/>
  <c r="O29" i="1" s="1"/>
  <c r="N39" i="1"/>
  <c r="S97" i="1"/>
  <c r="S93" i="1"/>
  <c r="S63" i="1"/>
  <c r="S59" i="1"/>
  <c r="S53" i="1"/>
  <c r="S37" i="1"/>
  <c r="S33" i="1"/>
  <c r="S23" i="1"/>
  <c r="S19" i="1"/>
  <c r="S6" i="1"/>
  <c r="S98" i="1"/>
  <c r="N98" i="1"/>
  <c r="O98" i="1" s="1"/>
  <c r="N90" i="1"/>
  <c r="O90" i="1" s="1"/>
  <c r="S90" i="1"/>
  <c r="S66" i="1"/>
  <c r="N66" i="1"/>
  <c r="O66" i="1" s="1"/>
  <c r="S106" i="1"/>
  <c r="S94" i="1"/>
  <c r="S46" i="1"/>
  <c r="S30" i="1"/>
  <c r="N100" i="1"/>
  <c r="O100" i="1" s="1"/>
  <c r="S82" i="1"/>
  <c r="S70" i="1"/>
  <c r="N64" i="1"/>
  <c r="O64" i="1" s="1"/>
  <c r="S58" i="1"/>
  <c r="S50" i="1"/>
  <c r="N50" i="1"/>
  <c r="S34" i="1"/>
  <c r="N34" i="1"/>
  <c r="O34" i="1" s="1"/>
  <c r="N32" i="1"/>
  <c r="S26" i="1"/>
  <c r="N20" i="1"/>
  <c r="O20" i="1" s="1"/>
  <c r="S18" i="1"/>
  <c r="N12" i="1"/>
  <c r="O12" i="1" s="1"/>
  <c r="N8" i="1"/>
  <c r="O8" i="1" s="1"/>
  <c r="S10" i="1"/>
  <c r="N10" i="1"/>
  <c r="O10" i="1" s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F5" i="1"/>
  <c r="E5" i="1"/>
  <c r="G7" i="1"/>
  <c r="X7" i="1" s="1"/>
  <c r="H7" i="1"/>
  <c r="T7" i="1"/>
  <c r="U7" i="1"/>
  <c r="V7" i="1"/>
  <c r="G8" i="1"/>
  <c r="H8" i="1"/>
  <c r="T8" i="1"/>
  <c r="U8" i="1"/>
  <c r="V8" i="1"/>
  <c r="G9" i="1"/>
  <c r="X9" i="1" s="1"/>
  <c r="H9" i="1"/>
  <c r="T9" i="1"/>
  <c r="U9" i="1"/>
  <c r="V9" i="1"/>
  <c r="G10" i="1"/>
  <c r="H10" i="1"/>
  <c r="T10" i="1"/>
  <c r="U10" i="1"/>
  <c r="V10" i="1"/>
  <c r="G11" i="1"/>
  <c r="X11" i="1" s="1"/>
  <c r="H11" i="1"/>
  <c r="T11" i="1"/>
  <c r="U11" i="1"/>
  <c r="V11" i="1"/>
  <c r="G12" i="1"/>
  <c r="H12" i="1"/>
  <c r="T12" i="1"/>
  <c r="U12" i="1"/>
  <c r="V12" i="1"/>
  <c r="G13" i="1"/>
  <c r="H13" i="1"/>
  <c r="T13" i="1"/>
  <c r="U13" i="1"/>
  <c r="V13" i="1"/>
  <c r="G14" i="1"/>
  <c r="H14" i="1"/>
  <c r="T14" i="1"/>
  <c r="U14" i="1"/>
  <c r="V14" i="1"/>
  <c r="G15" i="1"/>
  <c r="X15" i="1" s="1"/>
  <c r="H15" i="1"/>
  <c r="T15" i="1"/>
  <c r="U15" i="1"/>
  <c r="V15" i="1"/>
  <c r="G16" i="1"/>
  <c r="X16" i="1" s="1"/>
  <c r="H16" i="1"/>
  <c r="T16" i="1"/>
  <c r="U16" i="1"/>
  <c r="V16" i="1"/>
  <c r="G17" i="1"/>
  <c r="X17" i="1" s="1"/>
  <c r="H17" i="1"/>
  <c r="T17" i="1"/>
  <c r="U17" i="1"/>
  <c r="V17" i="1"/>
  <c r="G18" i="1"/>
  <c r="X18" i="1" s="1"/>
  <c r="H18" i="1"/>
  <c r="T18" i="1"/>
  <c r="U18" i="1"/>
  <c r="V18" i="1"/>
  <c r="G19" i="1"/>
  <c r="X19" i="1" s="1"/>
  <c r="H19" i="1"/>
  <c r="T19" i="1"/>
  <c r="U19" i="1"/>
  <c r="V19" i="1"/>
  <c r="G20" i="1"/>
  <c r="H20" i="1"/>
  <c r="T20" i="1"/>
  <c r="U20" i="1"/>
  <c r="V20" i="1"/>
  <c r="G21" i="1"/>
  <c r="X21" i="1" s="1"/>
  <c r="H21" i="1"/>
  <c r="T21" i="1"/>
  <c r="U21" i="1"/>
  <c r="V21" i="1"/>
  <c r="G22" i="1"/>
  <c r="H22" i="1"/>
  <c r="T22" i="1"/>
  <c r="U22" i="1"/>
  <c r="V22" i="1"/>
  <c r="G23" i="1"/>
  <c r="X23" i="1" s="1"/>
  <c r="H23" i="1"/>
  <c r="T23" i="1"/>
  <c r="U23" i="1"/>
  <c r="V23" i="1"/>
  <c r="G24" i="1"/>
  <c r="X24" i="1" s="1"/>
  <c r="H24" i="1"/>
  <c r="T24" i="1"/>
  <c r="U24" i="1"/>
  <c r="V24" i="1"/>
  <c r="G25" i="1"/>
  <c r="X25" i="1" s="1"/>
  <c r="H25" i="1"/>
  <c r="T25" i="1"/>
  <c r="U25" i="1"/>
  <c r="V25" i="1"/>
  <c r="W25" i="1"/>
  <c r="G26" i="1"/>
  <c r="X26" i="1" s="1"/>
  <c r="H26" i="1"/>
  <c r="T26" i="1"/>
  <c r="U26" i="1"/>
  <c r="V26" i="1"/>
  <c r="W26" i="1"/>
  <c r="G27" i="1"/>
  <c r="H27" i="1"/>
  <c r="T27" i="1"/>
  <c r="U27" i="1"/>
  <c r="V27" i="1"/>
  <c r="G28" i="1"/>
  <c r="X28" i="1" s="1"/>
  <c r="H28" i="1"/>
  <c r="T28" i="1"/>
  <c r="U28" i="1"/>
  <c r="V28" i="1"/>
  <c r="G29" i="1"/>
  <c r="H29" i="1"/>
  <c r="T29" i="1"/>
  <c r="U29" i="1"/>
  <c r="V29" i="1"/>
  <c r="G30" i="1"/>
  <c r="X30" i="1" s="1"/>
  <c r="H30" i="1"/>
  <c r="T30" i="1"/>
  <c r="U30" i="1"/>
  <c r="V30" i="1"/>
  <c r="G31" i="1"/>
  <c r="X31" i="1" s="1"/>
  <c r="H31" i="1"/>
  <c r="T31" i="1"/>
  <c r="U31" i="1"/>
  <c r="V31" i="1"/>
  <c r="G32" i="1"/>
  <c r="X32" i="1" s="1"/>
  <c r="H32" i="1"/>
  <c r="T32" i="1"/>
  <c r="U32" i="1"/>
  <c r="V32" i="1"/>
  <c r="G33" i="1"/>
  <c r="X33" i="1" s="1"/>
  <c r="H33" i="1"/>
  <c r="T33" i="1"/>
  <c r="U33" i="1"/>
  <c r="V33" i="1"/>
  <c r="G34" i="1"/>
  <c r="H34" i="1"/>
  <c r="T34" i="1"/>
  <c r="U34" i="1"/>
  <c r="V34" i="1"/>
  <c r="G35" i="1"/>
  <c r="X35" i="1" s="1"/>
  <c r="H35" i="1"/>
  <c r="T35" i="1"/>
  <c r="U35" i="1"/>
  <c r="V35" i="1"/>
  <c r="G36" i="1"/>
  <c r="X36" i="1" s="1"/>
  <c r="H36" i="1"/>
  <c r="T36" i="1"/>
  <c r="U36" i="1"/>
  <c r="V36" i="1"/>
  <c r="G37" i="1"/>
  <c r="X37" i="1" s="1"/>
  <c r="H37" i="1"/>
  <c r="T37" i="1"/>
  <c r="U37" i="1"/>
  <c r="V37" i="1"/>
  <c r="G38" i="1"/>
  <c r="X38" i="1" s="1"/>
  <c r="H38" i="1"/>
  <c r="T38" i="1"/>
  <c r="U38" i="1"/>
  <c r="V38" i="1"/>
  <c r="G39" i="1"/>
  <c r="X39" i="1" s="1"/>
  <c r="H39" i="1"/>
  <c r="T39" i="1"/>
  <c r="U39" i="1"/>
  <c r="V39" i="1"/>
  <c r="G40" i="1"/>
  <c r="X40" i="1" s="1"/>
  <c r="H40" i="1"/>
  <c r="T40" i="1"/>
  <c r="U40" i="1"/>
  <c r="V40" i="1"/>
  <c r="G41" i="1"/>
  <c r="X41" i="1" s="1"/>
  <c r="H41" i="1"/>
  <c r="T41" i="1"/>
  <c r="U41" i="1"/>
  <c r="V41" i="1"/>
  <c r="G42" i="1"/>
  <c r="X42" i="1" s="1"/>
  <c r="H42" i="1"/>
  <c r="T42" i="1"/>
  <c r="U42" i="1"/>
  <c r="V42" i="1"/>
  <c r="G43" i="1"/>
  <c r="X43" i="1" s="1"/>
  <c r="H43" i="1"/>
  <c r="T43" i="1"/>
  <c r="U43" i="1"/>
  <c r="V43" i="1"/>
  <c r="G44" i="1"/>
  <c r="X44" i="1" s="1"/>
  <c r="H44" i="1"/>
  <c r="T44" i="1"/>
  <c r="U44" i="1"/>
  <c r="V44" i="1"/>
  <c r="G45" i="1"/>
  <c r="X45" i="1" s="1"/>
  <c r="H45" i="1"/>
  <c r="T45" i="1"/>
  <c r="U45" i="1"/>
  <c r="V45" i="1"/>
  <c r="G46" i="1"/>
  <c r="X46" i="1" s="1"/>
  <c r="H46" i="1"/>
  <c r="T46" i="1"/>
  <c r="U46" i="1"/>
  <c r="V46" i="1"/>
  <c r="G47" i="1"/>
  <c r="X47" i="1" s="1"/>
  <c r="H47" i="1"/>
  <c r="T47" i="1"/>
  <c r="U47" i="1"/>
  <c r="V47" i="1"/>
  <c r="G48" i="1"/>
  <c r="X48" i="1" s="1"/>
  <c r="H48" i="1"/>
  <c r="T48" i="1"/>
  <c r="U48" i="1"/>
  <c r="V48" i="1"/>
  <c r="G49" i="1"/>
  <c r="X49" i="1" s="1"/>
  <c r="H49" i="1"/>
  <c r="T49" i="1"/>
  <c r="U49" i="1"/>
  <c r="V49" i="1"/>
  <c r="G50" i="1"/>
  <c r="X50" i="1" s="1"/>
  <c r="H50" i="1"/>
  <c r="T50" i="1"/>
  <c r="U50" i="1"/>
  <c r="V50" i="1"/>
  <c r="G51" i="1"/>
  <c r="X51" i="1" s="1"/>
  <c r="H51" i="1"/>
  <c r="T51" i="1"/>
  <c r="U51" i="1"/>
  <c r="V51" i="1"/>
  <c r="G52" i="1"/>
  <c r="X52" i="1" s="1"/>
  <c r="H52" i="1"/>
  <c r="T52" i="1"/>
  <c r="U52" i="1"/>
  <c r="V52" i="1"/>
  <c r="W52" i="1"/>
  <c r="G53" i="1"/>
  <c r="X53" i="1" s="1"/>
  <c r="H53" i="1"/>
  <c r="T53" i="1"/>
  <c r="U53" i="1"/>
  <c r="V53" i="1"/>
  <c r="G54" i="1"/>
  <c r="X54" i="1" s="1"/>
  <c r="H54" i="1"/>
  <c r="T54" i="1"/>
  <c r="U54" i="1"/>
  <c r="V54" i="1"/>
  <c r="G55" i="1"/>
  <c r="X55" i="1" s="1"/>
  <c r="H55" i="1"/>
  <c r="T55" i="1"/>
  <c r="U55" i="1"/>
  <c r="V55" i="1"/>
  <c r="G56" i="1"/>
  <c r="X56" i="1" s="1"/>
  <c r="H56" i="1"/>
  <c r="T56" i="1"/>
  <c r="U56" i="1"/>
  <c r="V56" i="1"/>
  <c r="G57" i="1"/>
  <c r="H57" i="1"/>
  <c r="T57" i="1"/>
  <c r="U57" i="1"/>
  <c r="V57" i="1"/>
  <c r="G58" i="1"/>
  <c r="X58" i="1" s="1"/>
  <c r="H58" i="1"/>
  <c r="T58" i="1"/>
  <c r="U58" i="1"/>
  <c r="V58" i="1"/>
  <c r="W58" i="1"/>
  <c r="G59" i="1"/>
  <c r="X59" i="1" s="1"/>
  <c r="H59" i="1"/>
  <c r="T59" i="1"/>
  <c r="U59" i="1"/>
  <c r="V59" i="1"/>
  <c r="G60" i="1"/>
  <c r="X60" i="1" s="1"/>
  <c r="H60" i="1"/>
  <c r="T60" i="1"/>
  <c r="U60" i="1"/>
  <c r="V60" i="1"/>
  <c r="G61" i="1"/>
  <c r="X61" i="1" s="1"/>
  <c r="H61" i="1"/>
  <c r="T61" i="1"/>
  <c r="U61" i="1"/>
  <c r="V61" i="1"/>
  <c r="G62" i="1"/>
  <c r="H62" i="1"/>
  <c r="T62" i="1"/>
  <c r="U62" i="1"/>
  <c r="V62" i="1"/>
  <c r="G63" i="1"/>
  <c r="H63" i="1"/>
  <c r="T63" i="1"/>
  <c r="U63" i="1"/>
  <c r="V63" i="1"/>
  <c r="G64" i="1"/>
  <c r="H64" i="1"/>
  <c r="T64" i="1"/>
  <c r="U64" i="1"/>
  <c r="V64" i="1"/>
  <c r="G65" i="1"/>
  <c r="X65" i="1" s="1"/>
  <c r="H65" i="1"/>
  <c r="T65" i="1"/>
  <c r="U65" i="1"/>
  <c r="V65" i="1"/>
  <c r="G66" i="1"/>
  <c r="H66" i="1"/>
  <c r="T66" i="1"/>
  <c r="U66" i="1"/>
  <c r="V66" i="1"/>
  <c r="G67" i="1"/>
  <c r="X67" i="1" s="1"/>
  <c r="H67" i="1"/>
  <c r="T67" i="1"/>
  <c r="U67" i="1"/>
  <c r="V67" i="1"/>
  <c r="G68" i="1"/>
  <c r="X68" i="1" s="1"/>
  <c r="H68" i="1"/>
  <c r="T68" i="1"/>
  <c r="U68" i="1"/>
  <c r="V68" i="1"/>
  <c r="W68" i="1"/>
  <c r="G69" i="1"/>
  <c r="X69" i="1" s="1"/>
  <c r="H69" i="1"/>
  <c r="T69" i="1"/>
  <c r="U69" i="1"/>
  <c r="V69" i="1"/>
  <c r="G70" i="1"/>
  <c r="X70" i="1" s="1"/>
  <c r="H70" i="1"/>
  <c r="T70" i="1"/>
  <c r="U70" i="1"/>
  <c r="V70" i="1"/>
  <c r="G71" i="1"/>
  <c r="X71" i="1" s="1"/>
  <c r="H71" i="1"/>
  <c r="T71" i="1"/>
  <c r="U71" i="1"/>
  <c r="V71" i="1"/>
  <c r="G72" i="1"/>
  <c r="X72" i="1" s="1"/>
  <c r="H72" i="1"/>
  <c r="T72" i="1"/>
  <c r="U72" i="1"/>
  <c r="V72" i="1"/>
  <c r="G73" i="1"/>
  <c r="X73" i="1" s="1"/>
  <c r="H73" i="1"/>
  <c r="T73" i="1"/>
  <c r="U73" i="1"/>
  <c r="V73" i="1"/>
  <c r="G74" i="1"/>
  <c r="X74" i="1" s="1"/>
  <c r="H74" i="1"/>
  <c r="T74" i="1"/>
  <c r="U74" i="1"/>
  <c r="V74" i="1"/>
  <c r="G75" i="1"/>
  <c r="X75" i="1" s="1"/>
  <c r="H75" i="1"/>
  <c r="T75" i="1"/>
  <c r="U75" i="1"/>
  <c r="V75" i="1"/>
  <c r="G76" i="1"/>
  <c r="X76" i="1" s="1"/>
  <c r="H76" i="1"/>
  <c r="T76" i="1"/>
  <c r="U76" i="1"/>
  <c r="V76" i="1"/>
  <c r="G77" i="1"/>
  <c r="H77" i="1"/>
  <c r="T77" i="1"/>
  <c r="U77" i="1"/>
  <c r="V77" i="1"/>
  <c r="G78" i="1"/>
  <c r="X78" i="1" s="1"/>
  <c r="H78" i="1"/>
  <c r="T78" i="1"/>
  <c r="U78" i="1"/>
  <c r="V78" i="1"/>
  <c r="G79" i="1"/>
  <c r="X79" i="1" s="1"/>
  <c r="H79" i="1"/>
  <c r="T79" i="1"/>
  <c r="U79" i="1"/>
  <c r="V79" i="1"/>
  <c r="G80" i="1"/>
  <c r="X80" i="1" s="1"/>
  <c r="H80" i="1"/>
  <c r="T80" i="1"/>
  <c r="U80" i="1"/>
  <c r="V80" i="1"/>
  <c r="G81" i="1"/>
  <c r="X81" i="1" s="1"/>
  <c r="H81" i="1"/>
  <c r="T81" i="1"/>
  <c r="U81" i="1"/>
  <c r="V81" i="1"/>
  <c r="G82" i="1"/>
  <c r="X82" i="1" s="1"/>
  <c r="H82" i="1"/>
  <c r="T82" i="1"/>
  <c r="U82" i="1"/>
  <c r="V82" i="1"/>
  <c r="G83" i="1"/>
  <c r="X83" i="1" s="1"/>
  <c r="H83" i="1"/>
  <c r="T83" i="1"/>
  <c r="U83" i="1"/>
  <c r="V83" i="1"/>
  <c r="G84" i="1"/>
  <c r="X84" i="1" s="1"/>
  <c r="H84" i="1"/>
  <c r="T84" i="1"/>
  <c r="U84" i="1"/>
  <c r="V84" i="1"/>
  <c r="G85" i="1"/>
  <c r="X85" i="1" s="1"/>
  <c r="H85" i="1"/>
  <c r="T85" i="1"/>
  <c r="U85" i="1"/>
  <c r="V85" i="1"/>
  <c r="G86" i="1"/>
  <c r="X86" i="1" s="1"/>
  <c r="H86" i="1"/>
  <c r="T86" i="1"/>
  <c r="U86" i="1"/>
  <c r="V86" i="1"/>
  <c r="G87" i="1"/>
  <c r="X87" i="1" s="1"/>
  <c r="H87" i="1"/>
  <c r="T87" i="1"/>
  <c r="U87" i="1"/>
  <c r="V87" i="1"/>
  <c r="G88" i="1"/>
  <c r="X88" i="1" s="1"/>
  <c r="H88" i="1"/>
  <c r="T88" i="1"/>
  <c r="U88" i="1"/>
  <c r="V88" i="1"/>
  <c r="G89" i="1"/>
  <c r="X89" i="1" s="1"/>
  <c r="H89" i="1"/>
  <c r="T89" i="1"/>
  <c r="U89" i="1"/>
  <c r="V89" i="1"/>
  <c r="G90" i="1"/>
  <c r="H90" i="1"/>
  <c r="T90" i="1"/>
  <c r="U90" i="1"/>
  <c r="V90" i="1"/>
  <c r="G91" i="1"/>
  <c r="X91" i="1" s="1"/>
  <c r="H91" i="1"/>
  <c r="T91" i="1"/>
  <c r="U91" i="1"/>
  <c r="V91" i="1"/>
  <c r="G92" i="1"/>
  <c r="X92" i="1" s="1"/>
  <c r="H92" i="1"/>
  <c r="T92" i="1"/>
  <c r="U92" i="1"/>
  <c r="V92" i="1"/>
  <c r="W92" i="1"/>
  <c r="G93" i="1"/>
  <c r="H93" i="1"/>
  <c r="T93" i="1"/>
  <c r="U93" i="1"/>
  <c r="V93" i="1"/>
  <c r="G94" i="1"/>
  <c r="X94" i="1" s="1"/>
  <c r="H94" i="1"/>
  <c r="T94" i="1"/>
  <c r="U94" i="1"/>
  <c r="V94" i="1"/>
  <c r="G95" i="1"/>
  <c r="H95" i="1"/>
  <c r="T95" i="1"/>
  <c r="U95" i="1"/>
  <c r="V95" i="1"/>
  <c r="G96" i="1"/>
  <c r="X96" i="1" s="1"/>
  <c r="H96" i="1"/>
  <c r="T96" i="1"/>
  <c r="U96" i="1"/>
  <c r="V96" i="1"/>
  <c r="G97" i="1"/>
  <c r="H97" i="1"/>
  <c r="T97" i="1"/>
  <c r="U97" i="1"/>
  <c r="V97" i="1"/>
  <c r="G98" i="1"/>
  <c r="H98" i="1"/>
  <c r="T98" i="1"/>
  <c r="U98" i="1"/>
  <c r="V98" i="1"/>
  <c r="G99" i="1"/>
  <c r="X99" i="1" s="1"/>
  <c r="H99" i="1"/>
  <c r="T99" i="1"/>
  <c r="U99" i="1"/>
  <c r="V99" i="1"/>
  <c r="G100" i="1"/>
  <c r="H100" i="1"/>
  <c r="T100" i="1"/>
  <c r="U100" i="1"/>
  <c r="V100" i="1"/>
  <c r="G101" i="1"/>
  <c r="X101" i="1" s="1"/>
  <c r="H101" i="1"/>
  <c r="T101" i="1"/>
  <c r="U101" i="1"/>
  <c r="V101" i="1"/>
  <c r="G102" i="1"/>
  <c r="X102" i="1" s="1"/>
  <c r="H102" i="1"/>
  <c r="T102" i="1"/>
  <c r="U102" i="1"/>
  <c r="V102" i="1"/>
  <c r="W102" i="1"/>
  <c r="G103" i="1"/>
  <c r="X103" i="1" s="1"/>
  <c r="H103" i="1"/>
  <c r="T103" i="1"/>
  <c r="U103" i="1"/>
  <c r="V103" i="1"/>
  <c r="H104" i="1"/>
  <c r="T104" i="1"/>
  <c r="U104" i="1"/>
  <c r="V104" i="1"/>
  <c r="H106" i="1"/>
  <c r="H107" i="1"/>
  <c r="H108" i="1"/>
  <c r="V6" i="1"/>
  <c r="U6" i="1"/>
  <c r="T6" i="1"/>
  <c r="H6" i="1"/>
  <c r="G6" i="1"/>
  <c r="X6" i="1" s="1"/>
  <c r="P5" i="1"/>
  <c r="N5" i="1"/>
  <c r="M5" i="1"/>
  <c r="L5" i="1"/>
  <c r="K5" i="1"/>
  <c r="J5" i="1"/>
  <c r="I5" i="1"/>
  <c r="X12" i="1" l="1"/>
  <c r="R12" i="1"/>
  <c r="X20" i="1"/>
  <c r="R20" i="1"/>
  <c r="X64" i="1"/>
  <c r="R64" i="1"/>
  <c r="X66" i="1"/>
  <c r="R66" i="1"/>
  <c r="X98" i="1"/>
  <c r="R98" i="1"/>
  <c r="X105" i="1"/>
  <c r="R105" i="1"/>
  <c r="X97" i="1"/>
  <c r="R97" i="1"/>
  <c r="X14" i="1"/>
  <c r="R14" i="1"/>
  <c r="X63" i="1"/>
  <c r="R63" i="1"/>
  <c r="X95" i="1"/>
  <c r="R95" i="1"/>
  <c r="X62" i="1"/>
  <c r="R62" i="1"/>
  <c r="X10" i="1"/>
  <c r="R10" i="1"/>
  <c r="X8" i="1"/>
  <c r="R8" i="1"/>
  <c r="O5" i="1"/>
  <c r="X34" i="1"/>
  <c r="R34" i="1"/>
  <c r="X100" i="1"/>
  <c r="R100" i="1"/>
  <c r="X90" i="1"/>
  <c r="R90" i="1"/>
  <c r="X29" i="1"/>
  <c r="R29" i="1"/>
  <c r="X27" i="1"/>
  <c r="R27" i="1"/>
  <c r="X93" i="1"/>
  <c r="R93" i="1"/>
  <c r="R57" i="1"/>
  <c r="X57" i="1"/>
  <c r="X22" i="1"/>
  <c r="R22" i="1"/>
  <c r="X13" i="1"/>
  <c r="R13" i="1"/>
  <c r="X77" i="1"/>
  <c r="R77" i="1"/>
  <c r="T5" i="1"/>
  <c r="V5" i="1"/>
  <c r="U5" i="1"/>
  <c r="X5" i="1" l="1"/>
</calcChain>
</file>

<file path=xl/sharedStrings.xml><?xml version="1.0" encoding="utf-8"?>
<sst xmlns="http://schemas.openxmlformats.org/spreadsheetml/2006/main" count="254" uniqueCount="143">
  <si>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</si>
  <si>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</si>
  <si>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</si>
  <si>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</si>
  <si>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</si>
  <si>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</si>
  <si>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</si>
  <si>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</si>
  <si>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</si>
  <si>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</si>
  <si>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</si>
  <si>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</si>
  <si>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</si>
  <si>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</si>
  <si>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</si>
  <si>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</si>
  <si>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</si>
  <si>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</si>
  <si>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</si>
  <si>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</si>
  <si>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</si>
  <si>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</si>
  <si>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</si>
  <si>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</si>
  <si>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</si>
  <si>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</si>
  <si>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</si>
  <si>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</si>
  <si>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</si>
  <si>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</si>
  <si>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</si>
  <si>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</si>
  <si>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</si>
  <si>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</si>
  <si>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</si>
  <si>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</si>
  <si>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</si>
  <si>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</si>
  <si>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</si>
  <si>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</si>
  <si>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</si>
  <si>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</si>
  <si>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</si>
  <si>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</si>
  <si>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</si>
  <si>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</si>
  <si>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</si>
  <si>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</si>
  <si>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</si>
  <si>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</si>
  <si>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</si>
  <si>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</si>
  <si>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</si>
  <si>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</si>
  <si>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</si>
  <si>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</si>
  <si>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</si>
  <si>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</si>
  <si>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</si>
  <si>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</si>
  <si>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</si>
  <si>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</si>
  <si>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</si>
  <si>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</si>
  <si>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</si>
  <si>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</si>
  <si>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</si>
  <si>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</si>
  <si>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</si>
  <si>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</si>
  <si>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</si>
  <si>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</si>
  <si>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</si>
  <si>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</si>
  <si>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</si>
  <si>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</si>
  <si>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</si>
  <si>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</si>
  <si>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</si>
  <si>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</si>
  <si>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</si>
  <si>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</si>
  <si>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</si>
  <si>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</si>
  <si>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</si>
  <si>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</si>
  <si>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</si>
  <si>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</si>
  <si>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</si>
  <si>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</si>
  <si>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</si>
  <si>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</si>
  <si>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</si>
  <si>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</si>
  <si>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</si>
  <si>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</si>
  <si>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</si>
  <si>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</si>
  <si>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</si>
  <si>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</si>
  <si>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</si>
  <si>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</si>
  <si>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</si>
  <si>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</si>
  <si>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</si>
  <si>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</si>
  <si>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</si>
  <si>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</si>
  <si>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</si>
  <si>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</si>
  <si>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</si>
  <si>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</si>
  <si>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</si>
  <si>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</si>
  <si>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</si>
  <si>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</si>
  <si>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заяв</t>
  </si>
  <si>
    <t>раз</t>
  </si>
  <si>
    <t>заказ в дороге</t>
  </si>
  <si>
    <t>ср</t>
  </si>
  <si>
    <t>заказ</t>
  </si>
  <si>
    <t>кон ост</t>
  </si>
  <si>
    <t>опт</t>
  </si>
  <si>
    <t>коментарий</t>
  </si>
  <si>
    <t>вес</t>
  </si>
  <si>
    <t>03,01,</t>
  </si>
  <si>
    <t>от филиала</t>
  </si>
  <si>
    <t>комментарий филиала</t>
  </si>
  <si>
    <t>20,12,</t>
  </si>
  <si>
    <t>26,12,</t>
  </si>
  <si>
    <t>10,01,</t>
  </si>
  <si>
    <t>новинка/ согласовал Химич</t>
  </si>
  <si>
    <t>новинка/ вместо 0,13</t>
  </si>
  <si>
    <t>не заказывали</t>
  </si>
  <si>
    <t>устар</t>
  </si>
  <si>
    <t>нужно увеличить продажи</t>
  </si>
  <si>
    <t>маленькие остатки</t>
  </si>
  <si>
    <t>ценапад на январь</t>
  </si>
  <si>
    <t>хит продаж</t>
  </si>
  <si>
    <t>остатки 48кг</t>
  </si>
  <si>
    <t>заказ расчет</t>
  </si>
  <si>
    <t>13,01,</t>
  </si>
  <si>
    <t>заказ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</si>
</sst>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2" fillId="6" borderId="0" xfId="0" applyNumberFormat="1" applyFon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7" borderId="0" xfId="0" applyNumberFormat="1" applyFont="1" applyFill="1" applyAlignment="1"/>
    <xf numFmtId="164" fontId="0" fillId="6" borderId="0" xfId="0" applyNumberFormat="1" applyFill="1" applyAlignment="1"/>
    <xf numFmtId="164" fontId="2" fillId="8" borderId="0" xfId="0" applyNumberFormat="1" applyFont="1" applyFill="1" applyAlignment="1"/>
    <xf numFmtId="164" fontId="0" fillId="3" borderId="0" xfId="0" applyNumberFormat="1" applyFill="1" applyAlignment="1"/>
    <xf numFmtId="164" fontId="2" fillId="3" borderId="0" xfId="0" applyNumberFormat="1" applyFont="1" applyFill="1" applyAlignment="1"/>
    <xf numFmtId="164" fontId="0" fillId="0" borderId="10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/>
    <xf numFmtId="164" fontId="2" fillId="0" borderId="13" xfId="0" applyNumberFormat="1" applyFont="1" applyBorder="1"/>
    <xf numFmtId="164" fontId="4" fillId="5" borderId="14" xfId="0" applyNumberFormat="1" applyFont="1" applyFill="1" applyBorder="1" applyAlignment="1">
      <alignment horizontal="right" vertical="top"/>
    </xf>
    <xf numFmtId="164" fontId="0" fillId="0" borderId="15" xfId="0" applyNumberFormat="1" applyBorder="1" applyAlignment="1"/>
    <xf numFmtId="164" fontId="0" fillId="0" borderId="16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04,01,24-10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R3" t="str">
            <v>кон ост</v>
          </cell>
          <cell r="S3" t="str">
            <v>опт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30,12,</v>
          </cell>
          <cell r="L4" t="str">
            <v>30,12,</v>
          </cell>
          <cell r="M4" t="str">
            <v>03,01,</v>
          </cell>
          <cell r="O4" t="str">
            <v>05,01,</v>
          </cell>
          <cell r="P4" t="str">
            <v>от филиала</v>
          </cell>
          <cell r="Q4" t="str">
            <v>комментарий филиала</v>
          </cell>
          <cell r="T4" t="str">
            <v>13,12,</v>
          </cell>
          <cell r="U4" t="str">
            <v>20,12,</v>
          </cell>
          <cell r="V4" t="str">
            <v>26,12,</v>
          </cell>
        </row>
        <row r="5">
          <cell r="E5">
            <v>9210.6220000000012</v>
          </cell>
          <cell r="F5">
            <v>13725.675000000001</v>
          </cell>
          <cell r="I5">
            <v>12732.536</v>
          </cell>
          <cell r="J5">
            <v>-3521.9139999999993</v>
          </cell>
          <cell r="K5">
            <v>22375</v>
          </cell>
          <cell r="L5">
            <v>10100</v>
          </cell>
          <cell r="M5">
            <v>3070.2073333333333</v>
          </cell>
          <cell r="N5">
            <v>4839.5990000000002</v>
          </cell>
          <cell r="O5">
            <v>4919.5990000000002</v>
          </cell>
          <cell r="P5">
            <v>400</v>
          </cell>
          <cell r="T5">
            <v>4693.6265999999987</v>
          </cell>
          <cell r="U5">
            <v>5243.3018000000029</v>
          </cell>
          <cell r="V5">
            <v>5628.7543999999962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F6">
            <v>-1.36</v>
          </cell>
          <cell r="G6">
            <v>0</v>
          </cell>
          <cell r="H6" t="e">
            <v>#N/A</v>
          </cell>
          <cell r="I6">
            <v>1.3</v>
          </cell>
          <cell r="J6">
            <v>-1.3</v>
          </cell>
          <cell r="M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0.27200000000000002</v>
          </cell>
          <cell r="V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E7">
            <v>1.3560000000000001</v>
          </cell>
          <cell r="F7">
            <v>-1.3560000000000001</v>
          </cell>
          <cell r="G7">
            <v>0</v>
          </cell>
          <cell r="H7" t="e">
            <v>#N/A</v>
          </cell>
          <cell r="I7">
            <v>1.3</v>
          </cell>
          <cell r="J7">
            <v>5.600000000000005E-2</v>
          </cell>
          <cell r="M7">
            <v>0.45200000000000001</v>
          </cell>
          <cell r="R7">
            <v>-3</v>
          </cell>
          <cell r="S7">
            <v>-3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203.03700000000001</v>
          </cell>
          <cell r="D8">
            <v>1159.44</v>
          </cell>
          <cell r="E8">
            <v>415.86099999999999</v>
          </cell>
          <cell r="F8">
            <v>796.745</v>
          </cell>
          <cell r="G8">
            <v>1</v>
          </cell>
          <cell r="H8">
            <v>50</v>
          </cell>
          <cell r="I8">
            <v>564.66099999999994</v>
          </cell>
          <cell r="J8">
            <v>-148.79999999999995</v>
          </cell>
          <cell r="K8">
            <v>150</v>
          </cell>
          <cell r="L8">
            <v>150</v>
          </cell>
          <cell r="M8">
            <v>138.62033333333332</v>
          </cell>
          <cell r="N8">
            <v>500</v>
          </cell>
          <cell r="O8">
            <v>500</v>
          </cell>
          <cell r="R8">
            <v>11.518836822880722</v>
          </cell>
          <cell r="S8">
            <v>7.911862377092346</v>
          </cell>
          <cell r="T8">
            <v>138.0806</v>
          </cell>
          <cell r="U8">
            <v>175.90780000000001</v>
          </cell>
          <cell r="V8">
            <v>145.41980000000001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10.805999999999999</v>
          </cell>
          <cell r="D9">
            <v>202.13399999999999</v>
          </cell>
          <cell r="E9">
            <v>54.976999999999997</v>
          </cell>
          <cell r="F9">
            <v>156.423</v>
          </cell>
          <cell r="G9">
            <v>1</v>
          </cell>
          <cell r="H9">
            <v>45</v>
          </cell>
          <cell r="I9">
            <v>91.55</v>
          </cell>
          <cell r="J9">
            <v>-36.573</v>
          </cell>
          <cell r="K9">
            <v>225</v>
          </cell>
          <cell r="L9">
            <v>250</v>
          </cell>
          <cell r="M9">
            <v>18.325666666666667</v>
          </cell>
          <cell r="R9">
            <v>34.455663277370533</v>
          </cell>
          <cell r="S9">
            <v>34.455663277370533</v>
          </cell>
          <cell r="T9">
            <v>56.923199999999994</v>
          </cell>
          <cell r="U9">
            <v>73.593400000000003</v>
          </cell>
          <cell r="V9">
            <v>68.318399999999997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121.23</v>
          </cell>
          <cell r="D10">
            <v>206.78399999999999</v>
          </cell>
          <cell r="E10">
            <v>171.78299999999999</v>
          </cell>
          <cell r="F10">
            <v>103.10599999999999</v>
          </cell>
          <cell r="G10">
            <v>1</v>
          </cell>
          <cell r="H10">
            <v>45</v>
          </cell>
          <cell r="I10">
            <v>153.85</v>
          </cell>
          <cell r="J10">
            <v>17.932999999999993</v>
          </cell>
          <cell r="K10">
            <v>235</v>
          </cell>
          <cell r="L10">
            <v>300</v>
          </cell>
          <cell r="M10">
            <v>57.260999999999996</v>
          </cell>
          <cell r="R10">
            <v>11.143815162152251</v>
          </cell>
          <cell r="S10">
            <v>11.143815162152251</v>
          </cell>
          <cell r="T10">
            <v>74.114200000000011</v>
          </cell>
          <cell r="U10">
            <v>82.155000000000001</v>
          </cell>
          <cell r="V10">
            <v>77.0518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65.272000000000006</v>
          </cell>
          <cell r="D11">
            <v>155.03</v>
          </cell>
          <cell r="E11">
            <v>129.685</v>
          </cell>
          <cell r="F11">
            <v>69.861999999999995</v>
          </cell>
          <cell r="G11">
            <v>1</v>
          </cell>
          <cell r="H11">
            <v>40</v>
          </cell>
          <cell r="I11">
            <v>128.80000000000001</v>
          </cell>
          <cell r="J11">
            <v>0.88499999999999091</v>
          </cell>
          <cell r="K11">
            <v>240</v>
          </cell>
          <cell r="L11">
            <v>100</v>
          </cell>
          <cell r="M11">
            <v>43.228333333333332</v>
          </cell>
          <cell r="N11">
            <v>65.649666666666661</v>
          </cell>
          <cell r="O11">
            <v>65.649666666666661</v>
          </cell>
          <cell r="R11">
            <v>11</v>
          </cell>
          <cell r="S11">
            <v>9.4813278328256931</v>
          </cell>
          <cell r="T11">
            <v>46.423200000000001</v>
          </cell>
          <cell r="U11">
            <v>52.806799999999996</v>
          </cell>
          <cell r="V11">
            <v>50.162599999999998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9</v>
          </cell>
          <cell r="F12">
            <v>2</v>
          </cell>
          <cell r="G12">
            <v>0.5</v>
          </cell>
          <cell r="H12">
            <v>50</v>
          </cell>
          <cell r="I12">
            <v>3</v>
          </cell>
          <cell r="J12">
            <v>-3</v>
          </cell>
          <cell r="K12">
            <v>35</v>
          </cell>
          <cell r="M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1.8</v>
          </cell>
          <cell r="V12">
            <v>4.8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99.638999999999996</v>
          </cell>
          <cell r="E13">
            <v>36</v>
          </cell>
          <cell r="F13">
            <v>35.639000000000003</v>
          </cell>
          <cell r="G13">
            <v>0.45</v>
          </cell>
          <cell r="H13">
            <v>45</v>
          </cell>
          <cell r="I13">
            <v>66</v>
          </cell>
          <cell r="J13">
            <v>-30</v>
          </cell>
          <cell r="K13">
            <v>200</v>
          </cell>
          <cell r="M13">
            <v>12</v>
          </cell>
          <cell r="R13">
            <v>19.636583333333334</v>
          </cell>
          <cell r="S13">
            <v>19.636583333333334</v>
          </cell>
          <cell r="T13">
            <v>33.4</v>
          </cell>
          <cell r="U13">
            <v>23.6</v>
          </cell>
          <cell r="V13">
            <v>30.272199999999998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36</v>
          </cell>
          <cell r="D14">
            <v>102</v>
          </cell>
          <cell r="E14">
            <v>37</v>
          </cell>
          <cell r="F14">
            <v>95</v>
          </cell>
          <cell r="G14">
            <v>0.45</v>
          </cell>
          <cell r="H14">
            <v>45</v>
          </cell>
          <cell r="I14">
            <v>98</v>
          </cell>
          <cell r="J14">
            <v>-61</v>
          </cell>
          <cell r="K14">
            <v>175</v>
          </cell>
          <cell r="M14">
            <v>12.333333333333334</v>
          </cell>
          <cell r="R14">
            <v>21.891891891891891</v>
          </cell>
          <cell r="S14">
            <v>21.891891891891891</v>
          </cell>
          <cell r="T14">
            <v>40.200000000000003</v>
          </cell>
          <cell r="U14">
            <v>30.4</v>
          </cell>
          <cell r="V14">
            <v>28.2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189</v>
          </cell>
          <cell r="E15">
            <v>49</v>
          </cell>
          <cell r="F15">
            <v>101</v>
          </cell>
          <cell r="G15">
            <v>0.17</v>
          </cell>
          <cell r="H15">
            <v>180</v>
          </cell>
          <cell r="I15">
            <v>49</v>
          </cell>
          <cell r="J15">
            <v>0</v>
          </cell>
          <cell r="K15">
            <v>55</v>
          </cell>
          <cell r="M15">
            <v>16.333333333333332</v>
          </cell>
          <cell r="N15">
            <v>40</v>
          </cell>
          <cell r="O15">
            <v>40</v>
          </cell>
          <cell r="R15">
            <v>12</v>
          </cell>
          <cell r="S15">
            <v>9.5510204081632661</v>
          </cell>
          <cell r="T15">
            <v>30.2</v>
          </cell>
          <cell r="U15">
            <v>20.399999999999999</v>
          </cell>
          <cell r="V15">
            <v>22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19</v>
          </cell>
          <cell r="E16">
            <v>5</v>
          </cell>
          <cell r="F16">
            <v>9</v>
          </cell>
          <cell r="G16">
            <v>0</v>
          </cell>
          <cell r="H16" t="e">
            <v>#N/A</v>
          </cell>
          <cell r="I16">
            <v>9</v>
          </cell>
          <cell r="J16">
            <v>-4</v>
          </cell>
          <cell r="M16">
            <v>1.6666666666666667</v>
          </cell>
          <cell r="R16">
            <v>5.3999999999999995</v>
          </cell>
          <cell r="S16">
            <v>5.3999999999999995</v>
          </cell>
          <cell r="T16">
            <v>0</v>
          </cell>
          <cell r="U16">
            <v>0.6</v>
          </cell>
          <cell r="V16">
            <v>0.4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3</v>
          </cell>
          <cell r="F17">
            <v>3</v>
          </cell>
          <cell r="G17">
            <v>0</v>
          </cell>
          <cell r="H17" t="e">
            <v>#N/A</v>
          </cell>
          <cell r="J17">
            <v>0</v>
          </cell>
          <cell r="M17">
            <v>0</v>
          </cell>
          <cell r="R17" t="e">
            <v>#DIV/0!</v>
          </cell>
          <cell r="S17" t="e">
            <v>#DIV/0!</v>
          </cell>
          <cell r="T17">
            <v>9.6</v>
          </cell>
          <cell r="U17">
            <v>6</v>
          </cell>
          <cell r="V17">
            <v>0.6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D18">
            <v>40</v>
          </cell>
          <cell r="F18">
            <v>40</v>
          </cell>
          <cell r="G18">
            <v>0.5</v>
          </cell>
          <cell r="H18">
            <v>55</v>
          </cell>
          <cell r="J18">
            <v>0</v>
          </cell>
          <cell r="M18">
            <v>0</v>
          </cell>
          <cell r="R18" t="e">
            <v>#DIV/0!</v>
          </cell>
          <cell r="S18" t="e">
            <v>#DIV/0!</v>
          </cell>
          <cell r="T18">
            <v>0</v>
          </cell>
          <cell r="U18">
            <v>6</v>
          </cell>
          <cell r="V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40</v>
          </cell>
          <cell r="F19">
            <v>40</v>
          </cell>
          <cell r="G19">
            <v>0.5</v>
          </cell>
          <cell r="H19">
            <v>55</v>
          </cell>
          <cell r="J19">
            <v>0</v>
          </cell>
          <cell r="M19">
            <v>0</v>
          </cell>
          <cell r="R19" t="e">
            <v>#DIV/0!</v>
          </cell>
          <cell r="S19" t="e">
            <v>#DIV/0!</v>
          </cell>
          <cell r="T19">
            <v>0</v>
          </cell>
          <cell r="U19">
            <v>6</v>
          </cell>
          <cell r="V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188</v>
          </cell>
          <cell r="E20">
            <v>46</v>
          </cell>
          <cell r="F20">
            <v>126</v>
          </cell>
          <cell r="G20">
            <v>0.3</v>
          </cell>
          <cell r="H20">
            <v>40</v>
          </cell>
          <cell r="I20">
            <v>43</v>
          </cell>
          <cell r="J20">
            <v>3</v>
          </cell>
          <cell r="M20">
            <v>15.333333333333334</v>
          </cell>
          <cell r="N20">
            <v>42.666666666666686</v>
          </cell>
          <cell r="O20">
            <v>42.666666666666686</v>
          </cell>
          <cell r="R20">
            <v>11</v>
          </cell>
          <cell r="S20">
            <v>8.2173913043478262</v>
          </cell>
          <cell r="T20">
            <v>46.6</v>
          </cell>
          <cell r="U20">
            <v>13.4</v>
          </cell>
          <cell r="V20">
            <v>15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>
            <v>30</v>
          </cell>
          <cell r="D21">
            <v>90</v>
          </cell>
          <cell r="E21">
            <v>24</v>
          </cell>
          <cell r="F21">
            <v>93</v>
          </cell>
          <cell r="G21">
            <v>0.4</v>
          </cell>
          <cell r="H21">
            <v>50</v>
          </cell>
          <cell r="I21">
            <v>24</v>
          </cell>
          <cell r="J21">
            <v>0</v>
          </cell>
          <cell r="K21">
            <v>40</v>
          </cell>
          <cell r="M21">
            <v>8</v>
          </cell>
          <cell r="R21">
            <v>16.625</v>
          </cell>
          <cell r="S21">
            <v>16.625</v>
          </cell>
          <cell r="T21">
            <v>15.4</v>
          </cell>
          <cell r="U21">
            <v>16</v>
          </cell>
          <cell r="V21">
            <v>14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34.469000000000001</v>
          </cell>
          <cell r="D22">
            <v>144</v>
          </cell>
          <cell r="E22">
            <v>40</v>
          </cell>
          <cell r="F22">
            <v>138.46899999999999</v>
          </cell>
          <cell r="G22">
            <v>0.35</v>
          </cell>
          <cell r="H22">
            <v>40</v>
          </cell>
          <cell r="I22">
            <v>41</v>
          </cell>
          <cell r="J22">
            <v>-1</v>
          </cell>
          <cell r="K22">
            <v>170</v>
          </cell>
          <cell r="M22">
            <v>13.333333333333334</v>
          </cell>
          <cell r="R22">
            <v>23.135175</v>
          </cell>
          <cell r="S22">
            <v>23.135175</v>
          </cell>
          <cell r="T22">
            <v>23.6236</v>
          </cell>
          <cell r="U22">
            <v>31.282600000000002</v>
          </cell>
          <cell r="V22">
            <v>28.8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>
            <v>41</v>
          </cell>
          <cell r="D23">
            <v>210</v>
          </cell>
          <cell r="E23">
            <v>61</v>
          </cell>
          <cell r="F23">
            <v>150</v>
          </cell>
          <cell r="G23">
            <v>0.17</v>
          </cell>
          <cell r="H23">
            <v>120</v>
          </cell>
          <cell r="I23">
            <v>103</v>
          </cell>
          <cell r="J23">
            <v>-42</v>
          </cell>
          <cell r="K23">
            <v>465</v>
          </cell>
          <cell r="M23">
            <v>20.333333333333332</v>
          </cell>
          <cell r="R23">
            <v>30.245901639344265</v>
          </cell>
          <cell r="S23">
            <v>30.245901639344265</v>
          </cell>
          <cell r="T23">
            <v>44.6</v>
          </cell>
          <cell r="U23">
            <v>47.8</v>
          </cell>
          <cell r="V23">
            <v>63.8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30</v>
          </cell>
          <cell r="F24">
            <v>30</v>
          </cell>
          <cell r="G24">
            <v>0.38</v>
          </cell>
          <cell r="H24">
            <v>40</v>
          </cell>
          <cell r="J24">
            <v>0</v>
          </cell>
          <cell r="M24">
            <v>0</v>
          </cell>
          <cell r="R24" t="e">
            <v>#DIV/0!</v>
          </cell>
          <cell r="S24" t="e">
            <v>#DIV/0!</v>
          </cell>
          <cell r="T24">
            <v>0</v>
          </cell>
          <cell r="U24">
            <v>6</v>
          </cell>
          <cell r="V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>
            <v>-1</v>
          </cell>
          <cell r="F25">
            <v>-1</v>
          </cell>
          <cell r="G25">
            <v>0</v>
          </cell>
          <cell r="H25">
            <v>40</v>
          </cell>
          <cell r="J25">
            <v>0</v>
          </cell>
          <cell r="M25">
            <v>0</v>
          </cell>
          <cell r="R25" t="e">
            <v>#DIV/0!</v>
          </cell>
          <cell r="S25" t="e">
            <v>#DIV/0!</v>
          </cell>
          <cell r="T25">
            <v>3.6</v>
          </cell>
          <cell r="U25">
            <v>8.1999999999999993</v>
          </cell>
          <cell r="V25">
            <v>3.6</v>
          </cell>
          <cell r="W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>
            <v>25</v>
          </cell>
          <cell r="E26">
            <v>2</v>
          </cell>
          <cell r="F26">
            <v>23</v>
          </cell>
          <cell r="G26">
            <v>0</v>
          </cell>
          <cell r="H26">
            <v>45</v>
          </cell>
          <cell r="I26">
            <v>47</v>
          </cell>
          <cell r="J26">
            <v>-45</v>
          </cell>
          <cell r="M26">
            <v>0.66666666666666663</v>
          </cell>
          <cell r="R26">
            <v>34.5</v>
          </cell>
          <cell r="S26">
            <v>34.5</v>
          </cell>
          <cell r="T26">
            <v>13.6</v>
          </cell>
          <cell r="U26">
            <v>18.399999999999999</v>
          </cell>
          <cell r="V26">
            <v>17.2</v>
          </cell>
          <cell r="W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36</v>
          </cell>
          <cell r="F27">
            <v>36</v>
          </cell>
          <cell r="G27">
            <v>0.6</v>
          </cell>
          <cell r="H27">
            <v>45</v>
          </cell>
          <cell r="J27">
            <v>0</v>
          </cell>
          <cell r="M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6.4</v>
          </cell>
          <cell r="V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>
            <v>12</v>
          </cell>
          <cell r="G28">
            <v>0</v>
          </cell>
          <cell r="H28" t="e">
            <v>#N/A</v>
          </cell>
          <cell r="J28">
            <v>0</v>
          </cell>
          <cell r="M28">
            <v>0</v>
          </cell>
          <cell r="R28" t="e">
            <v>#DIV/0!</v>
          </cell>
          <cell r="S28" t="e">
            <v>#DIV/0!</v>
          </cell>
          <cell r="T28">
            <v>10.8</v>
          </cell>
          <cell r="U28">
            <v>7.2</v>
          </cell>
          <cell r="V28">
            <v>0.6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G29">
            <v>0.55000000000000004</v>
          </cell>
          <cell r="H29">
            <v>45</v>
          </cell>
          <cell r="J29">
            <v>0</v>
          </cell>
          <cell r="M29">
            <v>0</v>
          </cell>
          <cell r="N29">
            <v>30</v>
          </cell>
          <cell r="O29">
            <v>30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6.4</v>
          </cell>
          <cell r="V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58</v>
          </cell>
          <cell r="D30">
            <v>78</v>
          </cell>
          <cell r="E30">
            <v>29</v>
          </cell>
          <cell r="F30">
            <v>83</v>
          </cell>
          <cell r="G30">
            <v>0.35</v>
          </cell>
          <cell r="H30">
            <v>45</v>
          </cell>
          <cell r="I30">
            <v>37</v>
          </cell>
          <cell r="J30">
            <v>-8</v>
          </cell>
          <cell r="M30">
            <v>9.6666666666666661</v>
          </cell>
          <cell r="N30">
            <v>13.666666666666657</v>
          </cell>
          <cell r="O30">
            <v>13.666666666666657</v>
          </cell>
          <cell r="R30">
            <v>10</v>
          </cell>
          <cell r="S30">
            <v>8.5862068965517242</v>
          </cell>
          <cell r="T30">
            <v>11.4</v>
          </cell>
          <cell r="U30">
            <v>14.2</v>
          </cell>
          <cell r="V30">
            <v>5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73</v>
          </cell>
          <cell r="E31">
            <v>24</v>
          </cell>
          <cell r="F31">
            <v>30</v>
          </cell>
          <cell r="G31">
            <v>0.35</v>
          </cell>
          <cell r="H31">
            <v>45</v>
          </cell>
          <cell r="I31">
            <v>32</v>
          </cell>
          <cell r="J31">
            <v>-8</v>
          </cell>
          <cell r="M31">
            <v>8</v>
          </cell>
          <cell r="N31">
            <v>42</v>
          </cell>
          <cell r="O31">
            <v>42</v>
          </cell>
          <cell r="R31">
            <v>9</v>
          </cell>
          <cell r="S31">
            <v>3.75</v>
          </cell>
          <cell r="T31">
            <v>10</v>
          </cell>
          <cell r="U31">
            <v>6.4</v>
          </cell>
          <cell r="V31">
            <v>1.4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>
            <v>126.072</v>
          </cell>
          <cell r="D32">
            <v>316.44</v>
          </cell>
          <cell r="E32">
            <v>140.88499999999999</v>
          </cell>
          <cell r="F32">
            <v>188.977</v>
          </cell>
          <cell r="G32">
            <v>1</v>
          </cell>
          <cell r="H32">
            <v>55</v>
          </cell>
          <cell r="I32">
            <v>241.65</v>
          </cell>
          <cell r="J32">
            <v>-100.76500000000001</v>
          </cell>
          <cell r="K32">
            <v>365</v>
          </cell>
          <cell r="L32">
            <v>500</v>
          </cell>
          <cell r="M32">
            <v>46.961666666666666</v>
          </cell>
          <cell r="R32">
            <v>22.443347411008975</v>
          </cell>
          <cell r="S32">
            <v>22.443347411008975</v>
          </cell>
          <cell r="T32">
            <v>85.988</v>
          </cell>
          <cell r="U32">
            <v>87.825000000000003</v>
          </cell>
          <cell r="V32">
            <v>128.9178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C33">
            <v>19.638000000000002</v>
          </cell>
          <cell r="D33">
            <v>2708.27</v>
          </cell>
          <cell r="E33">
            <v>784.60299999999995</v>
          </cell>
          <cell r="F33">
            <v>1918.076</v>
          </cell>
          <cell r="G33">
            <v>1</v>
          </cell>
          <cell r="H33">
            <v>50</v>
          </cell>
          <cell r="I33">
            <v>1045.3</v>
          </cell>
          <cell r="J33">
            <v>-260.697</v>
          </cell>
          <cell r="K33">
            <v>750</v>
          </cell>
          <cell r="L33">
            <v>700</v>
          </cell>
          <cell r="M33">
            <v>261.53433333333334</v>
          </cell>
          <cell r="N33">
            <v>300</v>
          </cell>
          <cell r="O33">
            <v>300</v>
          </cell>
          <cell r="R33">
            <v>14.025217849026832</v>
          </cell>
          <cell r="S33">
            <v>12.878140919675301</v>
          </cell>
          <cell r="T33">
            <v>255.89899999999997</v>
          </cell>
          <cell r="U33">
            <v>379.00419999999997</v>
          </cell>
          <cell r="V33">
            <v>378.363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C34">
            <v>-7.9359999999999999</v>
          </cell>
          <cell r="D34">
            <v>142.63999999999999</v>
          </cell>
          <cell r="E34">
            <v>47.462000000000003</v>
          </cell>
          <cell r="F34">
            <v>87.242000000000004</v>
          </cell>
          <cell r="G34">
            <v>1</v>
          </cell>
          <cell r="H34">
            <v>55</v>
          </cell>
          <cell r="I34">
            <v>50.05</v>
          </cell>
          <cell r="J34">
            <v>-2.5879999999999939</v>
          </cell>
          <cell r="M34">
            <v>15.820666666666668</v>
          </cell>
          <cell r="N34">
            <v>86.785333333333327</v>
          </cell>
          <cell r="O34">
            <v>86.785333333333327</v>
          </cell>
          <cell r="R34">
            <v>10.999999999999998</v>
          </cell>
          <cell r="S34">
            <v>5.5144325987105471</v>
          </cell>
          <cell r="T34">
            <v>9.7233999999999998</v>
          </cell>
          <cell r="U34">
            <v>22.4238</v>
          </cell>
          <cell r="V34">
            <v>0.35239999999999999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>
            <v>41.877000000000002</v>
          </cell>
          <cell r="D35">
            <v>1073.953</v>
          </cell>
          <cell r="E35">
            <v>410.21100000000001</v>
          </cell>
          <cell r="F35">
            <v>675.779</v>
          </cell>
          <cell r="G35">
            <v>1</v>
          </cell>
          <cell r="H35">
            <v>55</v>
          </cell>
          <cell r="I35">
            <v>557.75</v>
          </cell>
          <cell r="J35">
            <v>-147.53899999999999</v>
          </cell>
          <cell r="K35">
            <v>720</v>
          </cell>
          <cell r="L35">
            <v>800</v>
          </cell>
          <cell r="M35">
            <v>136.73699999999999</v>
          </cell>
          <cell r="R35">
            <v>16.05841140291216</v>
          </cell>
          <cell r="S35">
            <v>16.05841140291216</v>
          </cell>
          <cell r="T35">
            <v>161.70999999999998</v>
          </cell>
          <cell r="U35">
            <v>192.84219999999999</v>
          </cell>
          <cell r="V35">
            <v>237.41540000000001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E36">
            <v>10.391999999999999</v>
          </cell>
          <cell r="F36">
            <v>-10.391999999999999</v>
          </cell>
          <cell r="G36">
            <v>0</v>
          </cell>
          <cell r="H36" t="e">
            <v>#N/A</v>
          </cell>
          <cell r="I36">
            <v>20</v>
          </cell>
          <cell r="J36">
            <v>-9.6080000000000005</v>
          </cell>
          <cell r="M36">
            <v>3.464</v>
          </cell>
          <cell r="R36">
            <v>-3</v>
          </cell>
          <cell r="S36">
            <v>-3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>
            <v>839.65499999999997</v>
          </cell>
          <cell r="D37">
            <v>2207.75</v>
          </cell>
          <cell r="E37">
            <v>1183.5260000000001</v>
          </cell>
          <cell r="F37">
            <v>1018.426</v>
          </cell>
          <cell r="G37">
            <v>1</v>
          </cell>
          <cell r="H37">
            <v>60</v>
          </cell>
          <cell r="I37">
            <v>1557.8</v>
          </cell>
          <cell r="J37">
            <v>-374.27399999999989</v>
          </cell>
          <cell r="K37">
            <v>2200</v>
          </cell>
          <cell r="L37">
            <v>3000</v>
          </cell>
          <cell r="M37">
            <v>394.50866666666667</v>
          </cell>
          <cell r="R37">
            <v>15.762457267520949</v>
          </cell>
          <cell r="S37">
            <v>15.762457267520949</v>
          </cell>
          <cell r="T37">
            <v>550.02859999999998</v>
          </cell>
          <cell r="U37">
            <v>523.11099999999999</v>
          </cell>
          <cell r="V37">
            <v>749.51599999999996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>
            <v>17.227</v>
          </cell>
          <cell r="D38">
            <v>391.5</v>
          </cell>
          <cell r="E38">
            <v>57.307000000000002</v>
          </cell>
          <cell r="F38">
            <v>348.82900000000001</v>
          </cell>
          <cell r="G38">
            <v>1</v>
          </cell>
          <cell r="H38">
            <v>50</v>
          </cell>
          <cell r="I38">
            <v>60.85</v>
          </cell>
          <cell r="J38">
            <v>-3.5429999999999993</v>
          </cell>
          <cell r="M38">
            <v>19.102333333333334</v>
          </cell>
          <cell r="R38">
            <v>18.261067583366778</v>
          </cell>
          <cell r="S38">
            <v>18.261067583366778</v>
          </cell>
          <cell r="T38">
            <v>34.055599999999998</v>
          </cell>
          <cell r="U38">
            <v>62.886800000000008</v>
          </cell>
          <cell r="V38">
            <v>35.929600000000001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>
            <v>105.702</v>
          </cell>
          <cell r="D39">
            <v>853.22</v>
          </cell>
          <cell r="E39">
            <v>348.76299999999998</v>
          </cell>
          <cell r="F39">
            <v>523.08299999999997</v>
          </cell>
          <cell r="G39">
            <v>1</v>
          </cell>
          <cell r="H39">
            <v>55</v>
          </cell>
          <cell r="I39">
            <v>501.45</v>
          </cell>
          <cell r="J39">
            <v>-152.68700000000001</v>
          </cell>
          <cell r="K39">
            <v>520</v>
          </cell>
          <cell r="L39">
            <v>600</v>
          </cell>
          <cell r="M39">
            <v>116.25433333333332</v>
          </cell>
          <cell r="R39">
            <v>14.133520470921516</v>
          </cell>
          <cell r="S39">
            <v>14.133520470921516</v>
          </cell>
          <cell r="T39">
            <v>129.51159999999999</v>
          </cell>
          <cell r="U39">
            <v>157.4752</v>
          </cell>
          <cell r="V39">
            <v>186.52960000000002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>
            <v>588.61699999999996</v>
          </cell>
          <cell r="D40">
            <v>2102.91</v>
          </cell>
          <cell r="E40">
            <v>937.83500000000004</v>
          </cell>
          <cell r="F40">
            <v>1314.761</v>
          </cell>
          <cell r="G40">
            <v>1</v>
          </cell>
          <cell r="H40">
            <v>60</v>
          </cell>
          <cell r="I40">
            <v>1331.8</v>
          </cell>
          <cell r="J40">
            <v>-393.96499999999992</v>
          </cell>
          <cell r="K40">
            <v>1550</v>
          </cell>
          <cell r="L40">
            <v>1500</v>
          </cell>
          <cell r="M40">
            <v>312.61166666666668</v>
          </cell>
          <cell r="N40">
            <v>400</v>
          </cell>
          <cell r="O40">
            <v>400</v>
          </cell>
          <cell r="R40">
            <v>15.241788800801848</v>
          </cell>
          <cell r="S40">
            <v>13.962246024087394</v>
          </cell>
          <cell r="T40">
            <v>318.1216</v>
          </cell>
          <cell r="U40">
            <v>445.26300000000003</v>
          </cell>
          <cell r="V40">
            <v>519.14859999999999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>
            <v>744.40499999999997</v>
          </cell>
          <cell r="D41">
            <v>1454.8150000000001</v>
          </cell>
          <cell r="E41">
            <v>714.45299999999997</v>
          </cell>
          <cell r="F41">
            <v>1139.586</v>
          </cell>
          <cell r="G41">
            <v>1</v>
          </cell>
          <cell r="H41">
            <v>60</v>
          </cell>
          <cell r="I41">
            <v>683.8</v>
          </cell>
          <cell r="J41">
            <v>30.65300000000002</v>
          </cell>
          <cell r="K41">
            <v>600</v>
          </cell>
          <cell r="L41">
            <v>600</v>
          </cell>
          <cell r="M41">
            <v>238.15099999999998</v>
          </cell>
          <cell r="N41">
            <v>800</v>
          </cell>
          <cell r="O41">
            <v>800</v>
          </cell>
          <cell r="R41">
            <v>13.183173700719294</v>
          </cell>
          <cell r="S41">
            <v>9.8239604284676538</v>
          </cell>
          <cell r="T41">
            <v>221.4708</v>
          </cell>
          <cell r="U41">
            <v>362.49740000000003</v>
          </cell>
          <cell r="V41">
            <v>307.78980000000001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>
            <v>5.609</v>
          </cell>
          <cell r="D42">
            <v>306.13</v>
          </cell>
          <cell r="E42">
            <v>94.108999999999995</v>
          </cell>
          <cell r="F42">
            <v>211.46100000000001</v>
          </cell>
          <cell r="G42">
            <v>1</v>
          </cell>
          <cell r="H42">
            <v>60</v>
          </cell>
          <cell r="I42">
            <v>147.94999999999999</v>
          </cell>
          <cell r="J42">
            <v>-53.840999999999994</v>
          </cell>
          <cell r="K42">
            <v>575</v>
          </cell>
          <cell r="M42">
            <v>31.369666666666664</v>
          </cell>
          <cell r="R42">
            <v>25.070747749949529</v>
          </cell>
          <cell r="S42">
            <v>25.070747749949529</v>
          </cell>
          <cell r="T42">
            <v>71.1096</v>
          </cell>
          <cell r="U42">
            <v>89.674000000000007</v>
          </cell>
          <cell r="V42">
            <v>80.048400000000001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>
            <v>2.7639999999999998</v>
          </cell>
          <cell r="D43">
            <v>458.13600000000002</v>
          </cell>
          <cell r="E43">
            <v>107.93600000000001</v>
          </cell>
          <cell r="F43">
            <v>352.10399999999998</v>
          </cell>
          <cell r="G43">
            <v>1</v>
          </cell>
          <cell r="H43">
            <v>60</v>
          </cell>
          <cell r="I43">
            <v>159.75</v>
          </cell>
          <cell r="J43">
            <v>-51.813999999999993</v>
          </cell>
          <cell r="K43">
            <v>335</v>
          </cell>
          <cell r="L43">
            <v>400</v>
          </cell>
          <cell r="M43">
            <v>35.978666666666669</v>
          </cell>
          <cell r="R43">
            <v>30.215238659946635</v>
          </cell>
          <cell r="S43">
            <v>30.215238659946635</v>
          </cell>
          <cell r="T43">
            <v>67.335999999999999</v>
          </cell>
          <cell r="U43">
            <v>77.995199999999997</v>
          </cell>
          <cell r="V43">
            <v>108.14320000000001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>
            <v>153.08799999999999</v>
          </cell>
          <cell r="D44">
            <v>404.56700000000001</v>
          </cell>
          <cell r="E44">
            <v>180.55199999999999</v>
          </cell>
          <cell r="F44">
            <v>263.83699999999999</v>
          </cell>
          <cell r="G44">
            <v>1</v>
          </cell>
          <cell r="H44">
            <v>60</v>
          </cell>
          <cell r="I44">
            <v>240.02</v>
          </cell>
          <cell r="J44">
            <v>-59.468000000000018</v>
          </cell>
          <cell r="K44">
            <v>475</v>
          </cell>
          <cell r="L44">
            <v>300</v>
          </cell>
          <cell r="M44">
            <v>60.183999999999997</v>
          </cell>
          <cell r="R44">
            <v>17.261016216934735</v>
          </cell>
          <cell r="S44">
            <v>17.261016216934735</v>
          </cell>
          <cell r="T44">
            <v>97.070799999999991</v>
          </cell>
          <cell r="U44">
            <v>97.822800000000001</v>
          </cell>
          <cell r="V44">
            <v>119.604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C45">
            <v>3.1619999999999999</v>
          </cell>
          <cell r="D45">
            <v>100.416</v>
          </cell>
          <cell r="E45">
            <v>39.067</v>
          </cell>
          <cell r="F45">
            <v>63.804000000000002</v>
          </cell>
          <cell r="G45">
            <v>1</v>
          </cell>
          <cell r="H45">
            <v>35</v>
          </cell>
          <cell r="I45">
            <v>38.65</v>
          </cell>
          <cell r="J45">
            <v>0.41700000000000159</v>
          </cell>
          <cell r="K45">
            <v>150</v>
          </cell>
          <cell r="M45">
            <v>13.022333333333334</v>
          </cell>
          <cell r="R45">
            <v>16.418255816929889</v>
          </cell>
          <cell r="S45">
            <v>16.418255816929889</v>
          </cell>
          <cell r="T45">
            <v>17.350999999999999</v>
          </cell>
          <cell r="U45">
            <v>29.904000000000003</v>
          </cell>
          <cell r="V45">
            <v>30.864600000000003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C46">
            <v>31.501000000000001</v>
          </cell>
          <cell r="D46">
            <v>114.761</v>
          </cell>
          <cell r="E46">
            <v>49.642000000000003</v>
          </cell>
          <cell r="F46">
            <v>68.492000000000004</v>
          </cell>
          <cell r="G46">
            <v>1</v>
          </cell>
          <cell r="H46">
            <v>40</v>
          </cell>
          <cell r="I46">
            <v>67.7</v>
          </cell>
          <cell r="J46">
            <v>-18.058</v>
          </cell>
          <cell r="K46">
            <v>270</v>
          </cell>
          <cell r="M46">
            <v>16.547333333333334</v>
          </cell>
          <cell r="R46">
            <v>20.455984851537004</v>
          </cell>
          <cell r="S46">
            <v>20.455984851537004</v>
          </cell>
          <cell r="T46">
            <v>19.6004</v>
          </cell>
          <cell r="U46">
            <v>25.868400000000001</v>
          </cell>
          <cell r="V46">
            <v>37.244999999999997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C47">
            <v>52.835999999999999</v>
          </cell>
          <cell r="D47">
            <v>102.962</v>
          </cell>
          <cell r="E47">
            <v>69.203999999999994</v>
          </cell>
          <cell r="F47">
            <v>54.444000000000003</v>
          </cell>
          <cell r="G47">
            <v>1</v>
          </cell>
          <cell r="H47">
            <v>30</v>
          </cell>
          <cell r="I47">
            <v>92.7</v>
          </cell>
          <cell r="J47">
            <v>-23.496000000000009</v>
          </cell>
          <cell r="K47">
            <v>225</v>
          </cell>
          <cell r="M47">
            <v>23.067999999999998</v>
          </cell>
          <cell r="O47">
            <v>40</v>
          </cell>
          <cell r="P47">
            <v>100</v>
          </cell>
          <cell r="Q47" t="str">
            <v>маленькие остатки, на 2недели не хватит</v>
          </cell>
          <cell r="R47">
            <v>13.847927865441306</v>
          </cell>
          <cell r="S47">
            <v>12.113924050632914</v>
          </cell>
          <cell r="T47">
            <v>42.001600000000003</v>
          </cell>
          <cell r="U47">
            <v>50.832799999999999</v>
          </cell>
          <cell r="V47">
            <v>47.2502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C48">
            <v>57.587000000000003</v>
          </cell>
          <cell r="D48">
            <v>106.801</v>
          </cell>
          <cell r="E48">
            <v>57.366999999999997</v>
          </cell>
          <cell r="F48">
            <v>63.451999999999998</v>
          </cell>
          <cell r="G48">
            <v>1</v>
          </cell>
          <cell r="H48">
            <v>30</v>
          </cell>
          <cell r="I48">
            <v>88.4</v>
          </cell>
          <cell r="J48">
            <v>-31.033000000000008</v>
          </cell>
          <cell r="K48">
            <v>160</v>
          </cell>
          <cell r="M48">
            <v>19.122333333333334</v>
          </cell>
          <cell r="O48">
            <v>40</v>
          </cell>
          <cell r="P48">
            <v>100</v>
          </cell>
          <cell r="Q48" t="str">
            <v>маленькие остатки, на 2недели не хватит</v>
          </cell>
          <cell r="R48">
            <v>13.777188976240696</v>
          </cell>
          <cell r="S48">
            <v>11.685394041870762</v>
          </cell>
          <cell r="T48">
            <v>33.5792</v>
          </cell>
          <cell r="U48">
            <v>42.042000000000002</v>
          </cell>
          <cell r="V48">
            <v>38.289000000000001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C49">
            <v>31.954999999999998</v>
          </cell>
          <cell r="D49">
            <v>107.375</v>
          </cell>
          <cell r="E49">
            <v>76.188000000000002</v>
          </cell>
          <cell r="F49">
            <v>48.12</v>
          </cell>
          <cell r="G49">
            <v>1</v>
          </cell>
          <cell r="H49">
            <v>30</v>
          </cell>
          <cell r="I49">
            <v>108.7</v>
          </cell>
          <cell r="J49">
            <v>-32.512</v>
          </cell>
          <cell r="K49">
            <v>410</v>
          </cell>
          <cell r="M49">
            <v>25.396000000000001</v>
          </cell>
          <cell r="P49">
            <v>200</v>
          </cell>
          <cell r="Q49" t="str">
            <v>маленькие остатки, на 2недели не хватит</v>
          </cell>
          <cell r="R49">
            <v>18.03906126949126</v>
          </cell>
          <cell r="S49">
            <v>18.03906126949126</v>
          </cell>
          <cell r="T49">
            <v>68.546400000000006</v>
          </cell>
          <cell r="U49">
            <v>84.485199999999992</v>
          </cell>
          <cell r="V49">
            <v>75.340599999999995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C50">
            <v>47.591000000000001</v>
          </cell>
          <cell r="E50">
            <v>40.188000000000002</v>
          </cell>
          <cell r="F50">
            <v>0.77200000000000002</v>
          </cell>
          <cell r="G50">
            <v>1</v>
          </cell>
          <cell r="H50">
            <v>45</v>
          </cell>
          <cell r="I50">
            <v>37.799999999999997</v>
          </cell>
          <cell r="J50">
            <v>2.3880000000000052</v>
          </cell>
          <cell r="M50">
            <v>13.396000000000001</v>
          </cell>
          <cell r="N50">
            <v>79.603999999999999</v>
          </cell>
          <cell r="O50">
            <v>79.603999999999999</v>
          </cell>
          <cell r="R50">
            <v>6</v>
          </cell>
          <cell r="S50">
            <v>5.7629143027769482E-2</v>
          </cell>
          <cell r="T50">
            <v>15.15</v>
          </cell>
          <cell r="U50">
            <v>9.1686000000000014</v>
          </cell>
          <cell r="V50">
            <v>11.549200000000001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723.94600000000003</v>
          </cell>
          <cell r="E51">
            <v>232.85900000000001</v>
          </cell>
          <cell r="F51">
            <v>373.00099999999998</v>
          </cell>
          <cell r="G51">
            <v>1</v>
          </cell>
          <cell r="H51">
            <v>40</v>
          </cell>
          <cell r="I51">
            <v>247.3</v>
          </cell>
          <cell r="J51">
            <v>-14.441000000000003</v>
          </cell>
          <cell r="M51">
            <v>77.619666666666674</v>
          </cell>
          <cell r="N51">
            <v>480.81533333333346</v>
          </cell>
          <cell r="O51">
            <v>480.81533333333346</v>
          </cell>
          <cell r="R51">
            <v>11</v>
          </cell>
          <cell r="S51">
            <v>4.8054960297862648</v>
          </cell>
          <cell r="T51">
            <v>181.6592</v>
          </cell>
          <cell r="U51">
            <v>164.79640000000001</v>
          </cell>
          <cell r="V51">
            <v>134.4392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C52">
            <v>80.126999999999995</v>
          </cell>
          <cell r="E52">
            <v>-18.919</v>
          </cell>
          <cell r="F52">
            <v>54.057000000000002</v>
          </cell>
          <cell r="G52">
            <v>1</v>
          </cell>
          <cell r="H52">
            <v>35</v>
          </cell>
          <cell r="I52">
            <v>15.6</v>
          </cell>
          <cell r="J52">
            <v>-34.518999999999998</v>
          </cell>
          <cell r="K52">
            <v>155</v>
          </cell>
          <cell r="M52">
            <v>-6.3063333333333338</v>
          </cell>
          <cell r="R52">
            <v>-33.150325070035414</v>
          </cell>
          <cell r="S52">
            <v>-33.150325070035414</v>
          </cell>
          <cell r="T52">
            <v>22.2852</v>
          </cell>
          <cell r="U52">
            <v>23.349399999999999</v>
          </cell>
          <cell r="V52">
            <v>29.420999999999999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C53">
            <v>31.988</v>
          </cell>
          <cell r="E53">
            <v>1.3220000000000001</v>
          </cell>
          <cell r="F53">
            <v>27.890999999999998</v>
          </cell>
          <cell r="G53">
            <v>1</v>
          </cell>
          <cell r="H53">
            <v>45</v>
          </cell>
          <cell r="I53">
            <v>1.3</v>
          </cell>
          <cell r="J53">
            <v>2.200000000000002E-2</v>
          </cell>
          <cell r="M53">
            <v>0.44066666666666671</v>
          </cell>
          <cell r="R53">
            <v>63.292738275340383</v>
          </cell>
          <cell r="S53">
            <v>63.292738275340383</v>
          </cell>
          <cell r="T53">
            <v>3.1724000000000001</v>
          </cell>
          <cell r="U53">
            <v>2.93</v>
          </cell>
          <cell r="V53">
            <v>2.6673999999999998</v>
          </cell>
          <cell r="W53" t="str">
            <v>нужно увеличить продажи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C54">
            <v>79.084000000000003</v>
          </cell>
          <cell r="E54">
            <v>14.19</v>
          </cell>
          <cell r="F54">
            <v>53.570999999999998</v>
          </cell>
          <cell r="G54">
            <v>1</v>
          </cell>
          <cell r="H54">
            <v>30</v>
          </cell>
          <cell r="I54">
            <v>13</v>
          </cell>
          <cell r="J54">
            <v>1.1899999999999995</v>
          </cell>
          <cell r="M54">
            <v>4.7299999999999995</v>
          </cell>
          <cell r="R54">
            <v>11.325792811839325</v>
          </cell>
          <cell r="S54">
            <v>11.325792811839325</v>
          </cell>
          <cell r="T54">
            <v>25.305600000000002</v>
          </cell>
          <cell r="U54">
            <v>10.055400000000001</v>
          </cell>
          <cell r="V54">
            <v>11.6782</v>
          </cell>
          <cell r="W54" t="str">
            <v>нужно увеличить продажи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>
            <v>41.863999999999997</v>
          </cell>
          <cell r="E55">
            <v>51.87</v>
          </cell>
          <cell r="F55">
            <v>-27.922999999999998</v>
          </cell>
          <cell r="G55">
            <v>1</v>
          </cell>
          <cell r="H55">
            <v>45</v>
          </cell>
          <cell r="I55">
            <v>64.2</v>
          </cell>
          <cell r="J55">
            <v>-12.330000000000005</v>
          </cell>
          <cell r="K55">
            <v>105</v>
          </cell>
          <cell r="M55">
            <v>17.29</v>
          </cell>
          <cell r="N55">
            <v>95.822999999999979</v>
          </cell>
          <cell r="O55">
            <v>95.822999999999979</v>
          </cell>
          <cell r="R55">
            <v>10</v>
          </cell>
          <cell r="S55">
            <v>4.4578947368421051</v>
          </cell>
          <cell r="T55">
            <v>18.263200000000001</v>
          </cell>
          <cell r="U55">
            <v>8.2522000000000002</v>
          </cell>
          <cell r="V55">
            <v>14.905799999999999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-3.5209999999999999</v>
          </cell>
          <cell r="D56">
            <v>116.63500000000001</v>
          </cell>
          <cell r="E56">
            <v>24.442</v>
          </cell>
          <cell r="F56">
            <v>88.67</v>
          </cell>
          <cell r="G56">
            <v>1</v>
          </cell>
          <cell r="H56">
            <v>45</v>
          </cell>
          <cell r="I56">
            <v>22.5</v>
          </cell>
          <cell r="J56">
            <v>1.9420000000000002</v>
          </cell>
          <cell r="K56">
            <v>215</v>
          </cell>
          <cell r="M56">
            <v>8.147333333333334</v>
          </cell>
          <cell r="R56">
            <v>37.272318140905</v>
          </cell>
          <cell r="S56">
            <v>37.272318140905</v>
          </cell>
          <cell r="T56">
            <v>17.636199999999999</v>
          </cell>
          <cell r="U56">
            <v>23.392400000000002</v>
          </cell>
          <cell r="V56">
            <v>29.3416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>
            <v>42</v>
          </cell>
          <cell r="E57">
            <v>-1</v>
          </cell>
          <cell r="F57">
            <v>19</v>
          </cell>
          <cell r="G57">
            <v>0.35</v>
          </cell>
          <cell r="H57">
            <v>40</v>
          </cell>
          <cell r="I57">
            <v>54</v>
          </cell>
          <cell r="J57">
            <v>-55</v>
          </cell>
          <cell r="K57">
            <v>90</v>
          </cell>
          <cell r="M57">
            <v>-0.33333333333333331</v>
          </cell>
          <cell r="R57">
            <v>-327</v>
          </cell>
          <cell r="S57">
            <v>-327</v>
          </cell>
          <cell r="T57">
            <v>10.4</v>
          </cell>
          <cell r="U57">
            <v>6.6</v>
          </cell>
          <cell r="V57">
            <v>12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>
            <v>23</v>
          </cell>
          <cell r="E58">
            <v>12</v>
          </cell>
          <cell r="F58">
            <v>4</v>
          </cell>
          <cell r="G58">
            <v>0.4</v>
          </cell>
          <cell r="H58">
            <v>45</v>
          </cell>
          <cell r="I58">
            <v>77</v>
          </cell>
          <cell r="J58">
            <v>-65</v>
          </cell>
          <cell r="K58">
            <v>930</v>
          </cell>
          <cell r="M58">
            <v>4</v>
          </cell>
          <cell r="R58">
            <v>233.5</v>
          </cell>
          <cell r="S58">
            <v>233.5</v>
          </cell>
          <cell r="T58">
            <v>140</v>
          </cell>
          <cell r="U58">
            <v>130.4</v>
          </cell>
          <cell r="V58">
            <v>117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>
            <v>-2</v>
          </cell>
          <cell r="F59">
            <v>-2</v>
          </cell>
          <cell r="G59">
            <v>0</v>
          </cell>
          <cell r="H59">
            <v>50</v>
          </cell>
          <cell r="J59">
            <v>0</v>
          </cell>
          <cell r="M59">
            <v>0</v>
          </cell>
          <cell r="R59" t="e">
            <v>#DIV/0!</v>
          </cell>
          <cell r="S59" t="e">
            <v>#DIV/0!</v>
          </cell>
          <cell r="T59">
            <v>2</v>
          </cell>
          <cell r="U59">
            <v>8.4</v>
          </cell>
          <cell r="V59">
            <v>2</v>
          </cell>
          <cell r="W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>
            <v>310.68299999999999</v>
          </cell>
          <cell r="E60">
            <v>94.429000000000002</v>
          </cell>
          <cell r="F60">
            <v>171.321</v>
          </cell>
          <cell r="G60">
            <v>1</v>
          </cell>
          <cell r="H60">
            <v>45</v>
          </cell>
          <cell r="I60">
            <v>87.3</v>
          </cell>
          <cell r="J60">
            <v>7.1290000000000049</v>
          </cell>
          <cell r="K60">
            <v>445</v>
          </cell>
          <cell r="L60">
            <v>400</v>
          </cell>
          <cell r="M60">
            <v>31.476333333333333</v>
          </cell>
          <cell r="R60">
            <v>32.288417753020788</v>
          </cell>
          <cell r="S60">
            <v>32.288417753020788</v>
          </cell>
          <cell r="T60">
            <v>112.63420000000001</v>
          </cell>
          <cell r="U60">
            <v>95.991600000000005</v>
          </cell>
          <cell r="V60">
            <v>115.51320000000001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>
            <v>10</v>
          </cell>
          <cell r="D61">
            <v>222</v>
          </cell>
          <cell r="E61">
            <v>58</v>
          </cell>
          <cell r="F61">
            <v>174</v>
          </cell>
          <cell r="G61">
            <v>0.35</v>
          </cell>
          <cell r="H61">
            <v>40</v>
          </cell>
          <cell r="I61">
            <v>86</v>
          </cell>
          <cell r="J61">
            <v>-28</v>
          </cell>
          <cell r="M61">
            <v>19.333333333333332</v>
          </cell>
          <cell r="N61">
            <v>38.666666666666657</v>
          </cell>
          <cell r="O61">
            <v>38.666666666666657</v>
          </cell>
          <cell r="R61">
            <v>11</v>
          </cell>
          <cell r="S61">
            <v>9</v>
          </cell>
          <cell r="T61">
            <v>26</v>
          </cell>
          <cell r="U61">
            <v>46.4</v>
          </cell>
          <cell r="V61">
            <v>18.2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C62">
            <v>84.570999999999998</v>
          </cell>
          <cell r="E62">
            <v>63.366</v>
          </cell>
          <cell r="F62">
            <v>-3.4390000000000001</v>
          </cell>
          <cell r="G62">
            <v>1</v>
          </cell>
          <cell r="H62">
            <v>40</v>
          </cell>
          <cell r="I62">
            <v>73.400000000000006</v>
          </cell>
          <cell r="J62">
            <v>-10.034000000000006</v>
          </cell>
          <cell r="K62">
            <v>165</v>
          </cell>
          <cell r="M62">
            <v>21.122</v>
          </cell>
          <cell r="N62">
            <v>70.780999999999977</v>
          </cell>
          <cell r="O62">
            <v>70.780999999999977</v>
          </cell>
          <cell r="R62">
            <v>11</v>
          </cell>
          <cell r="S62">
            <v>7.6489442287662159</v>
          </cell>
          <cell r="T62">
            <v>33.630399999999995</v>
          </cell>
          <cell r="U62">
            <v>12.6744</v>
          </cell>
          <cell r="V62">
            <v>25.029599999999999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>
            <v>38</v>
          </cell>
          <cell r="E63">
            <v>5</v>
          </cell>
          <cell r="F63">
            <v>16</v>
          </cell>
          <cell r="G63">
            <v>0.4</v>
          </cell>
          <cell r="H63">
            <v>40</v>
          </cell>
          <cell r="I63">
            <v>176</v>
          </cell>
          <cell r="J63">
            <v>-171</v>
          </cell>
          <cell r="K63">
            <v>580</v>
          </cell>
          <cell r="M63">
            <v>1.6666666666666667</v>
          </cell>
          <cell r="R63">
            <v>357.59999999999997</v>
          </cell>
          <cell r="S63">
            <v>357.59999999999997</v>
          </cell>
          <cell r="T63">
            <v>85.8</v>
          </cell>
          <cell r="U63">
            <v>74.400000000000006</v>
          </cell>
          <cell r="V63">
            <v>68.8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>
            <v>51</v>
          </cell>
          <cell r="E64">
            <v>7</v>
          </cell>
          <cell r="F64">
            <v>24</v>
          </cell>
          <cell r="G64">
            <v>0.4</v>
          </cell>
          <cell r="H64">
            <v>45</v>
          </cell>
          <cell r="I64">
            <v>189</v>
          </cell>
          <cell r="J64">
            <v>-182</v>
          </cell>
          <cell r="K64">
            <v>835</v>
          </cell>
          <cell r="M64">
            <v>2.3333333333333335</v>
          </cell>
          <cell r="R64">
            <v>368.14285714285711</v>
          </cell>
          <cell r="S64">
            <v>368.14285714285711</v>
          </cell>
          <cell r="T64">
            <v>105.2</v>
          </cell>
          <cell r="U64">
            <v>98.2</v>
          </cell>
          <cell r="V64">
            <v>111.4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>
            <v>41</v>
          </cell>
          <cell r="E65">
            <v>2</v>
          </cell>
          <cell r="F65">
            <v>17</v>
          </cell>
          <cell r="G65">
            <v>0.4</v>
          </cell>
          <cell r="H65">
            <v>40</v>
          </cell>
          <cell r="I65">
            <v>27</v>
          </cell>
          <cell r="J65">
            <v>-25</v>
          </cell>
          <cell r="K65">
            <v>310</v>
          </cell>
          <cell r="M65">
            <v>0.66666666666666663</v>
          </cell>
          <cell r="R65">
            <v>490.5</v>
          </cell>
          <cell r="S65">
            <v>490.5</v>
          </cell>
          <cell r="T65">
            <v>5.2</v>
          </cell>
          <cell r="U65">
            <v>34.200000000000003</v>
          </cell>
          <cell r="V65">
            <v>38.4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>
            <v>290.065</v>
          </cell>
          <cell r="D66">
            <v>312.63200000000001</v>
          </cell>
          <cell r="E66">
            <v>300.52</v>
          </cell>
          <cell r="F66">
            <v>208.03800000000001</v>
          </cell>
          <cell r="G66">
            <v>1</v>
          </cell>
          <cell r="H66">
            <v>50</v>
          </cell>
          <cell r="I66">
            <v>316.14999999999998</v>
          </cell>
          <cell r="J66">
            <v>-15.629999999999995</v>
          </cell>
          <cell r="K66">
            <v>460</v>
          </cell>
          <cell r="M66">
            <v>100.17333333333333</v>
          </cell>
          <cell r="N66">
            <v>433.86866666666674</v>
          </cell>
          <cell r="O66">
            <v>433.86866666666674</v>
          </cell>
          <cell r="R66">
            <v>11.000000000000002</v>
          </cell>
          <cell r="S66">
            <v>6.668820710768002</v>
          </cell>
          <cell r="T66">
            <v>93.311999999999998</v>
          </cell>
          <cell r="U66">
            <v>87.182199999999995</v>
          </cell>
          <cell r="V66">
            <v>94.880600000000001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>
            <v>255.21799999999999</v>
          </cell>
          <cell r="D67">
            <v>365.09100000000001</v>
          </cell>
          <cell r="E67">
            <v>362.81200000000001</v>
          </cell>
          <cell r="F67">
            <v>98.703000000000003</v>
          </cell>
          <cell r="G67">
            <v>1</v>
          </cell>
          <cell r="H67">
            <v>50</v>
          </cell>
          <cell r="I67">
            <v>420.55</v>
          </cell>
          <cell r="J67">
            <v>-57.738</v>
          </cell>
          <cell r="K67">
            <v>720</v>
          </cell>
          <cell r="M67">
            <v>120.93733333333334</v>
          </cell>
          <cell r="N67">
            <v>511.60766666666677</v>
          </cell>
          <cell r="O67">
            <v>511.60766666666677</v>
          </cell>
          <cell r="R67">
            <v>11</v>
          </cell>
          <cell r="S67">
            <v>6.7696465387032392</v>
          </cell>
          <cell r="T67">
            <v>105.96400000000001</v>
          </cell>
          <cell r="U67">
            <v>100.01520000000001</v>
          </cell>
          <cell r="V67">
            <v>119.9748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>
            <v>141.97900000000001</v>
          </cell>
          <cell r="D68">
            <v>239.61699999999999</v>
          </cell>
          <cell r="E68">
            <v>225.42699999999999</v>
          </cell>
          <cell r="F68">
            <v>31.792000000000002</v>
          </cell>
          <cell r="G68">
            <v>1</v>
          </cell>
          <cell r="H68">
            <v>55</v>
          </cell>
          <cell r="I68">
            <v>349.5</v>
          </cell>
          <cell r="J68">
            <v>-124.07300000000001</v>
          </cell>
          <cell r="K68">
            <v>480</v>
          </cell>
          <cell r="M68">
            <v>75.142333333333326</v>
          </cell>
          <cell r="N68">
            <v>314.7736666666666</v>
          </cell>
          <cell r="O68">
            <v>314.7736666666666</v>
          </cell>
          <cell r="R68">
            <v>11</v>
          </cell>
          <cell r="S68">
            <v>6.8109676303193503</v>
          </cell>
          <cell r="T68">
            <v>81.311999999999998</v>
          </cell>
          <cell r="U68">
            <v>64.817599999999999</v>
          </cell>
          <cell r="V68">
            <v>76.8048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C69">
            <v>0.85499999999999998</v>
          </cell>
          <cell r="F69">
            <v>0.85499999999999998</v>
          </cell>
          <cell r="G69">
            <v>0</v>
          </cell>
          <cell r="H69">
            <v>50</v>
          </cell>
          <cell r="J69">
            <v>0</v>
          </cell>
          <cell r="M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0</v>
          </cell>
          <cell r="W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C70">
            <v>2</v>
          </cell>
          <cell r="F70">
            <v>2</v>
          </cell>
          <cell r="G70">
            <v>0</v>
          </cell>
          <cell r="H70" t="e">
            <v>#N/A</v>
          </cell>
          <cell r="J70">
            <v>0</v>
          </cell>
          <cell r="M70">
            <v>0</v>
          </cell>
          <cell r="R70" t="e">
            <v>#DIV/0!</v>
          </cell>
          <cell r="S70" t="e">
            <v>#DIV/0!</v>
          </cell>
          <cell r="T70">
            <v>6.4</v>
          </cell>
          <cell r="U70">
            <v>0.4</v>
          </cell>
          <cell r="V70">
            <v>0.2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101</v>
          </cell>
          <cell r="E71">
            <v>5</v>
          </cell>
          <cell r="F71">
            <v>77</v>
          </cell>
          <cell r="G71">
            <v>0.4</v>
          </cell>
          <cell r="H71">
            <v>45</v>
          </cell>
          <cell r="I71">
            <v>218</v>
          </cell>
          <cell r="J71">
            <v>-213</v>
          </cell>
          <cell r="K71">
            <v>760</v>
          </cell>
          <cell r="M71">
            <v>1.6666666666666667</v>
          </cell>
          <cell r="R71">
            <v>502.2</v>
          </cell>
          <cell r="S71">
            <v>502.2</v>
          </cell>
          <cell r="T71">
            <v>77</v>
          </cell>
          <cell r="U71">
            <v>73.400000000000006</v>
          </cell>
          <cell r="V71">
            <v>94.8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C72">
            <v>26</v>
          </cell>
          <cell r="D72">
            <v>210</v>
          </cell>
          <cell r="E72">
            <v>84</v>
          </cell>
          <cell r="F72">
            <v>149</v>
          </cell>
          <cell r="G72">
            <v>0.35</v>
          </cell>
          <cell r="H72">
            <v>40</v>
          </cell>
          <cell r="I72">
            <v>97</v>
          </cell>
          <cell r="J72">
            <v>-13</v>
          </cell>
          <cell r="K72">
            <v>450</v>
          </cell>
          <cell r="M72">
            <v>28</v>
          </cell>
          <cell r="R72">
            <v>21.392857142857142</v>
          </cell>
          <cell r="S72">
            <v>21.392857142857142</v>
          </cell>
          <cell r="T72">
            <v>49.6</v>
          </cell>
          <cell r="U72">
            <v>50.4</v>
          </cell>
          <cell r="V72">
            <v>66.400000000000006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C73">
            <v>-1.282</v>
          </cell>
          <cell r="F73">
            <v>-1.282</v>
          </cell>
          <cell r="G73">
            <v>0</v>
          </cell>
          <cell r="H73" t="e">
            <v>#N/A</v>
          </cell>
          <cell r="J73">
            <v>0</v>
          </cell>
          <cell r="M73">
            <v>0</v>
          </cell>
          <cell r="R73" t="e">
            <v>#DIV/0!</v>
          </cell>
          <cell r="S73" t="e">
            <v>#DIV/0!</v>
          </cell>
          <cell r="T73">
            <v>0</v>
          </cell>
          <cell r="U73">
            <v>0.25640000000000002</v>
          </cell>
          <cell r="V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146.29499999999999</v>
          </cell>
          <cell r="D74">
            <v>50</v>
          </cell>
          <cell r="E74">
            <v>90</v>
          </cell>
          <cell r="F74">
            <v>105.295</v>
          </cell>
          <cell r="G74">
            <v>0.4</v>
          </cell>
          <cell r="H74">
            <v>50</v>
          </cell>
          <cell r="I74">
            <v>99</v>
          </cell>
          <cell r="J74">
            <v>-9</v>
          </cell>
          <cell r="K74">
            <v>220</v>
          </cell>
          <cell r="M74">
            <v>30</v>
          </cell>
          <cell r="N74">
            <v>4.7049999999999983</v>
          </cell>
          <cell r="O74">
            <v>4.7049999999999983</v>
          </cell>
          <cell r="R74">
            <v>11</v>
          </cell>
          <cell r="S74">
            <v>10.843166666666667</v>
          </cell>
          <cell r="T74">
            <v>36.741</v>
          </cell>
          <cell r="U74">
            <v>29.8</v>
          </cell>
          <cell r="V74">
            <v>36.200000000000003</v>
          </cell>
        </row>
        <row r="75">
          <cell r="A75" t="str">
            <v>341 Колбаса вареная Филейбургская с филе сочного окорока ТМ Баварушка ТС Бавар  вектор 0,4кг ПОКОМ</v>
          </cell>
          <cell r="B75" t="str">
            <v>шт</v>
          </cell>
          <cell r="C75">
            <v>3</v>
          </cell>
          <cell r="F75">
            <v>3</v>
          </cell>
          <cell r="G75">
            <v>0</v>
          </cell>
          <cell r="H75" t="e">
            <v>#N/A</v>
          </cell>
          <cell r="J75">
            <v>0</v>
          </cell>
          <cell r="M75">
            <v>0</v>
          </cell>
          <cell r="R75" t="e">
            <v>#DIV/0!</v>
          </cell>
          <cell r="S75" t="e">
            <v>#DIV/0!</v>
          </cell>
          <cell r="T75">
            <v>0</v>
          </cell>
          <cell r="U75">
            <v>0.6</v>
          </cell>
          <cell r="V75">
            <v>0.4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B76" t="str">
            <v>шт</v>
          </cell>
          <cell r="D76">
            <v>40</v>
          </cell>
          <cell r="E76">
            <v>20</v>
          </cell>
          <cell r="F76">
            <v>20</v>
          </cell>
          <cell r="G76">
            <v>0.4</v>
          </cell>
          <cell r="H76">
            <v>60</v>
          </cell>
          <cell r="I76">
            <v>20</v>
          </cell>
          <cell r="J76">
            <v>0</v>
          </cell>
          <cell r="M76">
            <v>6.666666666666667</v>
          </cell>
          <cell r="N76">
            <v>40</v>
          </cell>
          <cell r="O76">
            <v>40</v>
          </cell>
          <cell r="R76">
            <v>9</v>
          </cell>
          <cell r="S76">
            <v>3</v>
          </cell>
          <cell r="T76">
            <v>0</v>
          </cell>
          <cell r="U76">
            <v>6</v>
          </cell>
          <cell r="V76">
            <v>0</v>
          </cell>
        </row>
        <row r="77">
          <cell r="A77" t="str">
            <v>344 Колбаса Салями Финская ТМ Стародворски колбасы ТС Вязанка в оболочке фиброуз в вак 0,35 кг ПОКОМ</v>
          </cell>
          <cell r="B77" t="str">
            <v>шт</v>
          </cell>
          <cell r="C77">
            <v>3</v>
          </cell>
          <cell r="G77">
            <v>0</v>
          </cell>
          <cell r="H77">
            <v>40</v>
          </cell>
          <cell r="I77">
            <v>1</v>
          </cell>
          <cell r="J77">
            <v>-1</v>
          </cell>
          <cell r="M77">
            <v>0</v>
          </cell>
          <cell r="R77" t="e">
            <v>#DIV/0!</v>
          </cell>
          <cell r="S77" t="e">
            <v>#DIV/0!</v>
          </cell>
          <cell r="T77">
            <v>0</v>
          </cell>
          <cell r="U77">
            <v>5.8</v>
          </cell>
          <cell r="V77">
            <v>-0.6</v>
          </cell>
          <cell r="W77" t="str">
            <v>Вывести</v>
          </cell>
        </row>
        <row r="78">
          <cell r="A78" t="str">
            <v>346 Колбаса Сервелат Филейбургский с копченой грудинкой ТМ Баварушка в оболов/у 0,35 кг срез  ПОКОМ</v>
          </cell>
          <cell r="B78" t="str">
            <v>шт</v>
          </cell>
          <cell r="C78">
            <v>-17</v>
          </cell>
          <cell r="F78">
            <v>-17</v>
          </cell>
          <cell r="G78">
            <v>0</v>
          </cell>
          <cell r="H78" t="e">
            <v>#N/A</v>
          </cell>
          <cell r="J78">
            <v>0</v>
          </cell>
          <cell r="M78">
            <v>0</v>
          </cell>
          <cell r="R78" t="e">
            <v>#DIV/0!</v>
          </cell>
          <cell r="S78" t="e">
            <v>#DIV/0!</v>
          </cell>
          <cell r="T78">
            <v>15</v>
          </cell>
          <cell r="U78">
            <v>8.1999999999999993</v>
          </cell>
          <cell r="V78">
            <v>1.4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C79">
            <v>1</v>
          </cell>
          <cell r="E79">
            <v>1</v>
          </cell>
          <cell r="G79">
            <v>0</v>
          </cell>
          <cell r="H79" t="e">
            <v>#N/A</v>
          </cell>
          <cell r="I79">
            <v>1</v>
          </cell>
          <cell r="J79">
            <v>0</v>
          </cell>
          <cell r="M79">
            <v>0.33333333333333331</v>
          </cell>
          <cell r="R79">
            <v>0</v>
          </cell>
          <cell r="S79">
            <v>0</v>
          </cell>
          <cell r="T79">
            <v>9.8000000000000007</v>
          </cell>
          <cell r="U79">
            <v>7.8</v>
          </cell>
          <cell r="V79">
            <v>1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>
            <v>192</v>
          </cell>
          <cell r="E80">
            <v>30</v>
          </cell>
          <cell r="F80">
            <v>153</v>
          </cell>
          <cell r="G80">
            <v>0.4</v>
          </cell>
          <cell r="H80">
            <v>40</v>
          </cell>
          <cell r="I80">
            <v>45</v>
          </cell>
          <cell r="J80">
            <v>-15</v>
          </cell>
          <cell r="K80">
            <v>10</v>
          </cell>
          <cell r="M80">
            <v>10</v>
          </cell>
          <cell r="R80">
            <v>16.3</v>
          </cell>
          <cell r="S80">
            <v>16.3</v>
          </cell>
          <cell r="T80">
            <v>18.399999999999999</v>
          </cell>
          <cell r="U80">
            <v>23.8</v>
          </cell>
          <cell r="V80">
            <v>18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C81">
            <v>86.995999999999995</v>
          </cell>
          <cell r="E81">
            <v>23.087</v>
          </cell>
          <cell r="F81">
            <v>30.754000000000001</v>
          </cell>
          <cell r="G81">
            <v>1</v>
          </cell>
          <cell r="H81">
            <v>40</v>
          </cell>
          <cell r="I81">
            <v>79.7</v>
          </cell>
          <cell r="J81">
            <v>-56.613</v>
          </cell>
          <cell r="K81">
            <v>110</v>
          </cell>
          <cell r="L81">
            <v>100</v>
          </cell>
          <cell r="M81">
            <v>7.6956666666666669</v>
          </cell>
          <cell r="R81">
            <v>31.284359163165416</v>
          </cell>
          <cell r="S81">
            <v>31.284359163165416</v>
          </cell>
          <cell r="T81">
            <v>32.0212</v>
          </cell>
          <cell r="U81">
            <v>11.474</v>
          </cell>
          <cell r="V81">
            <v>29.787599999999998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>
            <v>2</v>
          </cell>
          <cell r="D82">
            <v>54</v>
          </cell>
          <cell r="E82">
            <v>9</v>
          </cell>
          <cell r="F82">
            <v>43</v>
          </cell>
          <cell r="G82">
            <v>0.28000000000000003</v>
          </cell>
          <cell r="H82">
            <v>45</v>
          </cell>
          <cell r="I82">
            <v>39</v>
          </cell>
          <cell r="J82">
            <v>-30</v>
          </cell>
          <cell r="K82">
            <v>265</v>
          </cell>
          <cell r="M82">
            <v>3</v>
          </cell>
          <cell r="R82">
            <v>102.66666666666667</v>
          </cell>
          <cell r="S82">
            <v>102.66666666666667</v>
          </cell>
          <cell r="T82">
            <v>24.4</v>
          </cell>
          <cell r="U82">
            <v>21.6</v>
          </cell>
          <cell r="V82">
            <v>35.200000000000003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>
            <v>11.746</v>
          </cell>
          <cell r="D83">
            <v>111.607</v>
          </cell>
          <cell r="E83">
            <v>52.594000000000001</v>
          </cell>
          <cell r="F83">
            <v>67.269000000000005</v>
          </cell>
          <cell r="G83">
            <v>1</v>
          </cell>
          <cell r="H83">
            <v>30</v>
          </cell>
          <cell r="I83">
            <v>73.534000000000006</v>
          </cell>
          <cell r="J83">
            <v>-20.940000000000005</v>
          </cell>
          <cell r="K83">
            <v>190</v>
          </cell>
          <cell r="M83">
            <v>17.531333333333333</v>
          </cell>
          <cell r="R83">
            <v>14.674810814921855</v>
          </cell>
          <cell r="S83">
            <v>14.674810814921855</v>
          </cell>
          <cell r="T83">
            <v>34.361399999999996</v>
          </cell>
          <cell r="U83">
            <v>37.413600000000002</v>
          </cell>
          <cell r="V83">
            <v>37.792000000000002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>
            <v>60</v>
          </cell>
          <cell r="D84">
            <v>30</v>
          </cell>
          <cell r="E84">
            <v>29</v>
          </cell>
          <cell r="F84">
            <v>14</v>
          </cell>
          <cell r="G84">
            <v>0.28000000000000003</v>
          </cell>
          <cell r="H84">
            <v>45</v>
          </cell>
          <cell r="I84">
            <v>109</v>
          </cell>
          <cell r="J84">
            <v>-80</v>
          </cell>
          <cell r="K84">
            <v>170</v>
          </cell>
          <cell r="M84">
            <v>9.6666666666666661</v>
          </cell>
          <cell r="R84">
            <v>19.03448275862069</v>
          </cell>
          <cell r="S84">
            <v>19.03448275862069</v>
          </cell>
          <cell r="T84">
            <v>27.4</v>
          </cell>
          <cell r="U84">
            <v>20.399999999999999</v>
          </cell>
          <cell r="V84">
            <v>23.8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C85">
            <v>79</v>
          </cell>
          <cell r="D85">
            <v>210</v>
          </cell>
          <cell r="E85">
            <v>57</v>
          </cell>
          <cell r="F85">
            <v>227</v>
          </cell>
          <cell r="G85">
            <v>0.45</v>
          </cell>
          <cell r="H85">
            <v>50</v>
          </cell>
          <cell r="I85">
            <v>57</v>
          </cell>
          <cell r="J85">
            <v>0</v>
          </cell>
          <cell r="K85">
            <v>235</v>
          </cell>
          <cell r="M85">
            <v>19</v>
          </cell>
          <cell r="R85">
            <v>24.315789473684209</v>
          </cell>
          <cell r="S85">
            <v>24.315789473684209</v>
          </cell>
          <cell r="T85">
            <v>39.6</v>
          </cell>
          <cell r="U85">
            <v>40.6</v>
          </cell>
          <cell r="V85">
            <v>44.6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>
            <v>2.1440000000000001</v>
          </cell>
          <cell r="D86">
            <v>463.48700000000002</v>
          </cell>
          <cell r="E86">
            <v>192.196</v>
          </cell>
          <cell r="F86">
            <v>269.98899999999998</v>
          </cell>
          <cell r="G86">
            <v>1</v>
          </cell>
          <cell r="H86">
            <v>50</v>
          </cell>
          <cell r="I86">
            <v>231.6</v>
          </cell>
          <cell r="J86">
            <v>-39.403999999999996</v>
          </cell>
          <cell r="K86">
            <v>410</v>
          </cell>
          <cell r="L86">
            <v>400</v>
          </cell>
          <cell r="M86">
            <v>64.065333333333328</v>
          </cell>
          <cell r="R86">
            <v>16.857619305292516</v>
          </cell>
          <cell r="S86">
            <v>16.857619305292516</v>
          </cell>
          <cell r="T86">
            <v>70.836800000000011</v>
          </cell>
          <cell r="U86">
            <v>85.272000000000006</v>
          </cell>
          <cell r="V86">
            <v>114.69359999999999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D87">
            <v>76.438000000000002</v>
          </cell>
          <cell r="E87">
            <v>43.656999999999996</v>
          </cell>
          <cell r="F87">
            <v>32.780999999999999</v>
          </cell>
          <cell r="G87">
            <v>1</v>
          </cell>
          <cell r="H87">
            <v>50</v>
          </cell>
          <cell r="I87">
            <v>42.6</v>
          </cell>
          <cell r="J87">
            <v>1.0569999999999951</v>
          </cell>
          <cell r="M87">
            <v>14.552333333333332</v>
          </cell>
          <cell r="N87">
            <v>83.637666666666661</v>
          </cell>
          <cell r="O87">
            <v>83.637666666666661</v>
          </cell>
          <cell r="R87">
            <v>8.0000000000000018</v>
          </cell>
          <cell r="S87">
            <v>2.2526284444648055</v>
          </cell>
          <cell r="T87">
            <v>0</v>
          </cell>
          <cell r="U87">
            <v>13.9588</v>
          </cell>
          <cell r="V87">
            <v>3.2752000000000003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>
            <v>6</v>
          </cell>
          <cell r="D88">
            <v>102</v>
          </cell>
          <cell r="E88">
            <v>79</v>
          </cell>
          <cell r="F88">
            <v>-8</v>
          </cell>
          <cell r="G88">
            <v>0.4</v>
          </cell>
          <cell r="H88">
            <v>40</v>
          </cell>
          <cell r="I88">
            <v>119</v>
          </cell>
          <cell r="J88">
            <v>-40</v>
          </cell>
          <cell r="K88">
            <v>430</v>
          </cell>
          <cell r="M88">
            <v>26.333333333333332</v>
          </cell>
          <cell r="R88">
            <v>16.025316455696203</v>
          </cell>
          <cell r="S88">
            <v>16.025316455696203</v>
          </cell>
          <cell r="T88">
            <v>46.8</v>
          </cell>
          <cell r="U88">
            <v>55.6</v>
          </cell>
          <cell r="V88">
            <v>59.4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>
            <v>58</v>
          </cell>
          <cell r="E89">
            <v>24</v>
          </cell>
          <cell r="F89">
            <v>-24</v>
          </cell>
          <cell r="G89">
            <v>0.4</v>
          </cell>
          <cell r="H89">
            <v>40</v>
          </cell>
          <cell r="I89">
            <v>145</v>
          </cell>
          <cell r="J89">
            <v>-121</v>
          </cell>
          <cell r="K89">
            <v>420</v>
          </cell>
          <cell r="M89">
            <v>8</v>
          </cell>
          <cell r="R89">
            <v>49.5</v>
          </cell>
          <cell r="S89">
            <v>49.5</v>
          </cell>
          <cell r="T89">
            <v>47.4</v>
          </cell>
          <cell r="U89">
            <v>47.8</v>
          </cell>
          <cell r="V89">
            <v>52.4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C90">
            <v>20</v>
          </cell>
          <cell r="F90">
            <v>20</v>
          </cell>
          <cell r="G90">
            <v>0</v>
          </cell>
          <cell r="H90" t="e">
            <v>#N/A</v>
          </cell>
          <cell r="J90">
            <v>0</v>
          </cell>
          <cell r="M90">
            <v>0</v>
          </cell>
          <cell r="R90" t="e">
            <v>#DIV/0!</v>
          </cell>
          <cell r="S90" t="e">
            <v>#DIV/0!</v>
          </cell>
          <cell r="T90">
            <v>0</v>
          </cell>
          <cell r="U90">
            <v>6.4</v>
          </cell>
          <cell r="V90">
            <v>1.8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B91" t="str">
            <v>шт</v>
          </cell>
          <cell r="C91">
            <v>50</v>
          </cell>
          <cell r="E91">
            <v>24</v>
          </cell>
          <cell r="F91">
            <v>17</v>
          </cell>
          <cell r="G91">
            <v>0.4</v>
          </cell>
          <cell r="H91">
            <v>40</v>
          </cell>
          <cell r="I91">
            <v>28</v>
          </cell>
          <cell r="J91">
            <v>-4</v>
          </cell>
          <cell r="K91">
            <v>185</v>
          </cell>
          <cell r="M91">
            <v>8</v>
          </cell>
          <cell r="R91">
            <v>25.25</v>
          </cell>
          <cell r="S91">
            <v>25.25</v>
          </cell>
          <cell r="T91">
            <v>30</v>
          </cell>
          <cell r="U91">
            <v>39.200000000000003</v>
          </cell>
          <cell r="V91">
            <v>26.2</v>
          </cell>
        </row>
        <row r="92">
          <cell r="A92" t="str">
            <v>383 Колбаса Сочинка по-европейски с сочной грудиной ТМ Стародворье в оболочке фиброуз в ва  Поком</v>
          </cell>
          <cell r="B92" t="str">
            <v>кг</v>
          </cell>
          <cell r="C92">
            <v>11.403</v>
          </cell>
          <cell r="D92">
            <v>236.26599999999999</v>
          </cell>
          <cell r="E92">
            <v>122.378</v>
          </cell>
          <cell r="F92">
            <v>122.83799999999999</v>
          </cell>
          <cell r="G92">
            <v>1</v>
          </cell>
          <cell r="H92">
            <v>40</v>
          </cell>
          <cell r="I92">
            <v>132</v>
          </cell>
          <cell r="J92">
            <v>-9.6219999999999999</v>
          </cell>
          <cell r="K92">
            <v>100</v>
          </cell>
          <cell r="M92">
            <v>40.792666666666669</v>
          </cell>
          <cell r="N92">
            <v>225.88133333333334</v>
          </cell>
          <cell r="O92">
            <v>225.88133333333334</v>
          </cell>
          <cell r="R92">
            <v>11</v>
          </cell>
          <cell r="S92">
            <v>5.4626975436761507</v>
          </cell>
          <cell r="T92">
            <v>27.539400000000001</v>
          </cell>
          <cell r="U92">
            <v>46.438400000000001</v>
          </cell>
          <cell r="V92">
            <v>27.927399999999999</v>
          </cell>
        </row>
        <row r="93">
          <cell r="A93" t="str">
            <v>384  Колбаса Сочинка по-фински с сочным окороком ТМ Стародворье в оболочке фиброуз в ва  Поком</v>
          </cell>
          <cell r="B93" t="str">
            <v>кг</v>
          </cell>
          <cell r="C93">
            <v>6.4790000000000001</v>
          </cell>
          <cell r="D93">
            <v>151.214</v>
          </cell>
          <cell r="E93">
            <v>108.057</v>
          </cell>
          <cell r="F93">
            <v>47.226999999999997</v>
          </cell>
          <cell r="G93">
            <v>1</v>
          </cell>
          <cell r="H93">
            <v>40</v>
          </cell>
          <cell r="I93">
            <v>112.4</v>
          </cell>
          <cell r="J93">
            <v>-4.3430000000000035</v>
          </cell>
          <cell r="K93">
            <v>390</v>
          </cell>
          <cell r="M93">
            <v>36.018999999999998</v>
          </cell>
          <cell r="R93">
            <v>12.138787861961742</v>
          </cell>
          <cell r="S93">
            <v>12.138787861961742</v>
          </cell>
          <cell r="T93">
            <v>38.244199999999999</v>
          </cell>
          <cell r="U93">
            <v>37.636399999999995</v>
          </cell>
          <cell r="V93">
            <v>54.5822</v>
          </cell>
        </row>
        <row r="94">
          <cell r="A94" t="str">
            <v>388 Колбаски Филейбургские ТМ Баварушка с филе сочного окорока копченые в оболоч 0,28 кг ПОКОМ</v>
          </cell>
          <cell r="B94" t="str">
            <v>шт</v>
          </cell>
          <cell r="C94">
            <v>25</v>
          </cell>
          <cell r="E94">
            <v>28</v>
          </cell>
          <cell r="F94">
            <v>-22</v>
          </cell>
          <cell r="G94">
            <v>0.28000000000000003</v>
          </cell>
          <cell r="H94">
            <v>35</v>
          </cell>
          <cell r="I94">
            <v>32</v>
          </cell>
          <cell r="J94">
            <v>-4</v>
          </cell>
          <cell r="K94">
            <v>100</v>
          </cell>
          <cell r="M94">
            <v>9.3333333333333339</v>
          </cell>
          <cell r="N94">
            <v>24.666666666666671</v>
          </cell>
          <cell r="O94">
            <v>24.666666666666671</v>
          </cell>
          <cell r="R94">
            <v>11</v>
          </cell>
          <cell r="S94">
            <v>8.3571428571428559</v>
          </cell>
          <cell r="T94">
            <v>15.6</v>
          </cell>
          <cell r="U94">
            <v>9.8000000000000007</v>
          </cell>
          <cell r="V94">
            <v>17.600000000000001</v>
          </cell>
        </row>
        <row r="95">
          <cell r="A95" t="str">
            <v>389 Колбаса вареная Мусульманская Халяль ТМ Вязанка Халяль оболочка вектор 0,4 кг АК.  Поком</v>
          </cell>
          <cell r="B95" t="str">
            <v>шт</v>
          </cell>
          <cell r="C95">
            <v>2</v>
          </cell>
          <cell r="F95">
            <v>2</v>
          </cell>
          <cell r="G95">
            <v>0.4</v>
          </cell>
          <cell r="H95">
            <v>90</v>
          </cell>
          <cell r="J95">
            <v>0</v>
          </cell>
          <cell r="M95">
            <v>0</v>
          </cell>
          <cell r="R95" t="e">
            <v>#DIV/0!</v>
          </cell>
          <cell r="S95" t="e">
            <v>#DIV/0!</v>
          </cell>
          <cell r="T95">
            <v>4.5999999999999996</v>
          </cell>
          <cell r="U95">
            <v>3.4</v>
          </cell>
          <cell r="V95">
            <v>0</v>
          </cell>
          <cell r="W95" t="str">
            <v>нет в бланке заказов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C96">
            <v>10</v>
          </cell>
          <cell r="D96">
            <v>170</v>
          </cell>
          <cell r="E96">
            <v>51</v>
          </cell>
          <cell r="F96">
            <v>129</v>
          </cell>
          <cell r="G96">
            <v>0.37</v>
          </cell>
          <cell r="H96">
            <v>50</v>
          </cell>
          <cell r="I96">
            <v>51</v>
          </cell>
          <cell r="J96">
            <v>0</v>
          </cell>
          <cell r="K96">
            <v>190</v>
          </cell>
          <cell r="M96">
            <v>17</v>
          </cell>
          <cell r="R96">
            <v>18.764705882352942</v>
          </cell>
          <cell r="S96">
            <v>18.764705882352942</v>
          </cell>
          <cell r="T96">
            <v>26.4</v>
          </cell>
          <cell r="U96">
            <v>28.8</v>
          </cell>
          <cell r="V96">
            <v>32.6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  <cell r="C97">
            <v>54</v>
          </cell>
          <cell r="D97">
            <v>36</v>
          </cell>
          <cell r="E97">
            <v>44</v>
          </cell>
          <cell r="F97">
            <v>46</v>
          </cell>
          <cell r="G97">
            <v>0.6</v>
          </cell>
          <cell r="H97">
            <v>55</v>
          </cell>
          <cell r="I97">
            <v>42</v>
          </cell>
          <cell r="J97">
            <v>2</v>
          </cell>
          <cell r="K97">
            <v>160</v>
          </cell>
          <cell r="M97">
            <v>14.666666666666666</v>
          </cell>
          <cell r="R97">
            <v>14.045454545454547</v>
          </cell>
          <cell r="S97">
            <v>14.045454545454547</v>
          </cell>
          <cell r="T97">
            <v>23</v>
          </cell>
          <cell r="U97">
            <v>16.600000000000001</v>
          </cell>
          <cell r="V97">
            <v>22.8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C98">
            <v>67</v>
          </cell>
          <cell r="D98">
            <v>48</v>
          </cell>
          <cell r="E98">
            <v>45</v>
          </cell>
          <cell r="F98">
            <v>69</v>
          </cell>
          <cell r="G98">
            <v>0.4</v>
          </cell>
          <cell r="H98">
            <v>50</v>
          </cell>
          <cell r="I98">
            <v>51</v>
          </cell>
          <cell r="J98">
            <v>-6</v>
          </cell>
          <cell r="K98">
            <v>235</v>
          </cell>
          <cell r="M98">
            <v>15</v>
          </cell>
          <cell r="R98">
            <v>20.266666666666666</v>
          </cell>
          <cell r="S98">
            <v>20.266666666666666</v>
          </cell>
          <cell r="T98">
            <v>30</v>
          </cell>
          <cell r="U98">
            <v>21.6</v>
          </cell>
          <cell r="V98">
            <v>32.799999999999997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C99">
            <v>36</v>
          </cell>
          <cell r="D99">
            <v>66</v>
          </cell>
          <cell r="E99">
            <v>15</v>
          </cell>
          <cell r="F99">
            <v>76</v>
          </cell>
          <cell r="G99">
            <v>0.35</v>
          </cell>
          <cell r="H99">
            <v>50</v>
          </cell>
          <cell r="I99">
            <v>15</v>
          </cell>
          <cell r="J99">
            <v>0</v>
          </cell>
          <cell r="K99">
            <v>170</v>
          </cell>
          <cell r="M99">
            <v>5</v>
          </cell>
          <cell r="R99">
            <v>49.2</v>
          </cell>
          <cell r="S99">
            <v>49.2</v>
          </cell>
          <cell r="T99">
            <v>17.8</v>
          </cell>
          <cell r="U99">
            <v>17</v>
          </cell>
          <cell r="V99">
            <v>24.8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C100">
            <v>52</v>
          </cell>
          <cell r="D100">
            <v>72</v>
          </cell>
          <cell r="E100">
            <v>38</v>
          </cell>
          <cell r="F100">
            <v>46</v>
          </cell>
          <cell r="G100">
            <v>0.6</v>
          </cell>
          <cell r="H100">
            <v>55</v>
          </cell>
          <cell r="I100">
            <v>36</v>
          </cell>
          <cell r="J100">
            <v>2</v>
          </cell>
          <cell r="K100">
            <v>100</v>
          </cell>
          <cell r="M100">
            <v>12.666666666666666</v>
          </cell>
          <cell r="R100">
            <v>11.526315789473685</v>
          </cell>
          <cell r="S100">
            <v>11.526315789473685</v>
          </cell>
          <cell r="T100">
            <v>21.6</v>
          </cell>
          <cell r="U100">
            <v>19.399999999999999</v>
          </cell>
          <cell r="V100">
            <v>20.399999999999999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C101">
            <v>20</v>
          </cell>
          <cell r="D101">
            <v>48</v>
          </cell>
          <cell r="E101">
            <v>25</v>
          </cell>
          <cell r="F101">
            <v>24</v>
          </cell>
          <cell r="G101">
            <v>0.4</v>
          </cell>
          <cell r="H101">
            <v>30</v>
          </cell>
          <cell r="I101">
            <v>25</v>
          </cell>
          <cell r="J101">
            <v>0</v>
          </cell>
          <cell r="M101">
            <v>8.3333333333333339</v>
          </cell>
          <cell r="N101">
            <v>42.666666666666671</v>
          </cell>
          <cell r="O101">
            <v>42.666666666666671</v>
          </cell>
          <cell r="R101">
            <v>8</v>
          </cell>
          <cell r="S101">
            <v>2.88</v>
          </cell>
          <cell r="T101">
            <v>13.2</v>
          </cell>
          <cell r="U101">
            <v>14.8</v>
          </cell>
          <cell r="V101">
            <v>8.4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C102">
            <v>87</v>
          </cell>
          <cell r="D102">
            <v>132</v>
          </cell>
          <cell r="E102">
            <v>44</v>
          </cell>
          <cell r="F102">
            <v>90</v>
          </cell>
          <cell r="G102">
            <v>0.45</v>
          </cell>
          <cell r="H102">
            <v>40</v>
          </cell>
          <cell r="I102">
            <v>44</v>
          </cell>
          <cell r="J102">
            <v>0</v>
          </cell>
          <cell r="M102">
            <v>14.666666666666666</v>
          </cell>
          <cell r="N102">
            <v>71.333333333333314</v>
          </cell>
          <cell r="O102">
            <v>71.333333333333314</v>
          </cell>
          <cell r="R102">
            <v>11</v>
          </cell>
          <cell r="S102">
            <v>6.1363636363636367</v>
          </cell>
          <cell r="T102">
            <v>25.2</v>
          </cell>
          <cell r="U102">
            <v>27.6</v>
          </cell>
          <cell r="V102">
            <v>10.8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C103">
            <v>23.922000000000001</v>
          </cell>
          <cell r="D103">
            <v>16.309000000000001</v>
          </cell>
          <cell r="E103">
            <v>14.983000000000001</v>
          </cell>
          <cell r="F103">
            <v>23.885999999999999</v>
          </cell>
          <cell r="G103">
            <v>1</v>
          </cell>
          <cell r="H103">
            <v>45</v>
          </cell>
          <cell r="I103">
            <v>16.321000000000002</v>
          </cell>
          <cell r="J103">
            <v>-1.338000000000001</v>
          </cell>
          <cell r="K103">
            <v>60</v>
          </cell>
          <cell r="M103">
            <v>4.9943333333333335</v>
          </cell>
          <cell r="R103">
            <v>16.796235733831676</v>
          </cell>
          <cell r="S103">
            <v>16.796235733831676</v>
          </cell>
          <cell r="T103">
            <v>8.0898000000000003</v>
          </cell>
          <cell r="U103">
            <v>7.0561999999999996</v>
          </cell>
          <cell r="V103">
            <v>9.1189999999999998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  <cell r="C104">
            <v>-1</v>
          </cell>
          <cell r="F104">
            <v>-1</v>
          </cell>
          <cell r="G104">
            <v>0</v>
          </cell>
          <cell r="H104" t="e">
            <v>#N/A</v>
          </cell>
          <cell r="J104">
            <v>0</v>
          </cell>
          <cell r="M104">
            <v>0</v>
          </cell>
          <cell r="R104" t="e">
            <v>#DIV/0!</v>
          </cell>
          <cell r="S104" t="e">
            <v>#DIV/0!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  <cell r="C105">
            <v>47</v>
          </cell>
          <cell r="D105">
            <v>24</v>
          </cell>
          <cell r="F105">
            <v>50</v>
          </cell>
          <cell r="G105">
            <v>0.35</v>
          </cell>
          <cell r="H105">
            <v>40</v>
          </cell>
          <cell r="J105">
            <v>0</v>
          </cell>
          <cell r="M105">
            <v>0</v>
          </cell>
          <cell r="R105" t="e">
            <v>#DIV/0!</v>
          </cell>
          <cell r="S105" t="e">
            <v>#DIV/0!</v>
          </cell>
          <cell r="T105">
            <v>0</v>
          </cell>
          <cell r="U105">
            <v>6.6</v>
          </cell>
          <cell r="V105">
            <v>0.2</v>
          </cell>
          <cell r="W105" t="str">
            <v>нужно увеличить продажи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D106">
            <v>30</v>
          </cell>
          <cell r="F106">
            <v>30</v>
          </cell>
          <cell r="G106">
            <v>0.35</v>
          </cell>
          <cell r="H106">
            <v>45</v>
          </cell>
          <cell r="J106">
            <v>0</v>
          </cell>
          <cell r="M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6</v>
          </cell>
          <cell r="V106">
            <v>0</v>
          </cell>
        </row>
        <row r="107">
          <cell r="A107" t="str">
            <v>457 Колбаса Филейбургская ТМ Баварушка с филе сочного окорока в оболочке черева 0,13 кг.  Поком</v>
          </cell>
          <cell r="B107" t="str">
            <v>шт</v>
          </cell>
          <cell r="C107">
            <v>39</v>
          </cell>
          <cell r="F107">
            <v>-5</v>
          </cell>
          <cell r="G107">
            <v>0.13</v>
          </cell>
          <cell r="H107">
            <v>150</v>
          </cell>
          <cell r="I107">
            <v>25</v>
          </cell>
          <cell r="J107">
            <v>-25</v>
          </cell>
          <cell r="K107">
            <v>220</v>
          </cell>
          <cell r="M107">
            <v>0</v>
          </cell>
          <cell r="R107" t="e">
            <v>#DIV/0!</v>
          </cell>
          <cell r="S107" t="e">
            <v>#DIV/0!</v>
          </cell>
          <cell r="T107">
            <v>0</v>
          </cell>
          <cell r="U107">
            <v>0</v>
          </cell>
          <cell r="V107">
            <v>28.6</v>
          </cell>
        </row>
        <row r="108">
          <cell r="A108" t="str">
            <v>Вареные колбасы «Любительская ГОСТ» Весовой п/а ТМ «Вязанка»</v>
          </cell>
          <cell r="B108" t="str">
            <v>кг</v>
          </cell>
          <cell r="G108">
            <v>1</v>
          </cell>
          <cell r="H108">
            <v>50</v>
          </cell>
          <cell r="J108">
            <v>0</v>
          </cell>
          <cell r="K108">
            <v>10</v>
          </cell>
          <cell r="M108">
            <v>0</v>
          </cell>
          <cell r="R108" t="e">
            <v>#DIV/0!</v>
          </cell>
          <cell r="S108" t="e">
            <v>#DIV/0!</v>
          </cell>
          <cell r="T108">
            <v>0</v>
          </cell>
          <cell r="U108">
            <v>0</v>
          </cell>
          <cell r="V108">
            <v>0</v>
          </cell>
          <cell r="W108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31172.17</v>
          </cell>
        </row>
        <row r="8">
          <cell r="A8" t="str">
            <v>ПОКОМ Логистический Партнер</v>
          </cell>
          <cell r="D8">
            <v>31172.17</v>
          </cell>
        </row>
        <row r="9">
          <cell r="A9" t="str">
            <v>Вязанка Логистический Партнер(Кг)</v>
          </cell>
          <cell r="D9">
            <v>2780.2469999999998</v>
          </cell>
        </row>
        <row r="10">
          <cell r="A10" t="str">
            <v>005  Колбаса Докторская ГОСТ, Вязанка вектор,ВЕС. ПОКОМ</v>
          </cell>
          <cell r="D10">
            <v>565.06799999999998</v>
          </cell>
        </row>
        <row r="11">
          <cell r="A11" t="str">
            <v>016  Сосиски Вязанка Молочные, Вязанка вискофан  ВЕС.ПОКОМ</v>
          </cell>
          <cell r="D11">
            <v>169.65</v>
          </cell>
        </row>
        <row r="12">
          <cell r="A12" t="str">
            <v>017  Сосиски Вязанка Сливочные, Вязанка амицел ВЕС.ПОКОМ</v>
          </cell>
          <cell r="D12">
            <v>193.15</v>
          </cell>
        </row>
        <row r="13">
          <cell r="A13" t="str">
            <v>018  Сосиски Рубленые, Вязанка вискофан  ВЕС.ПОКОМ</v>
          </cell>
          <cell r="D13">
            <v>128.4</v>
          </cell>
        </row>
        <row r="14">
          <cell r="A14" t="str">
            <v>312  Ветчина Филейская ТМ Вязанка ТС Столичная ВЕС  ПОКОМ</v>
          </cell>
          <cell r="D14">
            <v>312.2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465.3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321.89999999999998</v>
          </cell>
        </row>
        <row r="17">
          <cell r="A17" t="str">
            <v>363 Сардельки Филейские Вязанка ТМ Вязанка в обол NDX  ПОКОМ</v>
          </cell>
          <cell r="D17">
            <v>150.529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415.95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47.2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10.9</v>
          </cell>
        </row>
        <row r="21">
          <cell r="A21" t="str">
            <v>Вязанка Логистический Партнер(Шт)</v>
          </cell>
          <cell r="D21">
            <v>1493</v>
          </cell>
        </row>
        <row r="22">
          <cell r="A22" t="str">
            <v>022  Колбаса Вязанка со шпиком, вектор 0,5кг, ПОКОМ</v>
          </cell>
          <cell r="D22">
            <v>18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176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197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5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247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328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31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296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169</v>
          </cell>
        </row>
        <row r="32">
          <cell r="A32" t="str">
            <v>396 Сардельки «Филейские» Фикс.вес 0,4 NDX мгс ТМ «Вязанка»</v>
          </cell>
          <cell r="D32">
            <v>24</v>
          </cell>
        </row>
        <row r="33">
          <cell r="A33" t="str">
            <v>Логистический Партнер кг</v>
          </cell>
          <cell r="D33">
            <v>12706.423000000001</v>
          </cell>
        </row>
        <row r="34">
          <cell r="A34" t="str">
            <v>200  Ветчина Дугушка ТМ Стародворье, вектор в/у    ПОКОМ</v>
          </cell>
          <cell r="D34">
            <v>412.05</v>
          </cell>
        </row>
        <row r="35">
          <cell r="A35" t="str">
            <v>201  Ветчина Нежная ТМ Особый рецепт, (2,5кг), ПОКОМ</v>
          </cell>
          <cell r="D35">
            <v>1420.5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52.8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844.35</v>
          </cell>
        </row>
        <row r="38">
          <cell r="A38" t="str">
            <v>219  Колбаса Докторская Особая ТМ Особый рецепт, ВЕС  ПОКОМ</v>
          </cell>
          <cell r="D38">
            <v>2579.35</v>
          </cell>
        </row>
        <row r="39">
          <cell r="A39" t="str">
            <v>225  Колбаса Дугушка со шпиком, ВЕС, ТМ Стародворье   ПОКОМ</v>
          </cell>
          <cell r="D39">
            <v>146.94999999999999</v>
          </cell>
        </row>
        <row r="40">
          <cell r="A40" t="str">
            <v>229  Колбаса Молочная Дугушка, в/у, ВЕС, ТМ Стародворье   ПОКОМ</v>
          </cell>
          <cell r="D40">
            <v>666.5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2080.6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991.7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371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304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318.75099999999998</v>
          </cell>
        </row>
        <row r="46">
          <cell r="A46" t="str">
            <v>243  Колбаса Сервелат Зернистый, ВЕС.  ПОКОМ</v>
          </cell>
          <cell r="D46">
            <v>108.6</v>
          </cell>
        </row>
        <row r="47">
          <cell r="A47" t="str">
            <v>244  Колбаса Сервелат Кремлевский, ВЕС. ПОКОМ</v>
          </cell>
          <cell r="D47">
            <v>94.2</v>
          </cell>
        </row>
        <row r="48">
          <cell r="A48" t="str">
            <v>247  Сардельки Нежные, ВЕС.  ПОКОМ</v>
          </cell>
          <cell r="D48">
            <v>164.35</v>
          </cell>
        </row>
        <row r="49">
          <cell r="A49" t="str">
            <v>248  Сардельки Сочные ТМ Особый рецепт,   ПОКОМ</v>
          </cell>
          <cell r="D49">
            <v>160.69999999999999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253.76300000000001</v>
          </cell>
        </row>
        <row r="51">
          <cell r="A51" t="str">
            <v>251  Сосиски Баварские, ВЕС.  ПОКОМ</v>
          </cell>
          <cell r="D51">
            <v>10.4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621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56.5</v>
          </cell>
        </row>
        <row r="54">
          <cell r="A54" t="str">
            <v>259  Сосиски Сливочные Дугушка, ВЕС.   ПОКОМ</v>
          </cell>
          <cell r="D54">
            <v>1.3</v>
          </cell>
        </row>
        <row r="55">
          <cell r="A55" t="str">
            <v>263  Шпикачки Стародворские, ВЕС.  ПОКОМ</v>
          </cell>
          <cell r="D55">
            <v>53.3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7.8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24.9</v>
          </cell>
        </row>
        <row r="58">
          <cell r="A58" t="str">
            <v>283  Сосиски Сочинки, ВЕС, ТМ Стародворье ПОКОМ</v>
          </cell>
          <cell r="D58">
            <v>413.81299999999999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124.3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131.80000000000001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117.8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135.6</v>
          </cell>
        </row>
        <row r="63">
          <cell r="A63" t="str">
            <v>386 Колбаса Филейбургская с душистым чесноком ТМ Баварушка в оболочке фиброуз в вакуу  ПОКОМ</v>
          </cell>
          <cell r="D63">
            <v>4.3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33.445999999999998</v>
          </cell>
        </row>
        <row r="65">
          <cell r="A65" t="str">
            <v>Логистический Партнер Шт</v>
          </cell>
          <cell r="D65">
            <v>6130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104</v>
          </cell>
        </row>
        <row r="67">
          <cell r="A67" t="str">
            <v>059  Колбаса Докторская по-стародворски  0.5 кг, ПОКОМ</v>
          </cell>
          <cell r="D67">
            <v>11</v>
          </cell>
        </row>
        <row r="68">
          <cell r="A68" t="str">
            <v>060  Колбаса Докторская стародворская  0,5 кг,ПОКОМ</v>
          </cell>
          <cell r="D68">
            <v>60</v>
          </cell>
        </row>
        <row r="69">
          <cell r="A69" t="str">
            <v>062  Колбаса Кракушка пряная с сальцем, 0.3кг в/у п/к, БАВАРУШКА ПОКОМ</v>
          </cell>
          <cell r="D69">
            <v>78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91</v>
          </cell>
        </row>
        <row r="71">
          <cell r="A71" t="str">
            <v>079  Колбаса Сервелат Кремлевский,  0.35 кг, ПОКОМ</v>
          </cell>
          <cell r="D71">
            <v>185</v>
          </cell>
        </row>
        <row r="72">
          <cell r="A72" t="str">
            <v>083  Колбаса Швейцарская 0,17 кг., ШТ., сырокопченая   ПОКОМ</v>
          </cell>
          <cell r="D72">
            <v>234</v>
          </cell>
        </row>
        <row r="73">
          <cell r="A73" t="str">
            <v>091  Сардельки Баварские, МГС 0.38кг, ТМ Стародворье  ПОКОМ</v>
          </cell>
          <cell r="D73">
            <v>26</v>
          </cell>
        </row>
        <row r="74">
          <cell r="A74" t="str">
            <v>096  Сосиски Баварские,  0.42кг,ПОКОМ</v>
          </cell>
          <cell r="D74">
            <v>46</v>
          </cell>
        </row>
        <row r="75">
          <cell r="A75" t="str">
            <v>100  Сосиски Баварушки, 0.6кг, БАВАРУШКА ПОКОМ</v>
          </cell>
          <cell r="D75">
            <v>34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44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30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65</v>
          </cell>
        </row>
        <row r="79">
          <cell r="A79" t="str">
            <v>273  Сосиски Сочинки с сочной грудинкой, МГС 0.4кг,   ПОКОМ</v>
          </cell>
          <cell r="D79">
            <v>804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191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382</v>
          </cell>
        </row>
        <row r="82">
          <cell r="A82" t="str">
            <v>302  Сосиски Сочинки по-баварски,  0.4кг, ТМ Стародворье  ПОКОМ</v>
          </cell>
          <cell r="D82">
            <v>536</v>
          </cell>
        </row>
        <row r="83">
          <cell r="A83" t="str">
            <v>309  Сосиски Сочинки с сыром 0,4 кг ТМ Стародворье  ПОКОМ</v>
          </cell>
          <cell r="D83">
            <v>168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652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269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11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30</v>
          </cell>
        </row>
        <row r="88">
          <cell r="A88" t="str">
            <v>352  Сардельки Сочинки с сыром 0,4 кг ТМ Стародворье   ПОКОМ</v>
          </cell>
          <cell r="D88">
            <v>98</v>
          </cell>
        </row>
        <row r="89">
          <cell r="A89" t="str">
            <v>361 Колбаса Салями Филейбургская зернистая ТМ Баварушка в оболочке  в вак 0.28кг ПОКОМ</v>
          </cell>
          <cell r="D89">
            <v>96</v>
          </cell>
        </row>
        <row r="90">
          <cell r="A90" t="str">
            <v>364 Колбаса Сервелат Филейбургский с копченой грудинкой ТМ Баварушка  в/у 0,28 кг  ПОКОМ</v>
          </cell>
          <cell r="D90">
            <v>80</v>
          </cell>
        </row>
        <row r="91">
          <cell r="A91" t="str">
            <v>371  Сосиски Сочинки Молочные 0,4 кг ТМ Стародворье  ПОКОМ</v>
          </cell>
          <cell r="D91">
            <v>307</v>
          </cell>
        </row>
        <row r="92">
          <cell r="A92" t="str">
            <v>372  Сосиски Сочинки Сливочные 0,4 кг ТМ Стародворье  ПОКОМ</v>
          </cell>
          <cell r="D92">
            <v>237</v>
          </cell>
        </row>
        <row r="93">
          <cell r="A93" t="str">
            <v>374  Сосиски Сочинки с сыром ф/в 0,3 кг п/а ТМ "Стародворье"  Поком</v>
          </cell>
          <cell r="D93">
            <v>102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D94">
            <v>175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D95">
            <v>11</v>
          </cell>
        </row>
        <row r="96">
          <cell r="A96" t="str">
            <v>392 Вареные колбасы «Докторская ГОСТ» Фикс.вес 0,6 Вектор ТМ «Дугушка»  Поком</v>
          </cell>
          <cell r="D96">
            <v>138</v>
          </cell>
        </row>
        <row r="97">
          <cell r="A97" t="str">
            <v>394 Ветчина Сочинка с сочным окороком ТМ Стародворье полиамид ф/в 0,35 кг  Поком</v>
          </cell>
          <cell r="D97">
            <v>186</v>
          </cell>
        </row>
        <row r="98">
          <cell r="A98" t="str">
            <v>395 Ветчины «Дугушка» Фикс.вес 0,6 П/а ТМ «Дугушка»  Поком</v>
          </cell>
          <cell r="D98">
            <v>132</v>
          </cell>
        </row>
        <row r="99">
          <cell r="A99" t="str">
            <v>397 Сосиски Сливочные по-стародворски Бордо Фикс.вес 0,45 П/а мгс Стародворье  Поком</v>
          </cell>
          <cell r="D99">
            <v>78</v>
          </cell>
        </row>
        <row r="100">
          <cell r="A100" t="str">
            <v>446 Сосиски Баварские с сыром 0,35 кг. ТМ Стародворье в оболочке айпил в модифи газовой среде  Поком</v>
          </cell>
          <cell r="D100">
            <v>7</v>
          </cell>
        </row>
        <row r="101">
          <cell r="A101" t="str">
            <v>457 Колбаса Филейбургская ТМ Баварушка с филе сочного окорока в оболочке черева 0,13 кг.  Поком</v>
          </cell>
          <cell r="D101">
            <v>2</v>
          </cell>
        </row>
        <row r="102">
          <cell r="A102" t="str">
            <v>471 Колбаса Балыкбургская ТМ Баварушка с мраморным балыком и нотками кориандра 0,06кг нарезка  Поком</v>
          </cell>
          <cell r="D102">
            <v>84</v>
          </cell>
        </row>
        <row r="103">
          <cell r="A103" t="str">
            <v>472 Колбаса Филейбургская ТМ Баварушка с ароматными пряностями в в/у 0,06 кг нарезка.  Поком</v>
          </cell>
          <cell r="D103">
            <v>164</v>
          </cell>
        </row>
        <row r="104">
          <cell r="A104" t="str">
            <v>473 Колбаса Филейбургская ТМ Баварушка зернистая в вакуумной упаковке 0,06 кг нарезка.  Поком</v>
          </cell>
          <cell r="D104">
            <v>164</v>
          </cell>
        </row>
        <row r="105">
          <cell r="A105" t="str">
            <v>474 Колбаса Филейбургская ТМ Баварушка с филе сочного окорока в оболочке черева 0,11 кг.  Поком</v>
          </cell>
          <cell r="D105">
            <v>18</v>
          </cell>
        </row>
        <row r="106">
          <cell r="A106" t="str">
            <v>ПОКОМ Логистический Партнер Заморозка</v>
          </cell>
          <cell r="D106">
            <v>8062.5</v>
          </cell>
        </row>
        <row r="107">
          <cell r="A107" t="str">
            <v>Готовые бельмеши сочные с мясом ТМ Горячая штучка 0,3кг зам  ПОКОМ</v>
          </cell>
          <cell r="D107">
            <v>30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217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374</v>
          </cell>
        </row>
        <row r="110">
          <cell r="A110" t="str">
            <v>Готовые чебупели с мясом ТМ Горячая штучка Без свинины 0,3 кг  ПОКОМ</v>
          </cell>
          <cell r="D110">
            <v>243</v>
          </cell>
        </row>
        <row r="111">
          <cell r="A111" t="str">
            <v>Готовые чебупели сочные с мясом ТМ Горячая штучка  0,3кг зам  ПОКОМ</v>
          </cell>
          <cell r="D111">
            <v>348</v>
          </cell>
        </row>
        <row r="112">
          <cell r="A112" t="str">
            <v>Готовые чебуреки с мясом ТМ Горячая штучка 0,09 кг флоу-пак ПОКОМ</v>
          </cell>
          <cell r="D112">
            <v>313</v>
          </cell>
        </row>
        <row r="113">
          <cell r="A113" t="str">
            <v>Готовые чебуреки со свининой и говядиной ТМ Горячая штучка ТС Базовый ассортимент 0,36 кг  ПОКОМ</v>
          </cell>
          <cell r="D113">
            <v>11</v>
          </cell>
        </row>
        <row r="114">
          <cell r="A114" t="str">
            <v>Жар-боллы с курочкой и сыром. Кулинарные изделия рубленые в тесте куриные жареные  ПОКОМ</v>
          </cell>
          <cell r="D114">
            <v>3</v>
          </cell>
        </row>
        <row r="115">
          <cell r="A115" t="str">
            <v>Жар-ладушки с мясом ТМ Зареченские ТС Зареченские продукты.  Поком</v>
          </cell>
          <cell r="D115">
            <v>490.9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D116">
            <v>33.6</v>
          </cell>
        </row>
        <row r="117">
          <cell r="A117" t="str">
            <v>Жар-мени с картофелем и сочной грудинкой. ВЕС  ПОКОМ</v>
          </cell>
          <cell r="D117">
            <v>60.1</v>
          </cell>
        </row>
        <row r="118">
          <cell r="A118" t="str">
            <v>Круггетсы с сырным соусом ТМ Горячая штучка 0,25 кг зам  ПОКОМ</v>
          </cell>
          <cell r="D118">
            <v>229</v>
          </cell>
        </row>
        <row r="119">
          <cell r="A119" t="str">
            <v>Круггетсы сочные ТМ Горячая штучка ТС Круггетсы 0,25 кг зам  ПОКОМ</v>
          </cell>
          <cell r="D119">
            <v>236</v>
          </cell>
        </row>
        <row r="120">
          <cell r="A120" t="str">
            <v>Наггетсы из печи 0,25кг ТМ Вязанка ТС Няняггетсы Сливушки замор.  ПОКОМ</v>
          </cell>
          <cell r="D120">
            <v>458</v>
          </cell>
        </row>
        <row r="121">
          <cell r="A121" t="str">
            <v>Наггетсы Нагетосы Сочная курочка в хруст панир со сметаной и зеленью ТМ Горячая штучка 0,25 ПОКОМ</v>
          </cell>
          <cell r="D121">
            <v>180</v>
          </cell>
        </row>
        <row r="122">
          <cell r="A122" t="str">
            <v>Наггетсы Нагетосы Сочная курочка со сладкой паприкой ТМ Горячая штучка ф/в 0,25 кг  ПОКОМ</v>
          </cell>
          <cell r="D122">
            <v>19</v>
          </cell>
        </row>
        <row r="123">
          <cell r="A123" t="str">
            <v>Наггетсы Нагетосы Сочная курочка ТМ Горячая штучка 0,25 кг зам  ПОКОМ</v>
          </cell>
          <cell r="D123">
            <v>281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D124">
            <v>340</v>
          </cell>
        </row>
        <row r="125">
          <cell r="A125" t="str">
            <v>Наггетсы с куриным филе и сыром ТМ Вязанка ТС Из печи Сливушки 0,25 кг.  Поком</v>
          </cell>
          <cell r="D125">
            <v>3</v>
          </cell>
        </row>
        <row r="126">
          <cell r="A126" t="str">
            <v>Наггетсы хрустящие п/ф ВЕС ПОКОМ</v>
          </cell>
          <cell r="D126">
            <v>6</v>
          </cell>
        </row>
        <row r="127">
          <cell r="A127" t="str">
            <v>Наггетсы Хрустящие ТМ Зареченские ТС Зареченские продукты. Поком</v>
          </cell>
          <cell r="D127">
            <v>32</v>
          </cell>
        </row>
        <row r="128">
          <cell r="A128" t="str">
            <v>Пекерсы с индейкой в сливочном соусе ТМ Горячая штучка 0,25 кг зам  ПОКОМ</v>
          </cell>
          <cell r="D128">
            <v>43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118</v>
          </cell>
        </row>
        <row r="130">
          <cell r="A130" t="str">
            <v>Пельмени Grandmeni с говядиной и свининой Grandmeni 0,75 Сфера Горячая штучка  Поком</v>
          </cell>
          <cell r="D130">
            <v>8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105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140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169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27</v>
          </cell>
        </row>
        <row r="135">
          <cell r="A135" t="str">
            <v>Пельмени Бигбули с мясом, Горячая штучка 0,9кг  ПОКОМ</v>
          </cell>
          <cell r="D135">
            <v>173</v>
          </cell>
        </row>
        <row r="136">
          <cell r="A136" t="str">
            <v>Пельмени Бигбули с мясом, Горячая штучка сфера 0,43 кг  ПОКОМ</v>
          </cell>
          <cell r="D136">
            <v>19</v>
          </cell>
        </row>
        <row r="137">
          <cell r="A137" t="str">
            <v>Пельмени Бигбули со слив.маслом 0,9 кг   Поком</v>
          </cell>
          <cell r="D137">
            <v>226</v>
          </cell>
        </row>
        <row r="138">
          <cell r="A138" t="str">
            <v>Пельмени Бигбули со сливочным маслом ТМ Горячая штучка ТС Бигбули ГШ флоу-пак сфера 0,43 УВС.  ПОКОМ</v>
          </cell>
          <cell r="D138">
            <v>18</v>
          </cell>
        </row>
        <row r="139">
          <cell r="A139" t="str">
            <v>Пельмени Бугбули со сливочным маслом ТМ Горячая штучка БУЛЬМЕНИ 0,43 кг  ПОКОМ</v>
          </cell>
          <cell r="D139">
            <v>16</v>
          </cell>
        </row>
        <row r="140">
          <cell r="A140" t="str">
            <v>Пельмени Бульмени с говядиной и свининой Горячая шт. 0,9 кг  ПОКОМ</v>
          </cell>
          <cell r="D140">
            <v>213</v>
          </cell>
        </row>
        <row r="141">
          <cell r="A141" t="str">
            <v>Пельмени Бульмени с говядиной и свининой Горячая штучка 0,43  ПОКОМ</v>
          </cell>
          <cell r="D141">
            <v>15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D142">
            <v>290</v>
          </cell>
        </row>
        <row r="143">
          <cell r="A143" t="str">
            <v>Пельмени Бульмени со сливочным маслом Горячая штучка 0,9 кг  ПОКОМ</v>
          </cell>
          <cell r="D143">
            <v>236</v>
          </cell>
        </row>
        <row r="144">
          <cell r="A144" t="str">
            <v>Пельмени Бульмени со сливочным маслом ТМ Горячая шт. 0,43 кг  ПОКОМ</v>
          </cell>
          <cell r="D144">
            <v>47</v>
          </cell>
        </row>
        <row r="145">
          <cell r="A145" t="str">
            <v>Пельмени Левантские Особая без свинины 0,8 Сфера Особый рецепт  Поком</v>
          </cell>
          <cell r="D145">
            <v>8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196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13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69</v>
          </cell>
        </row>
        <row r="149">
          <cell r="A149" t="str">
            <v>Пельмени отборные с говядиной 0,43кг Поком</v>
          </cell>
          <cell r="D149">
            <v>10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45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80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4</v>
          </cell>
        </row>
        <row r="153">
          <cell r="A153" t="str">
            <v>Пельмени Сочные стародв. сфера 0,43кг  Поком</v>
          </cell>
          <cell r="D153">
            <v>7</v>
          </cell>
        </row>
        <row r="154">
          <cell r="A154" t="str">
            <v>Пельмени Сочные сфера 0,9 кг ТМ Стародворье ПОКОМ</v>
          </cell>
          <cell r="D154">
            <v>84</v>
          </cell>
        </row>
        <row r="155">
          <cell r="A155" t="str">
            <v>Пельмени Супермени с мясом, Горячая штучка 0,2кг    ПОКОМ</v>
          </cell>
          <cell r="D155">
            <v>12</v>
          </cell>
        </row>
        <row r="156">
          <cell r="A156" t="str">
            <v>Пельмени Супермени со сливочным маслом Супермени 0,2 Сфера Горячая штучка  Поком</v>
          </cell>
          <cell r="D156">
            <v>8</v>
          </cell>
        </row>
        <row r="157">
          <cell r="A157" t="str">
            <v>Хотстеры ТМ Горячая штучка ТС Хотстеры 0,25 кг зам  ПОКОМ</v>
          </cell>
          <cell r="D157">
            <v>251</v>
          </cell>
        </row>
        <row r="158">
          <cell r="A158" t="str">
            <v>Хрустящие крылышки острые к пиву ТМ Горячая штучка 0,3кг зам  ПОКОМ</v>
          </cell>
          <cell r="D158">
            <v>116</v>
          </cell>
        </row>
        <row r="159">
          <cell r="A159" t="str">
            <v>Хрустящие крылышки ТМ Горячая штучка 0,3 кг зам  ПОКОМ</v>
          </cell>
          <cell r="D159">
            <v>139</v>
          </cell>
        </row>
        <row r="160">
          <cell r="A160" t="str">
            <v>Хрустящие крылышки ТМ Зареченские ТС Зареченские продукты.   Поком</v>
          </cell>
          <cell r="D160">
            <v>11.6</v>
          </cell>
        </row>
        <row r="161">
          <cell r="A161" t="str">
            <v>Чебупай сочное яблоко ТМ Горячая штучка ТС Чебупай 0,2 кг УВС.  зам  ПОКОМ</v>
          </cell>
          <cell r="D161">
            <v>42</v>
          </cell>
        </row>
        <row r="162">
          <cell r="A162" t="str">
            <v>Чебупай спелая вишня ТМ Горячая штучка ТС Чебупай 0,2 кг УВС. зам  ПОКОМ</v>
          </cell>
          <cell r="D162">
            <v>35</v>
          </cell>
        </row>
        <row r="163">
          <cell r="A163" t="str">
            <v>Чебупели Курочка гриль Базовый ассортимент Фикс.вес 0,3 Пакет Горячая штучка  Поком</v>
          </cell>
          <cell r="D163">
            <v>14</v>
          </cell>
        </row>
        <row r="164">
          <cell r="A164" t="str">
            <v>Чебупели с мясом Базовый ассортимент Фикс.вес 0,48 Лоток Горячая штучка ХХЛ  Поком</v>
          </cell>
          <cell r="D164">
            <v>8</v>
          </cell>
        </row>
        <row r="165">
          <cell r="A165" t="str">
            <v>Чебупицца курочка по-итальянски Горячая штучка 0,25 кг зам  ПОКОМ</v>
          </cell>
          <cell r="D165">
            <v>320</v>
          </cell>
        </row>
        <row r="166">
          <cell r="A166" t="str">
            <v>Чебупицца Пепперони ТМ Горячая штучка ТС Чебупицца 0.25кг зам  ПОКОМ</v>
          </cell>
          <cell r="D166">
            <v>322</v>
          </cell>
        </row>
        <row r="167">
          <cell r="A167" t="str">
            <v>Чебуреки Мясные вес 2,7 кг ТМ Зареченские ТС Зареченские продукты   Поком</v>
          </cell>
          <cell r="D167">
            <v>87.3</v>
          </cell>
        </row>
        <row r="168">
          <cell r="A168" t="str">
            <v>Чебуреки сочные ТМ Зареченские ТС Зареченские продукты.  Поком</v>
          </cell>
          <cell r="D168">
            <v>55</v>
          </cell>
        </row>
        <row r="169">
          <cell r="A169" t="str">
            <v>Чебуречище горячая штучка 0,14кг Поком</v>
          </cell>
          <cell r="D169">
            <v>355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09"/>
  <sheetViews>
    <sheetView tabSelected="1" workbookViewId="0">
      <pane ySplit="5" topLeftCell="A6" activePane="bottomLeft" state="frozen"/>
      <selection pane="bottomLeft" activeCell="W9" sqref="W9"/>
    </sheetView>
  </sheetViews>
  <sheetFormatPr defaultColWidth="10.5" defaultRowHeight="11.45" customHeight="1" outlineLevelRow="1" x14ac:dyDescent="0.2"/>
  <cols>
    <col min="1" max="1" width="63.83203125" style="1" customWidth="1"/>
    <col min="2" max="2" width="3.6640625" style="1" customWidth="1"/>
    <col min="3" max="6" width="6.6640625" style="1" customWidth="1"/>
    <col min="7" max="7" width="4.83203125" style="23" customWidth="1"/>
    <col min="8" max="8" width="4.83203125" style="7" customWidth="1"/>
    <col min="9" max="10" width="8.1640625" style="7" customWidth="1"/>
    <col min="11" max="12" width="1.1640625" style="7" customWidth="1"/>
    <col min="13" max="16" width="8.1640625" style="7" customWidth="1"/>
    <col min="17" max="17" width="19.5" style="7" customWidth="1"/>
    <col min="18" max="19" width="5.1640625" style="7" customWidth="1"/>
    <col min="20" max="22" width="7.33203125" style="7" customWidth="1"/>
    <col min="23" max="23" width="25.33203125" style="7" customWidth="1"/>
    <col min="24" max="16384" width="10.5" style="7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thickBot="1" x14ac:dyDescent="0.25">
      <c r="B2" s="3"/>
      <c r="C2" s="3"/>
    </row>
    <row r="3" spans="1:24" ht="26.1" customHeight="1" x14ac:dyDescent="0.2">
      <c r="A3" s="8" t="s">
        <v>1</v>
      </c>
      <c r="B3" s="8" t="s">
        <v>2</v>
      </c>
      <c r="C3" s="6" t="s">
        <v>3</v>
      </c>
      <c r="D3" s="6"/>
      <c r="E3" s="6"/>
      <c r="F3" s="6"/>
      <c r="G3" s="12" t="s">
        <v>114</v>
      </c>
      <c r="H3" s="13" t="s">
        <v>115</v>
      </c>
      <c r="I3" s="2" t="s">
        <v>116</v>
      </c>
      <c r="J3" s="2" t="s">
        <v>117</v>
      </c>
      <c r="K3" s="14" t="s">
        <v>118</v>
      </c>
      <c r="L3" s="14" t="s">
        <v>118</v>
      </c>
      <c r="M3" s="2" t="s">
        <v>119</v>
      </c>
      <c r="N3" s="2" t="s">
        <v>140</v>
      </c>
      <c r="O3" s="34" t="s">
        <v>120</v>
      </c>
      <c r="P3" s="15" t="s">
        <v>142</v>
      </c>
      <c r="Q3" s="16"/>
      <c r="R3" s="2" t="s">
        <v>121</v>
      </c>
      <c r="S3" s="2" t="s">
        <v>122</v>
      </c>
      <c r="T3" s="2" t="s">
        <v>119</v>
      </c>
      <c r="U3" s="2" t="s">
        <v>119</v>
      </c>
      <c r="V3" s="2" t="s">
        <v>119</v>
      </c>
      <c r="W3" s="2" t="s">
        <v>123</v>
      </c>
      <c r="X3" s="2" t="s">
        <v>124</v>
      </c>
    </row>
    <row r="4" spans="1:24" ht="26.1" customHeight="1" x14ac:dyDescent="0.2">
      <c r="A4" s="9"/>
      <c r="B4" s="10"/>
      <c r="C4" s="6" t="s">
        <v>4</v>
      </c>
      <c r="D4" s="6" t="s">
        <v>5</v>
      </c>
      <c r="E4" s="6" t="s">
        <v>6</v>
      </c>
      <c r="F4" s="6" t="s">
        <v>7</v>
      </c>
      <c r="G4" s="12"/>
      <c r="H4" s="13" t="s">
        <v>115</v>
      </c>
      <c r="I4" s="2"/>
      <c r="J4" s="2"/>
      <c r="K4" s="17"/>
      <c r="L4" s="17"/>
      <c r="M4" s="14" t="s">
        <v>130</v>
      </c>
      <c r="N4" s="14"/>
      <c r="O4" s="35" t="s">
        <v>141</v>
      </c>
      <c r="P4" s="15" t="s">
        <v>126</v>
      </c>
      <c r="Q4" s="16" t="s">
        <v>127</v>
      </c>
      <c r="R4" s="2"/>
      <c r="S4" s="2"/>
      <c r="T4" s="14" t="s">
        <v>128</v>
      </c>
      <c r="U4" s="14" t="s">
        <v>129</v>
      </c>
      <c r="V4" s="14" t="s">
        <v>125</v>
      </c>
      <c r="W4" s="14"/>
      <c r="X4" s="18"/>
    </row>
    <row r="5" spans="1:24" ht="12" customHeight="1" x14ac:dyDescent="0.2">
      <c r="A5" s="9"/>
      <c r="B5" s="10"/>
      <c r="C5" s="6"/>
      <c r="D5" s="6"/>
      <c r="E5" s="20">
        <f t="shared" ref="E5:F5" si="0">SUM(E6:E204)</f>
        <v>22333.900000000005</v>
      </c>
      <c r="F5" s="20">
        <f t="shared" si="0"/>
        <v>30869.954000000002</v>
      </c>
      <c r="G5" s="12"/>
      <c r="H5" s="19"/>
      <c r="I5" s="20">
        <f t="shared" ref="I5:P5" si="1">SUM(I6:I204)</f>
        <v>23003.370000000003</v>
      </c>
      <c r="J5" s="20">
        <f t="shared" si="1"/>
        <v>-669.46999999999957</v>
      </c>
      <c r="K5" s="20">
        <f t="shared" si="1"/>
        <v>0</v>
      </c>
      <c r="L5" s="20">
        <f t="shared" si="1"/>
        <v>0</v>
      </c>
      <c r="M5" s="20">
        <f t="shared" si="1"/>
        <v>4466.7800000000007</v>
      </c>
      <c r="N5" s="21">
        <f t="shared" si="1"/>
        <v>20637.3226</v>
      </c>
      <c r="O5" s="36">
        <f t="shared" ref="O5" si="2">SUM(O6:O204)</f>
        <v>22421.9202</v>
      </c>
      <c r="P5" s="22">
        <f t="shared" si="1"/>
        <v>1680</v>
      </c>
      <c r="Q5" s="20"/>
      <c r="R5" s="2"/>
      <c r="S5" s="2"/>
      <c r="T5" s="20">
        <f>SUM(T6:T204)</f>
        <v>5222.5018000000018</v>
      </c>
      <c r="U5" s="20">
        <f>SUM(U6:U204)</f>
        <v>5627.7543999999971</v>
      </c>
      <c r="V5" s="20">
        <f>SUM(V6:V204)</f>
        <v>3069.8739999999998</v>
      </c>
      <c r="W5" s="2"/>
      <c r="X5" s="20">
        <f t="shared" ref="X5" si="3">SUM(X6:X204)</f>
        <v>17123.708099999996</v>
      </c>
    </row>
    <row r="6" spans="1:24" ht="11.1" customHeight="1" x14ac:dyDescent="0.2">
      <c r="A6" s="11" t="s">
        <v>8</v>
      </c>
      <c r="B6" s="11" t="s">
        <v>9</v>
      </c>
      <c r="C6" s="4">
        <v>-1.36</v>
      </c>
      <c r="D6" s="4"/>
      <c r="E6" s="4"/>
      <c r="F6" s="4">
        <v>-1.36</v>
      </c>
      <c r="G6" s="23">
        <f>VLOOKUP(A6,[1]TDSheet!$A:$G,7,0)</f>
        <v>0</v>
      </c>
      <c r="H6" s="7" t="e">
        <f>VLOOKUP(A6,[1]TDSheet!$A:$H,8,0)</f>
        <v>#N/A</v>
      </c>
      <c r="J6" s="7">
        <f>E6-I6</f>
        <v>0</v>
      </c>
      <c r="M6" s="7">
        <f>E6/5</f>
        <v>0</v>
      </c>
      <c r="N6" s="32"/>
      <c r="O6" s="37">
        <f>N6</f>
        <v>0</v>
      </c>
      <c r="P6" s="33"/>
      <c r="R6" s="7" t="e">
        <f>(F6+O6)/M6</f>
        <v>#DIV/0!</v>
      </c>
      <c r="S6" s="7" t="e">
        <f>F6/M6</f>
        <v>#DIV/0!</v>
      </c>
      <c r="T6" s="7">
        <f>VLOOKUP(A6,[1]TDSheet!$A:$U,21,0)</f>
        <v>0.27200000000000002</v>
      </c>
      <c r="U6" s="7">
        <f>VLOOKUP(A6,[1]TDSheet!$A:$V,22,0)</f>
        <v>0</v>
      </c>
      <c r="V6" s="7">
        <f>VLOOKUP(A6,[1]TDSheet!$A:$M,13,0)</f>
        <v>0</v>
      </c>
      <c r="X6" s="7">
        <f>O6*G6</f>
        <v>0</v>
      </c>
    </row>
    <row r="7" spans="1:24" ht="11.1" customHeight="1" x14ac:dyDescent="0.2">
      <c r="A7" s="11" t="s">
        <v>10</v>
      </c>
      <c r="B7" s="11" t="s">
        <v>9</v>
      </c>
      <c r="C7" s="4">
        <v>-1.3560000000000001</v>
      </c>
      <c r="D7" s="4"/>
      <c r="E7" s="4"/>
      <c r="F7" s="4">
        <v>-1.3560000000000001</v>
      </c>
      <c r="G7" s="23">
        <f>VLOOKUP(A7,[1]TDSheet!$A:$G,7,0)</f>
        <v>0</v>
      </c>
      <c r="H7" s="7" t="e">
        <f>VLOOKUP(A7,[1]TDSheet!$A:$H,8,0)</f>
        <v>#N/A</v>
      </c>
      <c r="J7" s="7">
        <f t="shared" ref="J7:J70" si="4">E7-I7</f>
        <v>0</v>
      </c>
      <c r="M7" s="7">
        <f t="shared" ref="M7:M70" si="5">E7/5</f>
        <v>0</v>
      </c>
      <c r="N7" s="32"/>
      <c r="O7" s="37">
        <f t="shared" ref="O7:O70" si="6">N7</f>
        <v>0</v>
      </c>
      <c r="P7" s="33"/>
      <c r="R7" s="7" t="e">
        <f t="shared" ref="R7:R70" si="7">(F7+O7)/M7</f>
        <v>#DIV/0!</v>
      </c>
      <c r="S7" s="7" t="e">
        <f t="shared" ref="S7:S70" si="8">F7/M7</f>
        <v>#DIV/0!</v>
      </c>
      <c r="T7" s="7">
        <f>VLOOKUP(A7,[1]TDSheet!$A:$U,21,0)</f>
        <v>0</v>
      </c>
      <c r="U7" s="7">
        <f>VLOOKUP(A7,[1]TDSheet!$A:$V,22,0)</f>
        <v>0</v>
      </c>
      <c r="V7" s="7">
        <f>VLOOKUP(A7,[1]TDSheet!$A:$M,13,0)</f>
        <v>0.45200000000000001</v>
      </c>
      <c r="X7" s="7">
        <f t="shared" ref="X7:X70" si="9">O7*G7</f>
        <v>0</v>
      </c>
    </row>
    <row r="8" spans="1:24" ht="11.1" customHeight="1" x14ac:dyDescent="0.2">
      <c r="A8" s="11" t="s">
        <v>11</v>
      </c>
      <c r="B8" s="11" t="s">
        <v>9</v>
      </c>
      <c r="C8" s="4">
        <v>796.745</v>
      </c>
      <c r="D8" s="4">
        <v>829.23400000000004</v>
      </c>
      <c r="E8" s="4">
        <v>581.45799999999997</v>
      </c>
      <c r="F8" s="4">
        <v>1044.521</v>
      </c>
      <c r="G8" s="23">
        <f>VLOOKUP(A8,[1]TDSheet!$A:$G,7,0)</f>
        <v>1</v>
      </c>
      <c r="H8" s="7">
        <f>VLOOKUP(A8,[1]TDSheet!$A:$H,8,0)</f>
        <v>50</v>
      </c>
      <c r="I8" s="7">
        <f>VLOOKUP(A8,[2]TDSheet!$A:$E,4,0)</f>
        <v>565.06799999999998</v>
      </c>
      <c r="J8" s="7">
        <f t="shared" si="4"/>
        <v>16.389999999999986</v>
      </c>
      <c r="M8" s="7">
        <f t="shared" si="5"/>
        <v>116.29159999999999</v>
      </c>
      <c r="N8" s="32">
        <f>12*M8-F8</f>
        <v>350.97819999999979</v>
      </c>
      <c r="O8" s="37">
        <f t="shared" si="6"/>
        <v>350.97819999999979</v>
      </c>
      <c r="P8" s="33"/>
      <c r="R8" s="7">
        <f t="shared" si="7"/>
        <v>11.999999999999998</v>
      </c>
      <c r="S8" s="7">
        <f t="shared" si="8"/>
        <v>8.981912709086469</v>
      </c>
      <c r="T8" s="7">
        <f>VLOOKUP(A8,[1]TDSheet!$A:$U,21,0)</f>
        <v>175.90780000000001</v>
      </c>
      <c r="U8" s="7">
        <f>VLOOKUP(A8,[1]TDSheet!$A:$V,22,0)</f>
        <v>145.41980000000001</v>
      </c>
      <c r="V8" s="7">
        <f>VLOOKUP(A8,[1]TDSheet!$A:$M,13,0)</f>
        <v>138.62033333333332</v>
      </c>
      <c r="X8" s="7">
        <f t="shared" si="9"/>
        <v>350.97819999999979</v>
      </c>
    </row>
    <row r="9" spans="1:24" ht="11.1" customHeight="1" x14ac:dyDescent="0.2">
      <c r="A9" s="11" t="s">
        <v>12</v>
      </c>
      <c r="B9" s="11" t="s">
        <v>9</v>
      </c>
      <c r="C9" s="4">
        <v>156.423</v>
      </c>
      <c r="D9" s="4">
        <v>487.90100000000001</v>
      </c>
      <c r="E9" s="4">
        <v>170.953</v>
      </c>
      <c r="F9" s="4">
        <v>471.39699999999999</v>
      </c>
      <c r="G9" s="23">
        <f>VLOOKUP(A9,[1]TDSheet!$A:$G,7,0)</f>
        <v>1</v>
      </c>
      <c r="H9" s="7">
        <f>VLOOKUP(A9,[1]TDSheet!$A:$H,8,0)</f>
        <v>45</v>
      </c>
      <c r="I9" s="7">
        <f>VLOOKUP(A9,[2]TDSheet!$A:$E,4,0)</f>
        <v>169.65</v>
      </c>
      <c r="J9" s="7">
        <f t="shared" si="4"/>
        <v>1.3029999999999973</v>
      </c>
      <c r="M9" s="7">
        <f t="shared" si="5"/>
        <v>34.190600000000003</v>
      </c>
      <c r="N9" s="32"/>
      <c r="O9" s="37">
        <f t="shared" si="6"/>
        <v>0</v>
      </c>
      <c r="P9" s="33"/>
      <c r="R9" s="7">
        <f t="shared" si="7"/>
        <v>13.787327511070293</v>
      </c>
      <c r="S9" s="7">
        <f t="shared" si="8"/>
        <v>13.787327511070293</v>
      </c>
      <c r="T9" s="7">
        <f>VLOOKUP(A9,[1]TDSheet!$A:$U,21,0)</f>
        <v>73.593400000000003</v>
      </c>
      <c r="U9" s="7">
        <f>VLOOKUP(A9,[1]TDSheet!$A:$V,22,0)</f>
        <v>68.318399999999997</v>
      </c>
      <c r="V9" s="7">
        <f>VLOOKUP(A9,[1]TDSheet!$A:$M,13,0)</f>
        <v>18.325666666666667</v>
      </c>
      <c r="X9" s="7">
        <f t="shared" si="9"/>
        <v>0</v>
      </c>
    </row>
    <row r="10" spans="1:24" ht="11.1" customHeight="1" x14ac:dyDescent="0.2">
      <c r="A10" s="11" t="s">
        <v>13</v>
      </c>
      <c r="B10" s="11" t="s">
        <v>9</v>
      </c>
      <c r="C10" s="4">
        <v>103.10599999999999</v>
      </c>
      <c r="D10" s="4">
        <v>551.14599999999996</v>
      </c>
      <c r="E10" s="4">
        <v>200.751</v>
      </c>
      <c r="F10" s="4">
        <v>453.50099999999998</v>
      </c>
      <c r="G10" s="23">
        <f>VLOOKUP(A10,[1]TDSheet!$A:$G,7,0)</f>
        <v>1</v>
      </c>
      <c r="H10" s="7">
        <f>VLOOKUP(A10,[1]TDSheet!$A:$H,8,0)</f>
        <v>45</v>
      </c>
      <c r="I10" s="7">
        <f>VLOOKUP(A10,[2]TDSheet!$A:$E,4,0)</f>
        <v>193.15</v>
      </c>
      <c r="J10" s="7">
        <f t="shared" si="4"/>
        <v>7.6009999999999991</v>
      </c>
      <c r="M10" s="7">
        <f t="shared" si="5"/>
        <v>40.150199999999998</v>
      </c>
      <c r="N10" s="32">
        <f t="shared" ref="N10:N15" si="10">12*M10-F10</f>
        <v>28.301400000000001</v>
      </c>
      <c r="O10" s="37">
        <f t="shared" si="6"/>
        <v>28.301400000000001</v>
      </c>
      <c r="P10" s="33"/>
      <c r="R10" s="7">
        <f t="shared" si="7"/>
        <v>12</v>
      </c>
      <c r="S10" s="7">
        <f t="shared" si="8"/>
        <v>11.295111854984533</v>
      </c>
      <c r="T10" s="7">
        <f>VLOOKUP(A10,[1]TDSheet!$A:$U,21,0)</f>
        <v>82.155000000000001</v>
      </c>
      <c r="U10" s="7">
        <f>VLOOKUP(A10,[1]TDSheet!$A:$V,22,0)</f>
        <v>77.0518</v>
      </c>
      <c r="V10" s="7">
        <f>VLOOKUP(A10,[1]TDSheet!$A:$M,13,0)</f>
        <v>57.260999999999996</v>
      </c>
      <c r="X10" s="7">
        <f t="shared" si="9"/>
        <v>28.301400000000001</v>
      </c>
    </row>
    <row r="11" spans="1:24" ht="11.1" customHeight="1" x14ac:dyDescent="0.2">
      <c r="A11" s="11" t="s">
        <v>14</v>
      </c>
      <c r="B11" s="11" t="s">
        <v>9</v>
      </c>
      <c r="C11" s="4">
        <v>69.861999999999995</v>
      </c>
      <c r="D11" s="4">
        <v>423.12200000000001</v>
      </c>
      <c r="E11" s="4">
        <v>119.279</v>
      </c>
      <c r="F11" s="4">
        <v>371.77300000000002</v>
      </c>
      <c r="G11" s="23">
        <f>VLOOKUP(A11,[1]TDSheet!$A:$G,7,0)</f>
        <v>1</v>
      </c>
      <c r="H11" s="7">
        <f>VLOOKUP(A11,[1]TDSheet!$A:$H,8,0)</f>
        <v>40</v>
      </c>
      <c r="I11" s="7">
        <f>VLOOKUP(A11,[2]TDSheet!$A:$E,4,0)</f>
        <v>128.4</v>
      </c>
      <c r="J11" s="7">
        <f t="shared" si="4"/>
        <v>-9.1210000000000093</v>
      </c>
      <c r="M11" s="7">
        <f t="shared" si="5"/>
        <v>23.855799999999999</v>
      </c>
      <c r="N11" s="32"/>
      <c r="O11" s="37">
        <f t="shared" si="6"/>
        <v>0</v>
      </c>
      <c r="P11" s="33"/>
      <c r="R11" s="7">
        <f t="shared" si="7"/>
        <v>15.584176594371183</v>
      </c>
      <c r="S11" s="7">
        <f t="shared" si="8"/>
        <v>15.584176594371183</v>
      </c>
      <c r="T11" s="7">
        <f>VLOOKUP(A11,[1]TDSheet!$A:$U,21,0)</f>
        <v>52.806799999999996</v>
      </c>
      <c r="U11" s="7">
        <f>VLOOKUP(A11,[1]TDSheet!$A:$V,22,0)</f>
        <v>50.162599999999998</v>
      </c>
      <c r="V11" s="7">
        <f>VLOOKUP(A11,[1]TDSheet!$A:$M,13,0)</f>
        <v>43.228333333333332</v>
      </c>
      <c r="X11" s="7">
        <f t="shared" si="9"/>
        <v>0</v>
      </c>
    </row>
    <row r="12" spans="1:24" ht="11.1" customHeight="1" x14ac:dyDescent="0.2">
      <c r="A12" s="11" t="s">
        <v>15</v>
      </c>
      <c r="B12" s="11" t="s">
        <v>16</v>
      </c>
      <c r="C12" s="4">
        <v>2</v>
      </c>
      <c r="D12" s="4">
        <v>36</v>
      </c>
      <c r="E12" s="4">
        <v>16</v>
      </c>
      <c r="F12" s="4">
        <v>22</v>
      </c>
      <c r="G12" s="23">
        <f>VLOOKUP(A12,[1]TDSheet!$A:$G,7,0)</f>
        <v>0.5</v>
      </c>
      <c r="H12" s="7">
        <f>VLOOKUP(A12,[1]TDSheet!$A:$H,8,0)</f>
        <v>50</v>
      </c>
      <c r="I12" s="7">
        <f>VLOOKUP(A12,[2]TDSheet!$A:$E,4,0)</f>
        <v>18</v>
      </c>
      <c r="J12" s="7">
        <f t="shared" si="4"/>
        <v>-2</v>
      </c>
      <c r="M12" s="7">
        <f t="shared" si="5"/>
        <v>3.2</v>
      </c>
      <c r="N12" s="32">
        <f t="shared" si="10"/>
        <v>16.400000000000006</v>
      </c>
      <c r="O12" s="37">
        <f t="shared" si="6"/>
        <v>16.400000000000006</v>
      </c>
      <c r="P12" s="33"/>
      <c r="R12" s="7">
        <f t="shared" si="7"/>
        <v>12.000000000000002</v>
      </c>
      <c r="S12" s="7">
        <f t="shared" si="8"/>
        <v>6.875</v>
      </c>
      <c r="T12" s="7">
        <f>VLOOKUP(A12,[1]TDSheet!$A:$U,21,0)</f>
        <v>1.8</v>
      </c>
      <c r="U12" s="7">
        <f>VLOOKUP(A12,[1]TDSheet!$A:$V,22,0)</f>
        <v>4.8</v>
      </c>
      <c r="V12" s="7">
        <f>VLOOKUP(A12,[1]TDSheet!$A:$M,13,0)</f>
        <v>0</v>
      </c>
      <c r="X12" s="7">
        <f t="shared" si="9"/>
        <v>8.2000000000000028</v>
      </c>
    </row>
    <row r="13" spans="1:24" ht="11.1" customHeight="1" x14ac:dyDescent="0.2">
      <c r="A13" s="11" t="s">
        <v>17</v>
      </c>
      <c r="B13" s="11" t="s">
        <v>16</v>
      </c>
      <c r="C13" s="4">
        <v>35.639000000000003</v>
      </c>
      <c r="D13" s="4">
        <v>204</v>
      </c>
      <c r="E13" s="4">
        <v>152.43600000000001</v>
      </c>
      <c r="F13" s="4">
        <v>87.203000000000003</v>
      </c>
      <c r="G13" s="23">
        <f>VLOOKUP(A13,[1]TDSheet!$A:$G,7,0)</f>
        <v>0.45</v>
      </c>
      <c r="H13" s="7">
        <f>VLOOKUP(A13,[1]TDSheet!$A:$H,8,0)</f>
        <v>45</v>
      </c>
      <c r="I13" s="7">
        <f>VLOOKUP(A13,[2]TDSheet!$A:$E,4,0)</f>
        <v>176</v>
      </c>
      <c r="J13" s="7">
        <f t="shared" si="4"/>
        <v>-23.563999999999993</v>
      </c>
      <c r="M13" s="7">
        <f t="shared" si="5"/>
        <v>30.487200000000001</v>
      </c>
      <c r="N13" s="32">
        <f>10*M13-F13</f>
        <v>217.66900000000001</v>
      </c>
      <c r="O13" s="37">
        <f t="shared" si="6"/>
        <v>217.66900000000001</v>
      </c>
      <c r="P13" s="33"/>
      <c r="R13" s="7">
        <f t="shared" si="7"/>
        <v>10</v>
      </c>
      <c r="S13" s="7">
        <f t="shared" si="8"/>
        <v>2.8603151486525493</v>
      </c>
      <c r="T13" s="7">
        <f>VLOOKUP(A13,[1]TDSheet!$A:$U,21,0)</f>
        <v>23.6</v>
      </c>
      <c r="U13" s="7">
        <f>VLOOKUP(A13,[1]TDSheet!$A:$V,22,0)</f>
        <v>30.272199999999998</v>
      </c>
      <c r="V13" s="7">
        <f>VLOOKUP(A13,[1]TDSheet!$A:$M,13,0)</f>
        <v>12</v>
      </c>
      <c r="X13" s="7">
        <f t="shared" si="9"/>
        <v>97.951050000000009</v>
      </c>
    </row>
    <row r="14" spans="1:24" ht="11.1" customHeight="1" x14ac:dyDescent="0.2">
      <c r="A14" s="11" t="s">
        <v>18</v>
      </c>
      <c r="B14" s="11" t="s">
        <v>16</v>
      </c>
      <c r="C14" s="4">
        <v>95</v>
      </c>
      <c r="D14" s="4">
        <v>180</v>
      </c>
      <c r="E14" s="4">
        <v>192</v>
      </c>
      <c r="F14" s="4">
        <v>83</v>
      </c>
      <c r="G14" s="23">
        <f>VLOOKUP(A14,[1]TDSheet!$A:$G,7,0)</f>
        <v>0.45</v>
      </c>
      <c r="H14" s="7">
        <f>VLOOKUP(A14,[1]TDSheet!$A:$H,8,0)</f>
        <v>45</v>
      </c>
      <c r="I14" s="7">
        <f>VLOOKUP(A14,[2]TDSheet!$A:$E,4,0)</f>
        <v>197</v>
      </c>
      <c r="J14" s="7">
        <f t="shared" si="4"/>
        <v>-5</v>
      </c>
      <c r="M14" s="7">
        <f t="shared" si="5"/>
        <v>38.4</v>
      </c>
      <c r="N14" s="32">
        <f>9*M14-F14</f>
        <v>262.59999999999997</v>
      </c>
      <c r="O14" s="37">
        <f t="shared" si="6"/>
        <v>262.59999999999997</v>
      </c>
      <c r="P14" s="33"/>
      <c r="R14" s="7">
        <f t="shared" si="7"/>
        <v>9</v>
      </c>
      <c r="S14" s="7">
        <f t="shared" si="8"/>
        <v>2.1614583333333335</v>
      </c>
      <c r="T14" s="7">
        <f>VLOOKUP(A14,[1]TDSheet!$A:$U,21,0)</f>
        <v>30.4</v>
      </c>
      <c r="U14" s="7">
        <f>VLOOKUP(A14,[1]TDSheet!$A:$V,22,0)</f>
        <v>28.2</v>
      </c>
      <c r="V14" s="7">
        <f>VLOOKUP(A14,[1]TDSheet!$A:$M,13,0)</f>
        <v>12.333333333333334</v>
      </c>
      <c r="X14" s="7">
        <f t="shared" si="9"/>
        <v>118.16999999999999</v>
      </c>
    </row>
    <row r="15" spans="1:24" ht="21.95" customHeight="1" x14ac:dyDescent="0.2">
      <c r="A15" s="11" t="s">
        <v>19</v>
      </c>
      <c r="B15" s="11" t="s">
        <v>16</v>
      </c>
      <c r="C15" s="4">
        <v>101</v>
      </c>
      <c r="D15" s="4">
        <v>105</v>
      </c>
      <c r="E15" s="4">
        <v>104</v>
      </c>
      <c r="F15" s="4">
        <v>102</v>
      </c>
      <c r="G15" s="23">
        <f>VLOOKUP(A15,[1]TDSheet!$A:$G,7,0)</f>
        <v>0.17</v>
      </c>
      <c r="H15" s="7">
        <f>VLOOKUP(A15,[1]TDSheet!$A:$H,8,0)</f>
        <v>180</v>
      </c>
      <c r="I15" s="7">
        <f>VLOOKUP(A15,[2]TDSheet!$A:$E,4,0)</f>
        <v>104</v>
      </c>
      <c r="J15" s="7">
        <f t="shared" si="4"/>
        <v>0</v>
      </c>
      <c r="M15" s="7">
        <f t="shared" si="5"/>
        <v>20.8</v>
      </c>
      <c r="N15" s="32">
        <f t="shared" si="10"/>
        <v>147.60000000000002</v>
      </c>
      <c r="O15" s="37">
        <f t="shared" si="6"/>
        <v>147.60000000000002</v>
      </c>
      <c r="P15" s="33"/>
      <c r="R15" s="7">
        <f t="shared" si="7"/>
        <v>12</v>
      </c>
      <c r="S15" s="7">
        <f t="shared" si="8"/>
        <v>4.9038461538461533</v>
      </c>
      <c r="T15" s="7">
        <f>VLOOKUP(A15,[1]TDSheet!$A:$U,21,0)</f>
        <v>20.399999999999999</v>
      </c>
      <c r="U15" s="7">
        <f>VLOOKUP(A15,[1]TDSheet!$A:$V,22,0)</f>
        <v>22</v>
      </c>
      <c r="V15" s="7">
        <f>VLOOKUP(A15,[1]TDSheet!$A:$M,13,0)</f>
        <v>16.333333333333332</v>
      </c>
      <c r="X15" s="7">
        <f t="shared" si="9"/>
        <v>25.092000000000006</v>
      </c>
    </row>
    <row r="16" spans="1:24" ht="21.95" customHeight="1" x14ac:dyDescent="0.2">
      <c r="A16" s="11" t="s">
        <v>20</v>
      </c>
      <c r="B16" s="11" t="s">
        <v>16</v>
      </c>
      <c r="C16" s="4">
        <v>9</v>
      </c>
      <c r="D16" s="4"/>
      <c r="E16" s="4"/>
      <c r="F16" s="4">
        <v>9</v>
      </c>
      <c r="G16" s="23">
        <f>VLOOKUP(A16,[1]TDSheet!$A:$G,7,0)</f>
        <v>0</v>
      </c>
      <c r="H16" s="7" t="e">
        <f>VLOOKUP(A16,[1]TDSheet!$A:$H,8,0)</f>
        <v>#N/A</v>
      </c>
      <c r="J16" s="7">
        <f t="shared" si="4"/>
        <v>0</v>
      </c>
      <c r="M16" s="7">
        <f t="shared" si="5"/>
        <v>0</v>
      </c>
      <c r="N16" s="32"/>
      <c r="O16" s="37">
        <f t="shared" si="6"/>
        <v>0</v>
      </c>
      <c r="P16" s="33"/>
      <c r="R16" s="7" t="e">
        <f t="shared" si="7"/>
        <v>#DIV/0!</v>
      </c>
      <c r="S16" s="7" t="e">
        <f t="shared" si="8"/>
        <v>#DIV/0!</v>
      </c>
      <c r="T16" s="7">
        <f>VLOOKUP(A16,[1]TDSheet!$A:$U,21,0)</f>
        <v>0.6</v>
      </c>
      <c r="U16" s="7">
        <f>VLOOKUP(A16,[1]TDSheet!$A:$V,22,0)</f>
        <v>0.4</v>
      </c>
      <c r="V16" s="7">
        <f>VLOOKUP(A16,[1]TDSheet!$A:$M,13,0)</f>
        <v>1.6666666666666667</v>
      </c>
      <c r="X16" s="7">
        <f t="shared" si="9"/>
        <v>0</v>
      </c>
    </row>
    <row r="17" spans="1:24" ht="11.1" customHeight="1" x14ac:dyDescent="0.2">
      <c r="A17" s="11" t="s">
        <v>21</v>
      </c>
      <c r="B17" s="11" t="s">
        <v>16</v>
      </c>
      <c r="C17" s="4">
        <v>3</v>
      </c>
      <c r="D17" s="4"/>
      <c r="E17" s="4"/>
      <c r="F17" s="4">
        <v>3</v>
      </c>
      <c r="G17" s="23">
        <f>VLOOKUP(A17,[1]TDSheet!$A:$G,7,0)</f>
        <v>0</v>
      </c>
      <c r="H17" s="7" t="e">
        <f>VLOOKUP(A17,[1]TDSheet!$A:$H,8,0)</f>
        <v>#N/A</v>
      </c>
      <c r="J17" s="7">
        <f t="shared" si="4"/>
        <v>0</v>
      </c>
      <c r="M17" s="7">
        <f t="shared" si="5"/>
        <v>0</v>
      </c>
      <c r="N17" s="32"/>
      <c r="O17" s="37">
        <f t="shared" si="6"/>
        <v>0</v>
      </c>
      <c r="P17" s="33"/>
      <c r="R17" s="7" t="e">
        <f t="shared" si="7"/>
        <v>#DIV/0!</v>
      </c>
      <c r="S17" s="7" t="e">
        <f t="shared" si="8"/>
        <v>#DIV/0!</v>
      </c>
      <c r="T17" s="7">
        <f>VLOOKUP(A17,[1]TDSheet!$A:$U,21,0)</f>
        <v>6</v>
      </c>
      <c r="U17" s="7">
        <f>VLOOKUP(A17,[1]TDSheet!$A:$V,22,0)</f>
        <v>0.6</v>
      </c>
      <c r="V17" s="7">
        <f>VLOOKUP(A17,[1]TDSheet!$A:$M,13,0)</f>
        <v>0</v>
      </c>
      <c r="X17" s="7">
        <f t="shared" si="9"/>
        <v>0</v>
      </c>
    </row>
    <row r="18" spans="1:24" ht="11.1" customHeight="1" x14ac:dyDescent="0.2">
      <c r="A18" s="11" t="s">
        <v>22</v>
      </c>
      <c r="B18" s="11" t="s">
        <v>16</v>
      </c>
      <c r="C18" s="4">
        <v>40</v>
      </c>
      <c r="D18" s="4"/>
      <c r="E18" s="4">
        <v>10</v>
      </c>
      <c r="F18" s="4">
        <v>30</v>
      </c>
      <c r="G18" s="23">
        <f>VLOOKUP(A18,[1]TDSheet!$A:$G,7,0)</f>
        <v>0.5</v>
      </c>
      <c r="H18" s="7">
        <f>VLOOKUP(A18,[1]TDSheet!$A:$H,8,0)</f>
        <v>55</v>
      </c>
      <c r="I18" s="7">
        <f>VLOOKUP(A18,[2]TDSheet!$A:$E,4,0)</f>
        <v>11</v>
      </c>
      <c r="J18" s="7">
        <f t="shared" si="4"/>
        <v>-1</v>
      </c>
      <c r="M18" s="7">
        <f t="shared" si="5"/>
        <v>2</v>
      </c>
      <c r="N18" s="32"/>
      <c r="O18" s="37">
        <f t="shared" si="6"/>
        <v>0</v>
      </c>
      <c r="P18" s="33"/>
      <c r="R18" s="7">
        <f t="shared" si="7"/>
        <v>15</v>
      </c>
      <c r="S18" s="7">
        <f t="shared" si="8"/>
        <v>15</v>
      </c>
      <c r="T18" s="7">
        <f>VLOOKUP(A18,[1]TDSheet!$A:$U,21,0)</f>
        <v>6</v>
      </c>
      <c r="U18" s="7">
        <f>VLOOKUP(A18,[1]TDSheet!$A:$V,22,0)</f>
        <v>0</v>
      </c>
      <c r="V18" s="7">
        <f>VLOOKUP(A18,[1]TDSheet!$A:$M,13,0)</f>
        <v>0</v>
      </c>
      <c r="W18" s="31" t="s">
        <v>135</v>
      </c>
      <c r="X18" s="7">
        <f t="shared" si="9"/>
        <v>0</v>
      </c>
    </row>
    <row r="19" spans="1:24" ht="11.1" customHeight="1" x14ac:dyDescent="0.2">
      <c r="A19" s="11" t="s">
        <v>23</v>
      </c>
      <c r="B19" s="11" t="s">
        <v>16</v>
      </c>
      <c r="C19" s="4">
        <v>40</v>
      </c>
      <c r="D19" s="4"/>
      <c r="E19" s="4">
        <v>60</v>
      </c>
      <c r="F19" s="4">
        <v>-20</v>
      </c>
      <c r="G19" s="23">
        <f>VLOOKUP(A19,[1]TDSheet!$A:$G,7,0)</f>
        <v>0.5</v>
      </c>
      <c r="H19" s="7">
        <f>VLOOKUP(A19,[1]TDSheet!$A:$H,8,0)</f>
        <v>55</v>
      </c>
      <c r="I19" s="7">
        <f>VLOOKUP(A19,[2]TDSheet!$A:$E,4,0)</f>
        <v>60</v>
      </c>
      <c r="J19" s="7">
        <f t="shared" si="4"/>
        <v>0</v>
      </c>
      <c r="M19" s="7">
        <f t="shared" si="5"/>
        <v>12</v>
      </c>
      <c r="N19" s="32">
        <f>7*M19-F19</f>
        <v>104</v>
      </c>
      <c r="O19" s="37">
        <f t="shared" si="6"/>
        <v>104</v>
      </c>
      <c r="P19" s="33"/>
      <c r="R19" s="7">
        <f t="shared" si="7"/>
        <v>7</v>
      </c>
      <c r="S19" s="7">
        <f t="shared" si="8"/>
        <v>-1.6666666666666667</v>
      </c>
      <c r="T19" s="7">
        <f>VLOOKUP(A19,[1]TDSheet!$A:$U,21,0)</f>
        <v>6</v>
      </c>
      <c r="U19" s="7">
        <f>VLOOKUP(A19,[1]TDSheet!$A:$V,22,0)</f>
        <v>0</v>
      </c>
      <c r="V19" s="7">
        <f>VLOOKUP(A19,[1]TDSheet!$A:$M,13,0)</f>
        <v>0</v>
      </c>
      <c r="X19" s="7">
        <f t="shared" si="9"/>
        <v>52</v>
      </c>
    </row>
    <row r="20" spans="1:24" ht="11.1" customHeight="1" x14ac:dyDescent="0.2">
      <c r="A20" s="11" t="s">
        <v>24</v>
      </c>
      <c r="B20" s="11" t="s">
        <v>16</v>
      </c>
      <c r="C20" s="4">
        <v>126</v>
      </c>
      <c r="D20" s="4">
        <v>48</v>
      </c>
      <c r="E20" s="4">
        <v>78</v>
      </c>
      <c r="F20" s="4">
        <v>96</v>
      </c>
      <c r="G20" s="23">
        <f>VLOOKUP(A20,[1]TDSheet!$A:$G,7,0)</f>
        <v>0.3</v>
      </c>
      <c r="H20" s="7">
        <f>VLOOKUP(A20,[1]TDSheet!$A:$H,8,0)</f>
        <v>40</v>
      </c>
      <c r="I20" s="7">
        <f>VLOOKUP(A20,[2]TDSheet!$A:$E,4,0)</f>
        <v>78</v>
      </c>
      <c r="J20" s="7">
        <f t="shared" si="4"/>
        <v>0</v>
      </c>
      <c r="M20" s="7">
        <f t="shared" si="5"/>
        <v>15.6</v>
      </c>
      <c r="N20" s="32">
        <f t="shared" ref="N20:N23" si="11">12*M20-F20</f>
        <v>91.199999999999989</v>
      </c>
      <c r="O20" s="37">
        <f t="shared" si="6"/>
        <v>91.199999999999989</v>
      </c>
      <c r="P20" s="33"/>
      <c r="R20" s="7">
        <f t="shared" si="7"/>
        <v>12</v>
      </c>
      <c r="S20" s="7">
        <f t="shared" si="8"/>
        <v>6.1538461538461542</v>
      </c>
      <c r="T20" s="7">
        <f>VLOOKUP(A20,[1]TDSheet!$A:$U,21,0)</f>
        <v>13.4</v>
      </c>
      <c r="U20" s="7">
        <f>VLOOKUP(A20,[1]TDSheet!$A:$V,22,0)</f>
        <v>15</v>
      </c>
      <c r="V20" s="7">
        <f>VLOOKUP(A20,[1]TDSheet!$A:$M,13,0)</f>
        <v>15.333333333333334</v>
      </c>
      <c r="X20" s="7">
        <f t="shared" si="9"/>
        <v>27.359999999999996</v>
      </c>
    </row>
    <row r="21" spans="1:24" ht="11.1" customHeight="1" x14ac:dyDescent="0.2">
      <c r="A21" s="11" t="s">
        <v>25</v>
      </c>
      <c r="B21" s="11" t="s">
        <v>16</v>
      </c>
      <c r="C21" s="4">
        <v>93</v>
      </c>
      <c r="D21" s="4">
        <v>42</v>
      </c>
      <c r="E21" s="4">
        <v>91</v>
      </c>
      <c r="F21" s="4">
        <v>44</v>
      </c>
      <c r="G21" s="23">
        <f>VLOOKUP(A21,[1]TDSheet!$A:$G,7,0)</f>
        <v>0.4</v>
      </c>
      <c r="H21" s="7">
        <f>VLOOKUP(A21,[1]TDSheet!$A:$H,8,0)</f>
        <v>50</v>
      </c>
      <c r="I21" s="7">
        <f>VLOOKUP(A21,[2]TDSheet!$A:$E,4,0)</f>
        <v>91</v>
      </c>
      <c r="J21" s="7">
        <f t="shared" si="4"/>
        <v>0</v>
      </c>
      <c r="M21" s="7">
        <f t="shared" si="5"/>
        <v>18.2</v>
      </c>
      <c r="N21" s="32">
        <f>9*M21-F21</f>
        <v>119.79999999999998</v>
      </c>
      <c r="O21" s="37">
        <f t="shared" si="6"/>
        <v>119.79999999999998</v>
      </c>
      <c r="P21" s="33"/>
      <c r="R21" s="7">
        <f t="shared" si="7"/>
        <v>9</v>
      </c>
      <c r="S21" s="7">
        <f t="shared" si="8"/>
        <v>2.4175824175824179</v>
      </c>
      <c r="T21" s="7">
        <f>VLOOKUP(A21,[1]TDSheet!$A:$U,21,0)</f>
        <v>16</v>
      </c>
      <c r="U21" s="7">
        <f>VLOOKUP(A21,[1]TDSheet!$A:$V,22,0)</f>
        <v>14</v>
      </c>
      <c r="V21" s="7">
        <f>VLOOKUP(A21,[1]TDSheet!$A:$M,13,0)</f>
        <v>8</v>
      </c>
      <c r="X21" s="7">
        <f t="shared" si="9"/>
        <v>47.919999999999995</v>
      </c>
    </row>
    <row r="22" spans="1:24" ht="11.1" customHeight="1" x14ac:dyDescent="0.2">
      <c r="A22" s="11" t="s">
        <v>26</v>
      </c>
      <c r="B22" s="11" t="s">
        <v>16</v>
      </c>
      <c r="C22" s="4">
        <v>138.46899999999999</v>
      </c>
      <c r="D22" s="4">
        <v>174</v>
      </c>
      <c r="E22" s="4">
        <v>185</v>
      </c>
      <c r="F22" s="4">
        <v>127.46899999999999</v>
      </c>
      <c r="G22" s="23">
        <f>VLOOKUP(A22,[1]TDSheet!$A:$G,7,0)</f>
        <v>0.35</v>
      </c>
      <c r="H22" s="7">
        <f>VLOOKUP(A22,[1]TDSheet!$A:$H,8,0)</f>
        <v>40</v>
      </c>
      <c r="I22" s="7">
        <f>VLOOKUP(A22,[2]TDSheet!$A:$E,4,0)</f>
        <v>185</v>
      </c>
      <c r="J22" s="7">
        <f t="shared" si="4"/>
        <v>0</v>
      </c>
      <c r="M22" s="7">
        <f t="shared" si="5"/>
        <v>37</v>
      </c>
      <c r="N22" s="32">
        <f>10*M22-F22</f>
        <v>242.53100000000001</v>
      </c>
      <c r="O22" s="37">
        <f t="shared" si="6"/>
        <v>242.53100000000001</v>
      </c>
      <c r="P22" s="33"/>
      <c r="R22" s="7">
        <f t="shared" si="7"/>
        <v>10</v>
      </c>
      <c r="S22" s="7">
        <f t="shared" si="8"/>
        <v>3.4451081081081081</v>
      </c>
      <c r="T22" s="7">
        <f>VLOOKUP(A22,[1]TDSheet!$A:$U,21,0)</f>
        <v>31.282600000000002</v>
      </c>
      <c r="U22" s="7">
        <f>VLOOKUP(A22,[1]TDSheet!$A:$V,22,0)</f>
        <v>28.8</v>
      </c>
      <c r="V22" s="7">
        <f>VLOOKUP(A22,[1]TDSheet!$A:$M,13,0)</f>
        <v>13.333333333333334</v>
      </c>
      <c r="X22" s="7">
        <f t="shared" si="9"/>
        <v>84.885849999999991</v>
      </c>
    </row>
    <row r="23" spans="1:24" ht="11.1" customHeight="1" x14ac:dyDescent="0.2">
      <c r="A23" s="11" t="s">
        <v>27</v>
      </c>
      <c r="B23" s="11" t="s">
        <v>16</v>
      </c>
      <c r="C23" s="4">
        <v>150</v>
      </c>
      <c r="D23" s="4">
        <v>465</v>
      </c>
      <c r="E23" s="4">
        <v>243</v>
      </c>
      <c r="F23" s="4">
        <v>372</v>
      </c>
      <c r="G23" s="23">
        <f>VLOOKUP(A23,[1]TDSheet!$A:$G,7,0)</f>
        <v>0.17</v>
      </c>
      <c r="H23" s="7">
        <f>VLOOKUP(A23,[1]TDSheet!$A:$H,8,0)</f>
        <v>120</v>
      </c>
      <c r="I23" s="7">
        <f>VLOOKUP(A23,[2]TDSheet!$A:$E,4,0)</f>
        <v>234</v>
      </c>
      <c r="J23" s="7">
        <f t="shared" si="4"/>
        <v>9</v>
      </c>
      <c r="M23" s="7">
        <f t="shared" si="5"/>
        <v>48.6</v>
      </c>
      <c r="N23" s="32">
        <f t="shared" si="11"/>
        <v>211.20000000000005</v>
      </c>
      <c r="O23" s="37">
        <f t="shared" si="6"/>
        <v>211.20000000000005</v>
      </c>
      <c r="P23" s="33"/>
      <c r="R23" s="7">
        <f t="shared" si="7"/>
        <v>12</v>
      </c>
      <c r="S23" s="7">
        <f t="shared" si="8"/>
        <v>7.6543209876543203</v>
      </c>
      <c r="T23" s="7">
        <f>VLOOKUP(A23,[1]TDSheet!$A:$U,21,0)</f>
        <v>47.8</v>
      </c>
      <c r="U23" s="7">
        <f>VLOOKUP(A23,[1]TDSheet!$A:$V,22,0)</f>
        <v>63.8</v>
      </c>
      <c r="V23" s="7">
        <f>VLOOKUP(A23,[1]TDSheet!$A:$M,13,0)</f>
        <v>20.333333333333332</v>
      </c>
      <c r="X23" s="7">
        <f t="shared" si="9"/>
        <v>35.904000000000011</v>
      </c>
    </row>
    <row r="24" spans="1:24" ht="11.1" customHeight="1" x14ac:dyDescent="0.2">
      <c r="A24" s="11" t="s">
        <v>28</v>
      </c>
      <c r="B24" s="11" t="s">
        <v>16</v>
      </c>
      <c r="C24" s="4">
        <v>30</v>
      </c>
      <c r="D24" s="4"/>
      <c r="E24" s="4">
        <v>26</v>
      </c>
      <c r="F24" s="4">
        <v>4</v>
      </c>
      <c r="G24" s="23">
        <f>VLOOKUP(A24,[1]TDSheet!$A:$G,7,0)</f>
        <v>0.38</v>
      </c>
      <c r="H24" s="7">
        <f>VLOOKUP(A24,[1]TDSheet!$A:$H,8,0)</f>
        <v>40</v>
      </c>
      <c r="I24" s="7">
        <f>VLOOKUP(A24,[2]TDSheet!$A:$E,4,0)</f>
        <v>26</v>
      </c>
      <c r="J24" s="7">
        <f t="shared" si="4"/>
        <v>0</v>
      </c>
      <c r="M24" s="7">
        <f t="shared" si="5"/>
        <v>5.2</v>
      </c>
      <c r="N24" s="32">
        <f>8*M24-F24</f>
        <v>37.6</v>
      </c>
      <c r="O24" s="37">
        <f t="shared" si="6"/>
        <v>37.6</v>
      </c>
      <c r="P24" s="33"/>
      <c r="R24" s="7">
        <f t="shared" si="7"/>
        <v>8</v>
      </c>
      <c r="S24" s="7">
        <f t="shared" si="8"/>
        <v>0.76923076923076916</v>
      </c>
      <c r="T24" s="7">
        <f>VLOOKUP(A24,[1]TDSheet!$A:$U,21,0)</f>
        <v>6</v>
      </c>
      <c r="U24" s="7">
        <f>VLOOKUP(A24,[1]TDSheet!$A:$V,22,0)</f>
        <v>0</v>
      </c>
      <c r="V24" s="7">
        <f>VLOOKUP(A24,[1]TDSheet!$A:$M,13,0)</f>
        <v>0</v>
      </c>
      <c r="X24" s="7">
        <f t="shared" si="9"/>
        <v>14.288</v>
      </c>
    </row>
    <row r="25" spans="1:24" ht="11.1" customHeight="1" x14ac:dyDescent="0.2">
      <c r="A25" s="25" t="s">
        <v>29</v>
      </c>
      <c r="B25" s="25" t="s">
        <v>16</v>
      </c>
      <c r="C25" s="26">
        <v>-1</v>
      </c>
      <c r="D25" s="26"/>
      <c r="E25" s="26"/>
      <c r="F25" s="26">
        <v>-1</v>
      </c>
      <c r="G25" s="23">
        <f>VLOOKUP(A25,[1]TDSheet!$A:$G,7,0)</f>
        <v>0</v>
      </c>
      <c r="H25" s="7">
        <f>VLOOKUP(A25,[1]TDSheet!$A:$H,8,0)</f>
        <v>40</v>
      </c>
      <c r="J25" s="7">
        <f t="shared" si="4"/>
        <v>0</v>
      </c>
      <c r="M25" s="7">
        <f t="shared" si="5"/>
        <v>0</v>
      </c>
      <c r="N25" s="32"/>
      <c r="O25" s="37">
        <f t="shared" si="6"/>
        <v>0</v>
      </c>
      <c r="P25" s="33"/>
      <c r="R25" s="7" t="e">
        <f t="shared" si="7"/>
        <v>#DIV/0!</v>
      </c>
      <c r="S25" s="7" t="e">
        <f t="shared" si="8"/>
        <v>#DIV/0!</v>
      </c>
      <c r="T25" s="7">
        <f>VLOOKUP(A25,[1]TDSheet!$A:$U,21,0)</f>
        <v>8.1999999999999993</v>
      </c>
      <c r="U25" s="7">
        <f>VLOOKUP(A25,[1]TDSheet!$A:$V,22,0)</f>
        <v>3.6</v>
      </c>
      <c r="V25" s="7">
        <f>VLOOKUP(A25,[1]TDSheet!$A:$M,13,0)</f>
        <v>0</v>
      </c>
      <c r="W25" s="28" t="str">
        <f>VLOOKUP(A25,[1]TDSheet!$A:$W,23,0)</f>
        <v>устар</v>
      </c>
      <c r="X25" s="7">
        <f t="shared" si="9"/>
        <v>0</v>
      </c>
    </row>
    <row r="26" spans="1:24" ht="11.1" customHeight="1" x14ac:dyDescent="0.2">
      <c r="A26" s="25" t="s">
        <v>30</v>
      </c>
      <c r="B26" s="25" t="s">
        <v>16</v>
      </c>
      <c r="C26" s="26">
        <v>23</v>
      </c>
      <c r="D26" s="26"/>
      <c r="E26" s="26">
        <v>14</v>
      </c>
      <c r="F26" s="26">
        <v>9</v>
      </c>
      <c r="G26" s="23">
        <f>VLOOKUP(A26,[1]TDSheet!$A:$G,7,0)</f>
        <v>0</v>
      </c>
      <c r="H26" s="7">
        <f>VLOOKUP(A26,[1]TDSheet!$A:$H,8,0)</f>
        <v>45</v>
      </c>
      <c r="I26" s="7">
        <f>VLOOKUP(A26,[2]TDSheet!$A:$E,4,0)</f>
        <v>46</v>
      </c>
      <c r="J26" s="7">
        <f t="shared" si="4"/>
        <v>-32</v>
      </c>
      <c r="M26" s="7">
        <f t="shared" si="5"/>
        <v>2.8</v>
      </c>
      <c r="N26" s="32"/>
      <c r="O26" s="37">
        <f t="shared" si="6"/>
        <v>0</v>
      </c>
      <c r="P26" s="33"/>
      <c r="R26" s="7">
        <f t="shared" si="7"/>
        <v>3.2142857142857144</v>
      </c>
      <c r="S26" s="7">
        <f t="shared" si="8"/>
        <v>3.2142857142857144</v>
      </c>
      <c r="T26" s="7">
        <f>VLOOKUP(A26,[1]TDSheet!$A:$U,21,0)</f>
        <v>18.399999999999999</v>
      </c>
      <c r="U26" s="7">
        <f>VLOOKUP(A26,[1]TDSheet!$A:$V,22,0)</f>
        <v>17.2</v>
      </c>
      <c r="V26" s="7">
        <f>VLOOKUP(A26,[1]TDSheet!$A:$M,13,0)</f>
        <v>0.66666666666666663</v>
      </c>
      <c r="W26" s="28" t="str">
        <f>VLOOKUP(A26,[1]TDSheet!$A:$W,23,0)</f>
        <v>устар</v>
      </c>
      <c r="X26" s="7">
        <f t="shared" si="9"/>
        <v>0</v>
      </c>
    </row>
    <row r="27" spans="1:24" ht="11.1" customHeight="1" x14ac:dyDescent="0.2">
      <c r="A27" s="11" t="s">
        <v>31</v>
      </c>
      <c r="B27" s="11" t="s">
        <v>16</v>
      </c>
      <c r="C27" s="4">
        <v>36</v>
      </c>
      <c r="D27" s="4"/>
      <c r="E27" s="4">
        <v>34</v>
      </c>
      <c r="F27" s="4">
        <v>2</v>
      </c>
      <c r="G27" s="23">
        <f>VLOOKUP(A27,[1]TDSheet!$A:$G,7,0)</f>
        <v>0.6</v>
      </c>
      <c r="H27" s="7">
        <f>VLOOKUP(A27,[1]TDSheet!$A:$H,8,0)</f>
        <v>45</v>
      </c>
      <c r="I27" s="7">
        <f>VLOOKUP(A27,[2]TDSheet!$A:$E,4,0)</f>
        <v>34</v>
      </c>
      <c r="J27" s="7">
        <f t="shared" si="4"/>
        <v>0</v>
      </c>
      <c r="M27" s="7">
        <f t="shared" si="5"/>
        <v>6.8</v>
      </c>
      <c r="N27" s="32">
        <f>7*M27-F27</f>
        <v>45.6</v>
      </c>
      <c r="O27" s="37">
        <f t="shared" si="6"/>
        <v>45.6</v>
      </c>
      <c r="P27" s="33"/>
      <c r="R27" s="7">
        <f t="shared" si="7"/>
        <v>7</v>
      </c>
      <c r="S27" s="7">
        <f t="shared" si="8"/>
        <v>0.29411764705882354</v>
      </c>
      <c r="T27" s="7">
        <f>VLOOKUP(A27,[1]TDSheet!$A:$U,21,0)</f>
        <v>6.4</v>
      </c>
      <c r="U27" s="7">
        <f>VLOOKUP(A27,[1]TDSheet!$A:$V,22,0)</f>
        <v>0</v>
      </c>
      <c r="V27" s="7">
        <f>VLOOKUP(A27,[1]TDSheet!$A:$M,13,0)</f>
        <v>0</v>
      </c>
      <c r="X27" s="7">
        <f t="shared" si="9"/>
        <v>27.36</v>
      </c>
    </row>
    <row r="28" spans="1:24" ht="11.1" customHeight="1" x14ac:dyDescent="0.2">
      <c r="A28" s="11" t="s">
        <v>32</v>
      </c>
      <c r="B28" s="11" t="s">
        <v>16</v>
      </c>
      <c r="C28" s="5"/>
      <c r="D28" s="4">
        <v>32</v>
      </c>
      <c r="E28" s="4"/>
      <c r="F28" s="4">
        <v>32</v>
      </c>
      <c r="G28" s="23">
        <f>VLOOKUP(A28,[1]TDSheet!$A:$G,7,0)</f>
        <v>0.55000000000000004</v>
      </c>
      <c r="H28" s="7">
        <f>VLOOKUP(A28,[1]TDSheet!$A:$H,8,0)</f>
        <v>45</v>
      </c>
      <c r="J28" s="7">
        <f t="shared" si="4"/>
        <v>0</v>
      </c>
      <c r="M28" s="7">
        <f t="shared" si="5"/>
        <v>0</v>
      </c>
      <c r="N28" s="32"/>
      <c r="O28" s="37">
        <f t="shared" si="6"/>
        <v>0</v>
      </c>
      <c r="P28" s="33"/>
      <c r="R28" s="7" t="e">
        <f t="shared" si="7"/>
        <v>#DIV/0!</v>
      </c>
      <c r="S28" s="7" t="e">
        <f t="shared" si="8"/>
        <v>#DIV/0!</v>
      </c>
      <c r="T28" s="7">
        <f>VLOOKUP(A28,[1]TDSheet!$A:$U,21,0)</f>
        <v>6.4</v>
      </c>
      <c r="U28" s="7">
        <f>VLOOKUP(A28,[1]TDSheet!$A:$V,22,0)</f>
        <v>0</v>
      </c>
      <c r="V28" s="7">
        <f>VLOOKUP(A28,[1]TDSheet!$A:$M,13,0)</f>
        <v>0</v>
      </c>
      <c r="X28" s="7">
        <f t="shared" si="9"/>
        <v>0</v>
      </c>
    </row>
    <row r="29" spans="1:24" ht="21.95" customHeight="1" x14ac:dyDescent="0.2">
      <c r="A29" s="11" t="s">
        <v>33</v>
      </c>
      <c r="B29" s="11" t="s">
        <v>16</v>
      </c>
      <c r="C29" s="4">
        <v>83</v>
      </c>
      <c r="D29" s="4">
        <v>18</v>
      </c>
      <c r="E29" s="4">
        <v>35</v>
      </c>
      <c r="F29" s="4">
        <v>66</v>
      </c>
      <c r="G29" s="23">
        <f>VLOOKUP(A29,[1]TDSheet!$A:$G,7,0)</f>
        <v>0.35</v>
      </c>
      <c r="H29" s="7">
        <f>VLOOKUP(A29,[1]TDSheet!$A:$H,8,0)</f>
        <v>45</v>
      </c>
      <c r="I29" s="7">
        <f>VLOOKUP(A29,[2]TDSheet!$A:$E,4,0)</f>
        <v>44</v>
      </c>
      <c r="J29" s="7">
        <f t="shared" si="4"/>
        <v>-9</v>
      </c>
      <c r="M29" s="7">
        <f t="shared" si="5"/>
        <v>7</v>
      </c>
      <c r="N29" s="32">
        <f t="shared" ref="N29:N34" si="12">12*M29-F29</f>
        <v>18</v>
      </c>
      <c r="O29" s="37">
        <f t="shared" si="6"/>
        <v>18</v>
      </c>
      <c r="P29" s="33"/>
      <c r="R29" s="7">
        <f t="shared" si="7"/>
        <v>12</v>
      </c>
      <c r="S29" s="7">
        <f t="shared" si="8"/>
        <v>9.4285714285714288</v>
      </c>
      <c r="T29" s="7">
        <f>VLOOKUP(A29,[1]TDSheet!$A:$U,21,0)</f>
        <v>14.2</v>
      </c>
      <c r="U29" s="7">
        <f>VLOOKUP(A29,[1]TDSheet!$A:$V,22,0)</f>
        <v>5</v>
      </c>
      <c r="V29" s="7">
        <f>VLOOKUP(A29,[1]TDSheet!$A:$M,13,0)</f>
        <v>9.6666666666666661</v>
      </c>
      <c r="X29" s="7">
        <f t="shared" si="9"/>
        <v>6.3</v>
      </c>
    </row>
    <row r="30" spans="1:24" ht="21.95" customHeight="1" x14ac:dyDescent="0.2">
      <c r="A30" s="11" t="s">
        <v>34</v>
      </c>
      <c r="B30" s="11" t="s">
        <v>16</v>
      </c>
      <c r="C30" s="4">
        <v>30</v>
      </c>
      <c r="D30" s="4">
        <v>42</v>
      </c>
      <c r="E30" s="4"/>
      <c r="F30" s="4">
        <v>72</v>
      </c>
      <c r="G30" s="23">
        <f>VLOOKUP(A30,[1]TDSheet!$A:$G,7,0)</f>
        <v>0.35</v>
      </c>
      <c r="H30" s="7">
        <f>VLOOKUP(A30,[1]TDSheet!$A:$H,8,0)</f>
        <v>45</v>
      </c>
      <c r="I30" s="7">
        <f>VLOOKUP(A30,[2]TDSheet!$A:$E,4,0)</f>
        <v>30</v>
      </c>
      <c r="J30" s="7">
        <f t="shared" si="4"/>
        <v>-30</v>
      </c>
      <c r="M30" s="7">
        <f t="shared" si="5"/>
        <v>0</v>
      </c>
      <c r="N30" s="32"/>
      <c r="O30" s="37">
        <f t="shared" si="6"/>
        <v>0</v>
      </c>
      <c r="P30" s="33"/>
      <c r="R30" s="7" t="e">
        <f t="shared" si="7"/>
        <v>#DIV/0!</v>
      </c>
      <c r="S30" s="7" t="e">
        <f t="shared" si="8"/>
        <v>#DIV/0!</v>
      </c>
      <c r="T30" s="7">
        <f>VLOOKUP(A30,[1]TDSheet!$A:$U,21,0)</f>
        <v>6.4</v>
      </c>
      <c r="U30" s="7">
        <f>VLOOKUP(A30,[1]TDSheet!$A:$V,22,0)</f>
        <v>1.4</v>
      </c>
      <c r="V30" s="7">
        <f>VLOOKUP(A30,[1]TDSheet!$A:$M,13,0)</f>
        <v>8</v>
      </c>
      <c r="X30" s="7">
        <f t="shared" si="9"/>
        <v>0</v>
      </c>
    </row>
    <row r="31" spans="1:24" ht="11.1" customHeight="1" x14ac:dyDescent="0.2">
      <c r="A31" s="11" t="s">
        <v>35</v>
      </c>
      <c r="B31" s="11" t="s">
        <v>9</v>
      </c>
      <c r="C31" s="4">
        <v>188.977</v>
      </c>
      <c r="D31" s="4">
        <v>879.57799999999997</v>
      </c>
      <c r="E31" s="4">
        <v>411.82299999999998</v>
      </c>
      <c r="F31" s="4">
        <v>656.73199999999997</v>
      </c>
      <c r="G31" s="23">
        <f>VLOOKUP(A31,[1]TDSheet!$A:$G,7,0)</f>
        <v>1</v>
      </c>
      <c r="H31" s="7">
        <f>VLOOKUP(A31,[1]TDSheet!$A:$H,8,0)</f>
        <v>55</v>
      </c>
      <c r="I31" s="7">
        <f>VLOOKUP(A31,[2]TDSheet!$A:$E,4,0)</f>
        <v>412.05</v>
      </c>
      <c r="J31" s="7">
        <f t="shared" si="4"/>
        <v>-0.22700000000003229</v>
      </c>
      <c r="M31" s="7">
        <f t="shared" si="5"/>
        <v>82.364599999999996</v>
      </c>
      <c r="N31" s="32">
        <f t="shared" si="12"/>
        <v>331.64319999999998</v>
      </c>
      <c r="O31" s="37">
        <f t="shared" si="6"/>
        <v>331.64319999999998</v>
      </c>
      <c r="P31" s="33"/>
      <c r="R31" s="7">
        <f t="shared" si="7"/>
        <v>12</v>
      </c>
      <c r="S31" s="7">
        <f t="shared" si="8"/>
        <v>7.9734740410321914</v>
      </c>
      <c r="T31" s="7">
        <f>VLOOKUP(A31,[1]TDSheet!$A:$U,21,0)</f>
        <v>87.825000000000003</v>
      </c>
      <c r="U31" s="7">
        <f>VLOOKUP(A31,[1]TDSheet!$A:$V,22,0)</f>
        <v>128.9178</v>
      </c>
      <c r="V31" s="7">
        <f>VLOOKUP(A31,[1]TDSheet!$A:$M,13,0)</f>
        <v>46.961666666666666</v>
      </c>
      <c r="X31" s="7">
        <f t="shared" si="9"/>
        <v>331.64319999999998</v>
      </c>
    </row>
    <row r="32" spans="1:24" ht="11.1" customHeight="1" x14ac:dyDescent="0.2">
      <c r="A32" s="11" t="s">
        <v>36</v>
      </c>
      <c r="B32" s="11" t="s">
        <v>9</v>
      </c>
      <c r="C32" s="4">
        <v>1918.076</v>
      </c>
      <c r="D32" s="4">
        <v>1785.934</v>
      </c>
      <c r="E32" s="4">
        <v>1378.7529999999999</v>
      </c>
      <c r="F32" s="4">
        <v>2325.2570000000001</v>
      </c>
      <c r="G32" s="23">
        <f>VLOOKUP(A32,[1]TDSheet!$A:$G,7,0)</f>
        <v>1</v>
      </c>
      <c r="H32" s="7">
        <f>VLOOKUP(A32,[1]TDSheet!$A:$H,8,0)</f>
        <v>50</v>
      </c>
      <c r="I32" s="7">
        <f>VLOOKUP(A32,[2]TDSheet!$A:$E,4,0)</f>
        <v>1420.5</v>
      </c>
      <c r="J32" s="7">
        <f t="shared" si="4"/>
        <v>-41.747000000000071</v>
      </c>
      <c r="M32" s="7">
        <f t="shared" si="5"/>
        <v>275.75059999999996</v>
      </c>
      <c r="N32" s="32">
        <f t="shared" si="12"/>
        <v>983.7501999999995</v>
      </c>
      <c r="O32" s="37">
        <v>1200</v>
      </c>
      <c r="P32" s="33"/>
      <c r="R32" s="7">
        <f t="shared" si="7"/>
        <v>12.784222409670189</v>
      </c>
      <c r="S32" s="7">
        <f t="shared" si="8"/>
        <v>8.4324639728798427</v>
      </c>
      <c r="T32" s="7">
        <f>VLOOKUP(A32,[1]TDSheet!$A:$U,21,0)</f>
        <v>379.00419999999997</v>
      </c>
      <c r="U32" s="7">
        <f>VLOOKUP(A32,[1]TDSheet!$A:$V,22,0)</f>
        <v>378.363</v>
      </c>
      <c r="V32" s="7">
        <f>VLOOKUP(A32,[1]TDSheet!$A:$M,13,0)</f>
        <v>261.53433333333334</v>
      </c>
      <c r="X32" s="7">
        <f t="shared" si="9"/>
        <v>1200</v>
      </c>
    </row>
    <row r="33" spans="1:24" ht="11.1" customHeight="1" x14ac:dyDescent="0.2">
      <c r="A33" s="11" t="s">
        <v>37</v>
      </c>
      <c r="B33" s="11" t="s">
        <v>9</v>
      </c>
      <c r="C33" s="4">
        <v>87.242000000000004</v>
      </c>
      <c r="D33" s="4">
        <v>90.18</v>
      </c>
      <c r="E33" s="4">
        <v>54.567</v>
      </c>
      <c r="F33" s="4">
        <v>122.855</v>
      </c>
      <c r="G33" s="23">
        <f>VLOOKUP(A33,[1]TDSheet!$A:$G,7,0)</f>
        <v>1</v>
      </c>
      <c r="H33" s="7">
        <f>VLOOKUP(A33,[1]TDSheet!$A:$H,8,0)</f>
        <v>55</v>
      </c>
      <c r="I33" s="7">
        <f>VLOOKUP(A33,[2]TDSheet!$A:$E,4,0)</f>
        <v>52.8</v>
      </c>
      <c r="J33" s="7">
        <f t="shared" si="4"/>
        <v>1.767000000000003</v>
      </c>
      <c r="M33" s="7">
        <f t="shared" si="5"/>
        <v>10.913399999999999</v>
      </c>
      <c r="N33" s="32">
        <f t="shared" si="12"/>
        <v>8.1058000000000021</v>
      </c>
      <c r="O33" s="37">
        <f t="shared" si="6"/>
        <v>8.1058000000000021</v>
      </c>
      <c r="P33" s="33"/>
      <c r="R33" s="7">
        <f t="shared" si="7"/>
        <v>12.000000000000002</v>
      </c>
      <c r="S33" s="7">
        <f t="shared" si="8"/>
        <v>11.257261714955927</v>
      </c>
      <c r="T33" s="7">
        <f>VLOOKUP(A33,[1]TDSheet!$A:$U,21,0)</f>
        <v>22.4238</v>
      </c>
      <c r="U33" s="7">
        <f>VLOOKUP(A33,[1]TDSheet!$A:$V,22,0)</f>
        <v>0.35239999999999999</v>
      </c>
      <c r="V33" s="7">
        <f>VLOOKUP(A33,[1]TDSheet!$A:$M,13,0)</f>
        <v>15.820666666666668</v>
      </c>
      <c r="X33" s="7">
        <f t="shared" si="9"/>
        <v>8.1058000000000021</v>
      </c>
    </row>
    <row r="34" spans="1:24" ht="11.1" customHeight="1" x14ac:dyDescent="0.2">
      <c r="A34" s="11" t="s">
        <v>38</v>
      </c>
      <c r="B34" s="11" t="s">
        <v>9</v>
      </c>
      <c r="C34" s="4">
        <v>675.779</v>
      </c>
      <c r="D34" s="4">
        <v>1524.66</v>
      </c>
      <c r="E34" s="4">
        <v>820.23800000000006</v>
      </c>
      <c r="F34" s="4">
        <v>1380.201</v>
      </c>
      <c r="G34" s="23">
        <f>VLOOKUP(A34,[1]TDSheet!$A:$G,7,0)</f>
        <v>1</v>
      </c>
      <c r="H34" s="7">
        <f>VLOOKUP(A34,[1]TDSheet!$A:$H,8,0)</f>
        <v>55</v>
      </c>
      <c r="I34" s="7">
        <f>VLOOKUP(A34,[2]TDSheet!$A:$E,4,0)</f>
        <v>844.35</v>
      </c>
      <c r="J34" s="7">
        <f t="shared" si="4"/>
        <v>-24.111999999999966</v>
      </c>
      <c r="M34" s="7">
        <f t="shared" si="5"/>
        <v>164.04760000000002</v>
      </c>
      <c r="N34" s="32">
        <f t="shared" si="12"/>
        <v>588.3702000000003</v>
      </c>
      <c r="O34" s="37">
        <f t="shared" si="6"/>
        <v>588.3702000000003</v>
      </c>
      <c r="P34" s="33"/>
      <c r="R34" s="7">
        <f t="shared" si="7"/>
        <v>12</v>
      </c>
      <c r="S34" s="7">
        <f t="shared" si="8"/>
        <v>8.4134178128787003</v>
      </c>
      <c r="T34" s="7">
        <f>VLOOKUP(A34,[1]TDSheet!$A:$U,21,0)</f>
        <v>192.84219999999999</v>
      </c>
      <c r="U34" s="7">
        <f>VLOOKUP(A34,[1]TDSheet!$A:$V,22,0)</f>
        <v>237.41540000000001</v>
      </c>
      <c r="V34" s="7">
        <f>VLOOKUP(A34,[1]TDSheet!$A:$M,13,0)</f>
        <v>136.73699999999999</v>
      </c>
      <c r="X34" s="7">
        <f t="shared" si="9"/>
        <v>588.3702000000003</v>
      </c>
    </row>
    <row r="35" spans="1:24" ht="21.95" customHeight="1" x14ac:dyDescent="0.2">
      <c r="A35" s="11" t="s">
        <v>39</v>
      </c>
      <c r="B35" s="11" t="s">
        <v>9</v>
      </c>
      <c r="C35" s="4">
        <v>-10.391999999999999</v>
      </c>
      <c r="D35" s="4"/>
      <c r="E35" s="4"/>
      <c r="F35" s="4">
        <v>-10.391999999999999</v>
      </c>
      <c r="G35" s="23">
        <f>VLOOKUP(A35,[1]TDSheet!$A:$G,7,0)</f>
        <v>0</v>
      </c>
      <c r="H35" s="7" t="e">
        <f>VLOOKUP(A35,[1]TDSheet!$A:$H,8,0)</f>
        <v>#N/A</v>
      </c>
      <c r="J35" s="7">
        <f t="shared" si="4"/>
        <v>0</v>
      </c>
      <c r="M35" s="7">
        <f t="shared" si="5"/>
        <v>0</v>
      </c>
      <c r="N35" s="32"/>
      <c r="O35" s="37">
        <f t="shared" si="6"/>
        <v>0</v>
      </c>
      <c r="P35" s="33"/>
      <c r="R35" s="7" t="e">
        <f t="shared" si="7"/>
        <v>#DIV/0!</v>
      </c>
      <c r="S35" s="7" t="e">
        <f t="shared" si="8"/>
        <v>#DIV/0!</v>
      </c>
      <c r="T35" s="7">
        <f>VLOOKUP(A35,[1]TDSheet!$A:$U,21,0)</f>
        <v>0</v>
      </c>
      <c r="U35" s="7">
        <f>VLOOKUP(A35,[1]TDSheet!$A:$V,22,0)</f>
        <v>0</v>
      </c>
      <c r="V35" s="7">
        <f>VLOOKUP(A35,[1]TDSheet!$A:$M,13,0)</f>
        <v>3.464</v>
      </c>
      <c r="X35" s="7">
        <f t="shared" si="9"/>
        <v>0</v>
      </c>
    </row>
    <row r="36" spans="1:24" ht="11.1" customHeight="1" x14ac:dyDescent="0.2">
      <c r="A36" s="11" t="s">
        <v>40</v>
      </c>
      <c r="B36" s="11" t="s">
        <v>9</v>
      </c>
      <c r="C36" s="4">
        <v>1018.426</v>
      </c>
      <c r="D36" s="4">
        <v>5208.0200000000004</v>
      </c>
      <c r="E36" s="4">
        <v>2614.1030000000001</v>
      </c>
      <c r="F36" s="4">
        <v>3612.3429999999998</v>
      </c>
      <c r="G36" s="23">
        <f>VLOOKUP(A36,[1]TDSheet!$A:$G,7,0)</f>
        <v>1</v>
      </c>
      <c r="H36" s="7">
        <f>VLOOKUP(A36,[1]TDSheet!$A:$H,8,0)</f>
        <v>60</v>
      </c>
      <c r="I36" s="7">
        <f>VLOOKUP(A36,[2]TDSheet!$A:$E,4,0)</f>
        <v>2579.35</v>
      </c>
      <c r="J36" s="7">
        <f t="shared" si="4"/>
        <v>34.753000000000156</v>
      </c>
      <c r="M36" s="7">
        <f t="shared" si="5"/>
        <v>522.82060000000001</v>
      </c>
      <c r="N36" s="32">
        <f t="shared" ref="N36:N56" si="13">12*M36-F36</f>
        <v>2661.5042000000003</v>
      </c>
      <c r="O36" s="37">
        <v>3200</v>
      </c>
      <c r="P36" s="33"/>
      <c r="R36" s="7">
        <f t="shared" si="7"/>
        <v>13.029981986172695</v>
      </c>
      <c r="S36" s="7">
        <f t="shared" si="8"/>
        <v>6.9093356306159315</v>
      </c>
      <c r="T36" s="7">
        <f>VLOOKUP(A36,[1]TDSheet!$A:$U,21,0)</f>
        <v>523.11099999999999</v>
      </c>
      <c r="U36" s="7">
        <f>VLOOKUP(A36,[1]TDSheet!$A:$V,22,0)</f>
        <v>749.51599999999996</v>
      </c>
      <c r="V36" s="7">
        <f>VLOOKUP(A36,[1]TDSheet!$A:$M,13,0)</f>
        <v>394.50866666666667</v>
      </c>
      <c r="X36" s="7">
        <f t="shared" si="9"/>
        <v>3200</v>
      </c>
    </row>
    <row r="37" spans="1:24" ht="11.1" customHeight="1" x14ac:dyDescent="0.2">
      <c r="A37" s="11" t="s">
        <v>41</v>
      </c>
      <c r="B37" s="11" t="s">
        <v>9</v>
      </c>
      <c r="C37" s="4">
        <v>348.82900000000001</v>
      </c>
      <c r="D37" s="4"/>
      <c r="E37" s="4">
        <v>141.886</v>
      </c>
      <c r="F37" s="4">
        <v>206.09299999999999</v>
      </c>
      <c r="G37" s="23">
        <f>VLOOKUP(A37,[1]TDSheet!$A:$G,7,0)</f>
        <v>1</v>
      </c>
      <c r="H37" s="7">
        <f>VLOOKUP(A37,[1]TDSheet!$A:$H,8,0)</f>
        <v>50</v>
      </c>
      <c r="I37" s="7">
        <f>VLOOKUP(A37,[2]TDSheet!$A:$E,4,0)</f>
        <v>146.94999999999999</v>
      </c>
      <c r="J37" s="7">
        <f t="shared" si="4"/>
        <v>-5.063999999999993</v>
      </c>
      <c r="M37" s="7">
        <f t="shared" si="5"/>
        <v>28.377199999999998</v>
      </c>
      <c r="N37" s="32">
        <f t="shared" si="13"/>
        <v>134.43339999999998</v>
      </c>
      <c r="O37" s="37">
        <f t="shared" si="6"/>
        <v>134.43339999999998</v>
      </c>
      <c r="P37" s="33"/>
      <c r="R37" s="7">
        <f t="shared" si="7"/>
        <v>12</v>
      </c>
      <c r="S37" s="7">
        <f t="shared" si="8"/>
        <v>7.2626263338172903</v>
      </c>
      <c r="T37" s="7">
        <f>VLOOKUP(A37,[1]TDSheet!$A:$U,21,0)</f>
        <v>62.886800000000008</v>
      </c>
      <c r="U37" s="7">
        <f>VLOOKUP(A37,[1]TDSheet!$A:$V,22,0)</f>
        <v>35.929600000000001</v>
      </c>
      <c r="V37" s="7">
        <f>VLOOKUP(A37,[1]TDSheet!$A:$M,13,0)</f>
        <v>19.102333333333334</v>
      </c>
      <c r="X37" s="7">
        <f t="shared" si="9"/>
        <v>134.43339999999998</v>
      </c>
    </row>
    <row r="38" spans="1:24" ht="11.1" customHeight="1" x14ac:dyDescent="0.2">
      <c r="A38" s="11" t="s">
        <v>42</v>
      </c>
      <c r="B38" s="11" t="s">
        <v>9</v>
      </c>
      <c r="C38" s="4">
        <v>523.08299999999997</v>
      </c>
      <c r="D38" s="4">
        <v>1132.03</v>
      </c>
      <c r="E38" s="4">
        <v>637.90700000000004</v>
      </c>
      <c r="F38" s="4">
        <v>1016.3339999999999</v>
      </c>
      <c r="G38" s="23">
        <f>VLOOKUP(A38,[1]TDSheet!$A:$G,7,0)</f>
        <v>1</v>
      </c>
      <c r="H38" s="7">
        <f>VLOOKUP(A38,[1]TDSheet!$A:$H,8,0)</f>
        <v>55</v>
      </c>
      <c r="I38" s="7">
        <f>VLOOKUP(A38,[2]TDSheet!$A:$E,4,0)</f>
        <v>666.5</v>
      </c>
      <c r="J38" s="7">
        <f t="shared" si="4"/>
        <v>-28.592999999999961</v>
      </c>
      <c r="M38" s="7">
        <f t="shared" si="5"/>
        <v>127.5814</v>
      </c>
      <c r="N38" s="32">
        <f t="shared" si="13"/>
        <v>514.64279999999997</v>
      </c>
      <c r="O38" s="37">
        <f t="shared" si="6"/>
        <v>514.64279999999997</v>
      </c>
      <c r="P38" s="33"/>
      <c r="R38" s="7">
        <f t="shared" si="7"/>
        <v>11.999999999999998</v>
      </c>
      <c r="S38" s="7">
        <f t="shared" si="8"/>
        <v>7.9661612115872682</v>
      </c>
      <c r="T38" s="7">
        <f>VLOOKUP(A38,[1]TDSheet!$A:$U,21,0)</f>
        <v>157.4752</v>
      </c>
      <c r="U38" s="7">
        <f>VLOOKUP(A38,[1]TDSheet!$A:$V,22,0)</f>
        <v>186.52960000000002</v>
      </c>
      <c r="V38" s="7">
        <f>VLOOKUP(A38,[1]TDSheet!$A:$M,13,0)</f>
        <v>116.25433333333332</v>
      </c>
      <c r="X38" s="7">
        <f t="shared" si="9"/>
        <v>514.64279999999997</v>
      </c>
    </row>
    <row r="39" spans="1:24" ht="11.1" customHeight="1" x14ac:dyDescent="0.2">
      <c r="A39" s="11" t="s">
        <v>43</v>
      </c>
      <c r="B39" s="11" t="s">
        <v>9</v>
      </c>
      <c r="C39" s="4">
        <v>1314.761</v>
      </c>
      <c r="D39" s="4">
        <v>3489.26</v>
      </c>
      <c r="E39" s="4">
        <v>2124.7950000000001</v>
      </c>
      <c r="F39" s="4">
        <v>2678.7260000000001</v>
      </c>
      <c r="G39" s="23">
        <f>VLOOKUP(A39,[1]TDSheet!$A:$G,7,0)</f>
        <v>1</v>
      </c>
      <c r="H39" s="7">
        <f>VLOOKUP(A39,[1]TDSheet!$A:$H,8,0)</f>
        <v>60</v>
      </c>
      <c r="I39" s="7">
        <f>VLOOKUP(A39,[2]TDSheet!$A:$E,4,0)</f>
        <v>2080.6</v>
      </c>
      <c r="J39" s="7">
        <f t="shared" si="4"/>
        <v>44.195000000000164</v>
      </c>
      <c r="M39" s="7">
        <f t="shared" si="5"/>
        <v>424.959</v>
      </c>
      <c r="N39" s="32">
        <f t="shared" si="13"/>
        <v>2420.7819999999997</v>
      </c>
      <c r="O39" s="37">
        <v>2900</v>
      </c>
      <c r="P39" s="33"/>
      <c r="R39" s="7">
        <f t="shared" si="7"/>
        <v>13.127680552712146</v>
      </c>
      <c r="S39" s="7">
        <f t="shared" si="8"/>
        <v>6.303492807541434</v>
      </c>
      <c r="T39" s="7">
        <f>VLOOKUP(A39,[1]TDSheet!$A:$U,21,0)</f>
        <v>445.26300000000003</v>
      </c>
      <c r="U39" s="7">
        <f>VLOOKUP(A39,[1]TDSheet!$A:$V,22,0)</f>
        <v>519.14859999999999</v>
      </c>
      <c r="V39" s="7">
        <f>VLOOKUP(A39,[1]TDSheet!$A:$M,13,0)</f>
        <v>312.61166666666668</v>
      </c>
      <c r="X39" s="7">
        <f t="shared" si="9"/>
        <v>2900</v>
      </c>
    </row>
    <row r="40" spans="1:24" ht="11.1" customHeight="1" x14ac:dyDescent="0.2">
      <c r="A40" s="11" t="s">
        <v>44</v>
      </c>
      <c r="B40" s="11" t="s">
        <v>9</v>
      </c>
      <c r="C40" s="4">
        <v>1139.586</v>
      </c>
      <c r="D40" s="4">
        <v>2051.192</v>
      </c>
      <c r="E40" s="4">
        <v>993.88300000000004</v>
      </c>
      <c r="F40" s="4">
        <v>2196.895</v>
      </c>
      <c r="G40" s="23">
        <f>VLOOKUP(A40,[1]TDSheet!$A:$G,7,0)</f>
        <v>1</v>
      </c>
      <c r="H40" s="7">
        <f>VLOOKUP(A40,[1]TDSheet!$A:$H,8,0)</f>
        <v>60</v>
      </c>
      <c r="I40" s="7">
        <f>VLOOKUP(A40,[2]TDSheet!$A:$E,4,0)</f>
        <v>991.7</v>
      </c>
      <c r="J40" s="7">
        <f t="shared" si="4"/>
        <v>2.1829999999999927</v>
      </c>
      <c r="M40" s="7">
        <f t="shared" si="5"/>
        <v>198.7766</v>
      </c>
      <c r="N40" s="32">
        <f t="shared" si="13"/>
        <v>188.42419999999993</v>
      </c>
      <c r="O40" s="37">
        <v>400</v>
      </c>
      <c r="P40" s="33"/>
      <c r="R40" s="7">
        <f t="shared" si="7"/>
        <v>13.064389872852237</v>
      </c>
      <c r="S40" s="7">
        <f t="shared" si="8"/>
        <v>11.052080576888828</v>
      </c>
      <c r="T40" s="7">
        <f>VLOOKUP(A40,[1]TDSheet!$A:$U,21,0)</f>
        <v>362.49740000000003</v>
      </c>
      <c r="U40" s="7">
        <f>VLOOKUP(A40,[1]TDSheet!$A:$V,22,0)</f>
        <v>307.78980000000001</v>
      </c>
      <c r="V40" s="7">
        <f>VLOOKUP(A40,[1]TDSheet!$A:$M,13,0)</f>
        <v>238.15099999999998</v>
      </c>
      <c r="X40" s="7">
        <f t="shared" si="9"/>
        <v>400</v>
      </c>
    </row>
    <row r="41" spans="1:24" ht="11.1" customHeight="1" x14ac:dyDescent="0.2">
      <c r="A41" s="11" t="s">
        <v>45</v>
      </c>
      <c r="B41" s="11" t="s">
        <v>9</v>
      </c>
      <c r="C41" s="4">
        <v>211.46100000000001</v>
      </c>
      <c r="D41" s="4">
        <v>580.51</v>
      </c>
      <c r="E41" s="4">
        <v>356.65199999999999</v>
      </c>
      <c r="F41" s="4">
        <v>435.03399999999999</v>
      </c>
      <c r="G41" s="23">
        <f>VLOOKUP(A41,[1]TDSheet!$A:$G,7,0)</f>
        <v>1</v>
      </c>
      <c r="H41" s="7">
        <f>VLOOKUP(A41,[1]TDSheet!$A:$H,8,0)</f>
        <v>60</v>
      </c>
      <c r="I41" s="7">
        <f>VLOOKUP(A41,[2]TDSheet!$A:$E,4,0)</f>
        <v>371</v>
      </c>
      <c r="J41" s="7">
        <f t="shared" si="4"/>
        <v>-14.348000000000013</v>
      </c>
      <c r="M41" s="7">
        <f t="shared" si="5"/>
        <v>71.330399999999997</v>
      </c>
      <c r="N41" s="32">
        <f t="shared" si="13"/>
        <v>420.93079999999998</v>
      </c>
      <c r="O41" s="37">
        <f t="shared" si="6"/>
        <v>420.93079999999998</v>
      </c>
      <c r="P41" s="33"/>
      <c r="R41" s="7">
        <f t="shared" si="7"/>
        <v>12</v>
      </c>
      <c r="S41" s="7">
        <f t="shared" si="8"/>
        <v>6.0988582708073977</v>
      </c>
      <c r="T41" s="7">
        <f>VLOOKUP(A41,[1]TDSheet!$A:$U,21,0)</f>
        <v>89.674000000000007</v>
      </c>
      <c r="U41" s="7">
        <f>VLOOKUP(A41,[1]TDSheet!$A:$V,22,0)</f>
        <v>80.048400000000001</v>
      </c>
      <c r="V41" s="7">
        <f>VLOOKUP(A41,[1]TDSheet!$A:$M,13,0)</f>
        <v>31.369666666666664</v>
      </c>
      <c r="X41" s="7">
        <f t="shared" si="9"/>
        <v>420.93079999999998</v>
      </c>
    </row>
    <row r="42" spans="1:24" ht="11.1" customHeight="1" x14ac:dyDescent="0.2">
      <c r="A42" s="11" t="s">
        <v>46</v>
      </c>
      <c r="B42" s="11" t="s">
        <v>9</v>
      </c>
      <c r="C42" s="4">
        <v>352.10399999999998</v>
      </c>
      <c r="D42" s="4">
        <v>746.48900000000003</v>
      </c>
      <c r="E42" s="4">
        <v>292.233</v>
      </c>
      <c r="F42" s="4">
        <v>806.36</v>
      </c>
      <c r="G42" s="23">
        <f>VLOOKUP(A42,[1]TDSheet!$A:$G,7,0)</f>
        <v>1</v>
      </c>
      <c r="H42" s="7">
        <f>VLOOKUP(A42,[1]TDSheet!$A:$H,8,0)</f>
        <v>60</v>
      </c>
      <c r="I42" s="7">
        <f>VLOOKUP(A42,[2]TDSheet!$A:$E,4,0)</f>
        <v>304</v>
      </c>
      <c r="J42" s="7">
        <f t="shared" si="4"/>
        <v>-11.766999999999996</v>
      </c>
      <c r="M42" s="7">
        <f t="shared" si="5"/>
        <v>58.446600000000004</v>
      </c>
      <c r="N42" s="32"/>
      <c r="O42" s="37">
        <f t="shared" si="6"/>
        <v>0</v>
      </c>
      <c r="P42" s="33"/>
      <c r="R42" s="7">
        <f t="shared" si="7"/>
        <v>13.796525375299845</v>
      </c>
      <c r="S42" s="7">
        <f t="shared" si="8"/>
        <v>13.796525375299845</v>
      </c>
      <c r="T42" s="7">
        <f>VLOOKUP(A42,[1]TDSheet!$A:$U,21,0)</f>
        <v>77.995199999999997</v>
      </c>
      <c r="U42" s="7">
        <f>VLOOKUP(A42,[1]TDSheet!$A:$V,22,0)</f>
        <v>108.14320000000001</v>
      </c>
      <c r="V42" s="7">
        <f>VLOOKUP(A42,[1]TDSheet!$A:$M,13,0)</f>
        <v>35.978666666666669</v>
      </c>
      <c r="X42" s="7">
        <f t="shared" si="9"/>
        <v>0</v>
      </c>
    </row>
    <row r="43" spans="1:24" ht="11.1" customHeight="1" x14ac:dyDescent="0.2">
      <c r="A43" s="11" t="s">
        <v>47</v>
      </c>
      <c r="B43" s="11" t="s">
        <v>9</v>
      </c>
      <c r="C43" s="4">
        <v>263.83699999999999</v>
      </c>
      <c r="D43" s="4">
        <v>777.423</v>
      </c>
      <c r="E43" s="4">
        <v>314.73099999999999</v>
      </c>
      <c r="F43" s="4">
        <v>726.529</v>
      </c>
      <c r="G43" s="23">
        <f>VLOOKUP(A43,[1]TDSheet!$A:$G,7,0)</f>
        <v>1</v>
      </c>
      <c r="H43" s="7">
        <f>VLOOKUP(A43,[1]TDSheet!$A:$H,8,0)</f>
        <v>60</v>
      </c>
      <c r="I43" s="7">
        <f>VLOOKUP(A43,[2]TDSheet!$A:$E,4,0)</f>
        <v>318.75099999999998</v>
      </c>
      <c r="J43" s="7">
        <f t="shared" si="4"/>
        <v>-4.0199999999999818</v>
      </c>
      <c r="M43" s="7">
        <f t="shared" si="5"/>
        <v>62.946199999999997</v>
      </c>
      <c r="N43" s="32">
        <f t="shared" si="13"/>
        <v>28.825399999999945</v>
      </c>
      <c r="O43" s="37">
        <f t="shared" si="6"/>
        <v>28.825399999999945</v>
      </c>
      <c r="P43" s="33"/>
      <c r="R43" s="7">
        <f t="shared" si="7"/>
        <v>12</v>
      </c>
      <c r="S43" s="7">
        <f t="shared" si="8"/>
        <v>11.542062904512107</v>
      </c>
      <c r="T43" s="7">
        <f>VLOOKUP(A43,[1]TDSheet!$A:$U,21,0)</f>
        <v>97.822800000000001</v>
      </c>
      <c r="U43" s="7">
        <f>VLOOKUP(A43,[1]TDSheet!$A:$V,22,0)</f>
        <v>119.604</v>
      </c>
      <c r="V43" s="7">
        <f>VLOOKUP(A43,[1]TDSheet!$A:$M,13,0)</f>
        <v>60.183999999999997</v>
      </c>
      <c r="X43" s="7">
        <f t="shared" si="9"/>
        <v>28.825399999999945</v>
      </c>
    </row>
    <row r="44" spans="1:24" ht="11.1" customHeight="1" x14ac:dyDescent="0.2">
      <c r="A44" s="11" t="s">
        <v>48</v>
      </c>
      <c r="B44" s="11" t="s">
        <v>9</v>
      </c>
      <c r="C44" s="4">
        <v>63.804000000000002</v>
      </c>
      <c r="D44" s="4">
        <v>155.18899999999999</v>
      </c>
      <c r="E44" s="4">
        <v>110.989</v>
      </c>
      <c r="F44" s="4">
        <v>108.004</v>
      </c>
      <c r="G44" s="23">
        <f>VLOOKUP(A44,[1]TDSheet!$A:$G,7,0)</f>
        <v>1</v>
      </c>
      <c r="H44" s="7">
        <f>VLOOKUP(A44,[1]TDSheet!$A:$H,8,0)</f>
        <v>35</v>
      </c>
      <c r="I44" s="7">
        <f>VLOOKUP(A44,[2]TDSheet!$A:$E,4,0)</f>
        <v>108.6</v>
      </c>
      <c r="J44" s="7">
        <f t="shared" si="4"/>
        <v>2.38900000000001</v>
      </c>
      <c r="M44" s="7">
        <f t="shared" si="5"/>
        <v>22.197800000000001</v>
      </c>
      <c r="N44" s="32">
        <f t="shared" si="13"/>
        <v>158.36959999999999</v>
      </c>
      <c r="O44" s="37">
        <f t="shared" si="6"/>
        <v>158.36959999999999</v>
      </c>
      <c r="P44" s="33"/>
      <c r="R44" s="7">
        <f t="shared" si="7"/>
        <v>12</v>
      </c>
      <c r="S44" s="7">
        <f t="shared" si="8"/>
        <v>4.865527214408635</v>
      </c>
      <c r="T44" s="7">
        <f>VLOOKUP(A44,[1]TDSheet!$A:$U,21,0)</f>
        <v>29.904000000000003</v>
      </c>
      <c r="U44" s="7">
        <f>VLOOKUP(A44,[1]TDSheet!$A:$V,22,0)</f>
        <v>30.864600000000003</v>
      </c>
      <c r="V44" s="7">
        <f>VLOOKUP(A44,[1]TDSheet!$A:$M,13,0)</f>
        <v>13.022333333333334</v>
      </c>
      <c r="X44" s="7">
        <f t="shared" si="9"/>
        <v>158.36959999999999</v>
      </c>
    </row>
    <row r="45" spans="1:24" ht="11.1" customHeight="1" x14ac:dyDescent="0.2">
      <c r="A45" s="11" t="s">
        <v>49</v>
      </c>
      <c r="B45" s="11" t="s">
        <v>9</v>
      </c>
      <c r="C45" s="4">
        <v>68.492000000000004</v>
      </c>
      <c r="D45" s="4">
        <v>273.238</v>
      </c>
      <c r="E45" s="4">
        <v>94.281000000000006</v>
      </c>
      <c r="F45" s="4">
        <v>247.44900000000001</v>
      </c>
      <c r="G45" s="23">
        <f>VLOOKUP(A45,[1]TDSheet!$A:$G,7,0)</f>
        <v>1</v>
      </c>
      <c r="H45" s="7">
        <f>VLOOKUP(A45,[1]TDSheet!$A:$H,8,0)</f>
        <v>40</v>
      </c>
      <c r="I45" s="7">
        <f>VLOOKUP(A45,[2]TDSheet!$A:$E,4,0)</f>
        <v>94.2</v>
      </c>
      <c r="J45" s="7">
        <f t="shared" si="4"/>
        <v>8.100000000000307E-2</v>
      </c>
      <c r="M45" s="7">
        <f t="shared" si="5"/>
        <v>18.856200000000001</v>
      </c>
      <c r="N45" s="32"/>
      <c r="O45" s="37">
        <f t="shared" si="6"/>
        <v>0</v>
      </c>
      <c r="P45" s="33"/>
      <c r="R45" s="7">
        <f t="shared" si="7"/>
        <v>13.122951602125561</v>
      </c>
      <c r="S45" s="7">
        <f t="shared" si="8"/>
        <v>13.122951602125561</v>
      </c>
      <c r="T45" s="7">
        <f>VLOOKUP(A45,[1]TDSheet!$A:$U,21,0)</f>
        <v>25.868400000000001</v>
      </c>
      <c r="U45" s="7">
        <f>VLOOKUP(A45,[1]TDSheet!$A:$V,22,0)</f>
        <v>37.244999999999997</v>
      </c>
      <c r="V45" s="7">
        <f>VLOOKUP(A45,[1]TDSheet!$A:$M,13,0)</f>
        <v>16.547333333333334</v>
      </c>
      <c r="X45" s="7">
        <f t="shared" si="9"/>
        <v>0</v>
      </c>
    </row>
    <row r="46" spans="1:24" ht="11.1" customHeight="1" x14ac:dyDescent="0.2">
      <c r="A46" s="11" t="s">
        <v>50</v>
      </c>
      <c r="B46" s="11" t="s">
        <v>9</v>
      </c>
      <c r="C46" s="4">
        <v>54.444000000000003</v>
      </c>
      <c r="D46" s="4">
        <v>282.47500000000002</v>
      </c>
      <c r="E46" s="4">
        <v>162.77099999999999</v>
      </c>
      <c r="F46" s="4">
        <v>168.834</v>
      </c>
      <c r="G46" s="23">
        <f>VLOOKUP(A46,[1]TDSheet!$A:$G,7,0)</f>
        <v>1</v>
      </c>
      <c r="H46" s="7">
        <f>VLOOKUP(A46,[1]TDSheet!$A:$H,8,0)</f>
        <v>30</v>
      </c>
      <c r="I46" s="7">
        <f>VLOOKUP(A46,[2]TDSheet!$A:$E,4,0)</f>
        <v>164.35</v>
      </c>
      <c r="J46" s="7">
        <f t="shared" si="4"/>
        <v>-1.5790000000000077</v>
      </c>
      <c r="M46" s="7">
        <f t="shared" si="5"/>
        <v>32.554199999999994</v>
      </c>
      <c r="N46" s="32">
        <f t="shared" si="13"/>
        <v>221.81639999999993</v>
      </c>
      <c r="O46" s="37">
        <v>270</v>
      </c>
      <c r="P46" s="33">
        <v>300</v>
      </c>
      <c r="Q46" s="7" t="s">
        <v>136</v>
      </c>
      <c r="R46" s="7">
        <f t="shared" si="7"/>
        <v>13.480103949720776</v>
      </c>
      <c r="S46" s="7">
        <f t="shared" si="8"/>
        <v>5.186243249718931</v>
      </c>
      <c r="T46" s="7">
        <f>VLOOKUP(A46,[1]TDSheet!$A:$U,21,0)</f>
        <v>50.832799999999999</v>
      </c>
      <c r="U46" s="7">
        <f>VLOOKUP(A46,[1]TDSheet!$A:$V,22,0)</f>
        <v>47.2502</v>
      </c>
      <c r="V46" s="7">
        <f>VLOOKUP(A46,[1]TDSheet!$A:$M,13,0)</f>
        <v>23.067999999999998</v>
      </c>
      <c r="X46" s="7">
        <f t="shared" si="9"/>
        <v>270</v>
      </c>
    </row>
    <row r="47" spans="1:24" ht="11.1" customHeight="1" x14ac:dyDescent="0.2">
      <c r="A47" s="11" t="s">
        <v>51</v>
      </c>
      <c r="B47" s="11" t="s">
        <v>9</v>
      </c>
      <c r="C47" s="4">
        <v>63.451999999999998</v>
      </c>
      <c r="D47" s="4">
        <v>218.809</v>
      </c>
      <c r="E47" s="4">
        <v>157.977</v>
      </c>
      <c r="F47" s="4">
        <v>122.38200000000001</v>
      </c>
      <c r="G47" s="23">
        <f>VLOOKUP(A47,[1]TDSheet!$A:$G,7,0)</f>
        <v>1</v>
      </c>
      <c r="H47" s="7">
        <f>VLOOKUP(A47,[1]TDSheet!$A:$H,8,0)</f>
        <v>30</v>
      </c>
      <c r="I47" s="7">
        <f>VLOOKUP(A47,[2]TDSheet!$A:$E,4,0)</f>
        <v>160.69999999999999</v>
      </c>
      <c r="J47" s="7">
        <f t="shared" si="4"/>
        <v>-2.7229999999999848</v>
      </c>
      <c r="M47" s="7">
        <f t="shared" si="5"/>
        <v>31.595400000000001</v>
      </c>
      <c r="N47" s="32">
        <f>11*M47-F47</f>
        <v>225.16739999999999</v>
      </c>
      <c r="O47" s="37">
        <v>260</v>
      </c>
      <c r="P47" s="33">
        <v>300</v>
      </c>
      <c r="Q47" s="7" t="s">
        <v>136</v>
      </c>
      <c r="R47" s="7">
        <f t="shared" si="7"/>
        <v>12.102457952739956</v>
      </c>
      <c r="S47" s="7">
        <f t="shared" si="8"/>
        <v>3.8734119523728139</v>
      </c>
      <c r="T47" s="7">
        <f>VLOOKUP(A47,[1]TDSheet!$A:$U,21,0)</f>
        <v>42.042000000000002</v>
      </c>
      <c r="U47" s="7">
        <f>VLOOKUP(A47,[1]TDSheet!$A:$V,22,0)</f>
        <v>38.289000000000001</v>
      </c>
      <c r="V47" s="7">
        <f>VLOOKUP(A47,[1]TDSheet!$A:$M,13,0)</f>
        <v>19.122333333333334</v>
      </c>
      <c r="X47" s="7">
        <f t="shared" si="9"/>
        <v>260</v>
      </c>
    </row>
    <row r="48" spans="1:24" ht="11.1" customHeight="1" x14ac:dyDescent="0.2">
      <c r="A48" s="11" t="s">
        <v>52</v>
      </c>
      <c r="B48" s="11" t="s">
        <v>9</v>
      </c>
      <c r="C48" s="4">
        <v>48.12</v>
      </c>
      <c r="D48" s="4">
        <v>418.93099999999998</v>
      </c>
      <c r="E48" s="4">
        <v>230.56200000000001</v>
      </c>
      <c r="F48" s="4">
        <v>233.84200000000001</v>
      </c>
      <c r="G48" s="23">
        <f>VLOOKUP(A48,[1]TDSheet!$A:$G,7,0)</f>
        <v>1</v>
      </c>
      <c r="H48" s="7">
        <f>VLOOKUP(A48,[1]TDSheet!$A:$H,8,0)</f>
        <v>30</v>
      </c>
      <c r="I48" s="7">
        <f>VLOOKUP(A48,[2]TDSheet!$A:$E,4,0)</f>
        <v>253.76300000000001</v>
      </c>
      <c r="J48" s="7">
        <f t="shared" si="4"/>
        <v>-23.200999999999993</v>
      </c>
      <c r="M48" s="7">
        <f t="shared" si="5"/>
        <v>46.112400000000001</v>
      </c>
      <c r="N48" s="32">
        <f t="shared" si="13"/>
        <v>319.5068</v>
      </c>
      <c r="O48" s="37">
        <f t="shared" si="6"/>
        <v>319.5068</v>
      </c>
      <c r="P48" s="33"/>
      <c r="R48" s="7">
        <f t="shared" si="7"/>
        <v>12</v>
      </c>
      <c r="S48" s="7">
        <f t="shared" si="8"/>
        <v>5.0711305418932868</v>
      </c>
      <c r="T48" s="7">
        <f>VLOOKUP(A48,[1]TDSheet!$A:$U,21,0)</f>
        <v>84.485199999999992</v>
      </c>
      <c r="U48" s="7">
        <f>VLOOKUP(A48,[1]TDSheet!$A:$V,22,0)</f>
        <v>75.340599999999995</v>
      </c>
      <c r="V48" s="7">
        <f>VLOOKUP(A48,[1]TDSheet!$A:$M,13,0)</f>
        <v>25.396000000000001</v>
      </c>
      <c r="X48" s="7">
        <f t="shared" si="9"/>
        <v>319.5068</v>
      </c>
    </row>
    <row r="49" spans="1:24" ht="11.1" customHeight="1" x14ac:dyDescent="0.2">
      <c r="A49" s="11" t="s">
        <v>53</v>
      </c>
      <c r="B49" s="11" t="s">
        <v>9</v>
      </c>
      <c r="C49" s="4">
        <v>0.77200000000000002</v>
      </c>
      <c r="D49" s="4">
        <v>88.105000000000004</v>
      </c>
      <c r="E49" s="4">
        <v>11.994</v>
      </c>
      <c r="F49" s="4">
        <v>76.882999999999996</v>
      </c>
      <c r="G49" s="23">
        <f>VLOOKUP(A49,[1]TDSheet!$A:$G,7,0)</f>
        <v>1</v>
      </c>
      <c r="H49" s="7">
        <f>VLOOKUP(A49,[1]TDSheet!$A:$H,8,0)</f>
        <v>45</v>
      </c>
      <c r="I49" s="7">
        <f>VLOOKUP(A49,[2]TDSheet!$A:$E,4,0)</f>
        <v>10.4</v>
      </c>
      <c r="J49" s="7">
        <f t="shared" si="4"/>
        <v>1.5939999999999994</v>
      </c>
      <c r="M49" s="7">
        <f t="shared" si="5"/>
        <v>2.3988</v>
      </c>
      <c r="N49" s="32"/>
      <c r="O49" s="37">
        <v>70</v>
      </c>
      <c r="P49" s="33">
        <v>80</v>
      </c>
      <c r="Q49" s="7" t="s">
        <v>139</v>
      </c>
      <c r="R49" s="7">
        <f t="shared" si="7"/>
        <v>61.231865932966471</v>
      </c>
      <c r="S49" s="7">
        <f t="shared" si="8"/>
        <v>32.050608637652154</v>
      </c>
      <c r="T49" s="7">
        <f>VLOOKUP(A49,[1]TDSheet!$A:$U,21,0)</f>
        <v>9.1686000000000014</v>
      </c>
      <c r="U49" s="7">
        <f>VLOOKUP(A49,[1]TDSheet!$A:$V,22,0)</f>
        <v>11.549200000000001</v>
      </c>
      <c r="V49" s="7">
        <f>VLOOKUP(A49,[1]TDSheet!$A:$M,13,0)</f>
        <v>13.396000000000001</v>
      </c>
      <c r="X49" s="7">
        <f t="shared" si="9"/>
        <v>70</v>
      </c>
    </row>
    <row r="50" spans="1:24" ht="21.95" customHeight="1" x14ac:dyDescent="0.2">
      <c r="A50" s="11" t="s">
        <v>54</v>
      </c>
      <c r="B50" s="11" t="s">
        <v>9</v>
      </c>
      <c r="C50" s="4">
        <v>373.00099999999998</v>
      </c>
      <c r="D50" s="4">
        <v>489.48099999999999</v>
      </c>
      <c r="E50" s="4">
        <v>350.48200000000003</v>
      </c>
      <c r="F50" s="4">
        <v>512</v>
      </c>
      <c r="G50" s="23">
        <f>VLOOKUP(A50,[1]TDSheet!$A:$G,7,0)</f>
        <v>1</v>
      </c>
      <c r="H50" s="7">
        <f>VLOOKUP(A50,[1]TDSheet!$A:$H,8,0)</f>
        <v>40</v>
      </c>
      <c r="I50" s="7">
        <f>VLOOKUP(A50,[2]TDSheet!$A:$E,4,0)</f>
        <v>621</v>
      </c>
      <c r="J50" s="7">
        <f t="shared" si="4"/>
        <v>-270.51799999999997</v>
      </c>
      <c r="M50" s="7">
        <f t="shared" si="5"/>
        <v>70.096400000000003</v>
      </c>
      <c r="N50" s="32">
        <f t="shared" si="13"/>
        <v>329.15679999999998</v>
      </c>
      <c r="O50" s="37">
        <v>430</v>
      </c>
      <c r="P50" s="33">
        <v>500</v>
      </c>
      <c r="Q50" s="7" t="s">
        <v>137</v>
      </c>
      <c r="R50" s="7">
        <f t="shared" si="7"/>
        <v>13.438635935654327</v>
      </c>
      <c r="S50" s="7">
        <f t="shared" si="8"/>
        <v>7.304226750589188</v>
      </c>
      <c r="T50" s="7">
        <f>VLOOKUP(A50,[1]TDSheet!$A:$U,21,0)</f>
        <v>164.79640000000001</v>
      </c>
      <c r="U50" s="7">
        <f>VLOOKUP(A50,[1]TDSheet!$A:$V,22,0)</f>
        <v>134.4392</v>
      </c>
      <c r="V50" s="7">
        <f>VLOOKUP(A50,[1]TDSheet!$A:$M,13,0)</f>
        <v>77.619666666666674</v>
      </c>
      <c r="X50" s="7">
        <f t="shared" si="9"/>
        <v>430</v>
      </c>
    </row>
    <row r="51" spans="1:24" ht="11.1" customHeight="1" x14ac:dyDescent="0.2">
      <c r="A51" s="11" t="s">
        <v>55</v>
      </c>
      <c r="B51" s="11" t="s">
        <v>9</v>
      </c>
      <c r="C51" s="4">
        <v>54.057000000000002</v>
      </c>
      <c r="D51" s="4">
        <v>160.387</v>
      </c>
      <c r="E51" s="4">
        <v>54.142000000000003</v>
      </c>
      <c r="F51" s="4">
        <v>156.80199999999999</v>
      </c>
      <c r="G51" s="23">
        <f>VLOOKUP(A51,[1]TDSheet!$A:$G,7,0)</f>
        <v>1</v>
      </c>
      <c r="H51" s="7">
        <f>VLOOKUP(A51,[1]TDSheet!$A:$H,8,0)</f>
        <v>35</v>
      </c>
      <c r="I51" s="7">
        <f>VLOOKUP(A51,[2]TDSheet!$A:$E,4,0)</f>
        <v>56.5</v>
      </c>
      <c r="J51" s="7">
        <f t="shared" si="4"/>
        <v>-2.357999999999997</v>
      </c>
      <c r="M51" s="7">
        <f t="shared" si="5"/>
        <v>10.8284</v>
      </c>
      <c r="N51" s="32"/>
      <c r="O51" s="37">
        <f t="shared" si="6"/>
        <v>0</v>
      </c>
      <c r="P51" s="33"/>
      <c r="R51" s="7">
        <f t="shared" si="7"/>
        <v>14.480625023087436</v>
      </c>
      <c r="S51" s="7">
        <f t="shared" si="8"/>
        <v>14.480625023087436</v>
      </c>
      <c r="T51" s="7">
        <f>VLOOKUP(A51,[1]TDSheet!$A:$U,21,0)</f>
        <v>23.349399999999999</v>
      </c>
      <c r="U51" s="7">
        <f>VLOOKUP(A51,[1]TDSheet!$A:$V,22,0)</f>
        <v>29.420999999999999</v>
      </c>
      <c r="V51" s="7">
        <f>VLOOKUP(A51,[1]TDSheet!$A:$M,13,0)</f>
        <v>-6.3063333333333338</v>
      </c>
      <c r="X51" s="7">
        <f t="shared" si="9"/>
        <v>0</v>
      </c>
    </row>
    <row r="52" spans="1:24" ht="11.1" customHeight="1" x14ac:dyDescent="0.2">
      <c r="A52" s="11" t="s">
        <v>56</v>
      </c>
      <c r="B52" s="11" t="s">
        <v>9</v>
      </c>
      <c r="C52" s="4">
        <v>27.890999999999998</v>
      </c>
      <c r="D52" s="4"/>
      <c r="E52" s="4">
        <v>1.232</v>
      </c>
      <c r="F52" s="4">
        <v>26.658999999999999</v>
      </c>
      <c r="G52" s="23">
        <f>VLOOKUP(A52,[1]TDSheet!$A:$G,7,0)</f>
        <v>1</v>
      </c>
      <c r="H52" s="7">
        <f>VLOOKUP(A52,[1]TDSheet!$A:$H,8,0)</f>
        <v>45</v>
      </c>
      <c r="I52" s="7">
        <f>VLOOKUP(A52,[2]TDSheet!$A:$E,4,0)</f>
        <v>1.3</v>
      </c>
      <c r="J52" s="7">
        <f t="shared" si="4"/>
        <v>-6.800000000000006E-2</v>
      </c>
      <c r="M52" s="7">
        <f t="shared" si="5"/>
        <v>0.24640000000000001</v>
      </c>
      <c r="N52" s="32"/>
      <c r="O52" s="37">
        <f t="shared" si="6"/>
        <v>0</v>
      </c>
      <c r="P52" s="33"/>
      <c r="R52" s="7">
        <f t="shared" si="7"/>
        <v>108.1939935064935</v>
      </c>
      <c r="S52" s="7">
        <f t="shared" si="8"/>
        <v>108.1939935064935</v>
      </c>
      <c r="T52" s="7">
        <f>VLOOKUP(A52,[1]TDSheet!$A:$U,21,0)</f>
        <v>2.93</v>
      </c>
      <c r="U52" s="7">
        <f>VLOOKUP(A52,[1]TDSheet!$A:$V,22,0)</f>
        <v>2.6673999999999998</v>
      </c>
      <c r="V52" s="7">
        <f>VLOOKUP(A52,[1]TDSheet!$A:$M,13,0)</f>
        <v>0.44066666666666671</v>
      </c>
      <c r="W52" s="30" t="str">
        <f>VLOOKUP(A52,[1]TDSheet!$A:$W,23,0)</f>
        <v>нужно увеличить продажи</v>
      </c>
      <c r="X52" s="7">
        <f t="shared" si="9"/>
        <v>0</v>
      </c>
    </row>
    <row r="53" spans="1:24" ht="11.1" customHeight="1" x14ac:dyDescent="0.2">
      <c r="A53" s="11" t="s">
        <v>57</v>
      </c>
      <c r="B53" s="11" t="s">
        <v>9</v>
      </c>
      <c r="C53" s="4">
        <v>53.570999999999998</v>
      </c>
      <c r="D53" s="4"/>
      <c r="E53" s="4">
        <v>53.874000000000002</v>
      </c>
      <c r="F53" s="4">
        <v>-0.30299999999999999</v>
      </c>
      <c r="G53" s="23">
        <f>VLOOKUP(A53,[1]TDSheet!$A:$G,7,0)</f>
        <v>1</v>
      </c>
      <c r="H53" s="7">
        <f>VLOOKUP(A53,[1]TDSheet!$A:$H,8,0)</f>
        <v>30</v>
      </c>
      <c r="I53" s="7">
        <f>VLOOKUP(A53,[2]TDSheet!$A:$E,4,0)</f>
        <v>53.3</v>
      </c>
      <c r="J53" s="7">
        <f t="shared" si="4"/>
        <v>0.57400000000000517</v>
      </c>
      <c r="M53" s="7">
        <f t="shared" si="5"/>
        <v>10.774800000000001</v>
      </c>
      <c r="N53" s="32">
        <f>7*M53-F53</f>
        <v>75.726600000000005</v>
      </c>
      <c r="O53" s="37">
        <f t="shared" si="6"/>
        <v>75.726600000000005</v>
      </c>
      <c r="P53" s="33"/>
      <c r="R53" s="7">
        <f t="shared" si="7"/>
        <v>7</v>
      </c>
      <c r="S53" s="7">
        <f t="shared" si="8"/>
        <v>-2.8121171622675127E-2</v>
      </c>
      <c r="T53" s="7">
        <f>VLOOKUP(A53,[1]TDSheet!$A:$U,21,0)</f>
        <v>10.055400000000001</v>
      </c>
      <c r="U53" s="7">
        <f>VLOOKUP(A53,[1]TDSheet!$A:$V,22,0)</f>
        <v>11.6782</v>
      </c>
      <c r="V53" s="7">
        <f>VLOOKUP(A53,[1]TDSheet!$A:$M,13,0)</f>
        <v>4.7299999999999995</v>
      </c>
      <c r="X53" s="7">
        <f t="shared" si="9"/>
        <v>75.726600000000005</v>
      </c>
    </row>
    <row r="54" spans="1:24" ht="11.1" customHeight="1" x14ac:dyDescent="0.2">
      <c r="A54" s="11" t="s">
        <v>58</v>
      </c>
      <c r="B54" s="11" t="s">
        <v>9</v>
      </c>
      <c r="C54" s="4">
        <v>-27.922999999999998</v>
      </c>
      <c r="D54" s="4">
        <v>206.589</v>
      </c>
      <c r="E54" s="4">
        <v>7.8769999999999998</v>
      </c>
      <c r="F54" s="4">
        <v>170.78899999999999</v>
      </c>
      <c r="G54" s="23">
        <f>VLOOKUP(A54,[1]TDSheet!$A:$G,7,0)</f>
        <v>1</v>
      </c>
      <c r="H54" s="7">
        <f>VLOOKUP(A54,[1]TDSheet!$A:$H,8,0)</f>
        <v>45</v>
      </c>
      <c r="I54" s="7">
        <f>VLOOKUP(A54,[2]TDSheet!$A:$E,4,0)</f>
        <v>7.8</v>
      </c>
      <c r="J54" s="7">
        <f t="shared" si="4"/>
        <v>7.6999999999999957E-2</v>
      </c>
      <c r="M54" s="7">
        <f t="shared" si="5"/>
        <v>1.5753999999999999</v>
      </c>
      <c r="N54" s="32"/>
      <c r="O54" s="37">
        <f t="shared" si="6"/>
        <v>0</v>
      </c>
      <c r="P54" s="33"/>
      <c r="R54" s="7">
        <f t="shared" si="7"/>
        <v>108.40992763742541</v>
      </c>
      <c r="S54" s="7">
        <f t="shared" si="8"/>
        <v>108.40992763742541</v>
      </c>
      <c r="T54" s="7">
        <f>VLOOKUP(A54,[1]TDSheet!$A:$U,21,0)</f>
        <v>8.2522000000000002</v>
      </c>
      <c r="U54" s="7">
        <f>VLOOKUP(A54,[1]TDSheet!$A:$V,22,0)</f>
        <v>14.905799999999999</v>
      </c>
      <c r="V54" s="7">
        <f>VLOOKUP(A54,[1]TDSheet!$A:$M,13,0)</f>
        <v>17.29</v>
      </c>
      <c r="X54" s="7">
        <f t="shared" si="9"/>
        <v>0</v>
      </c>
    </row>
    <row r="55" spans="1:24" ht="21.95" customHeight="1" x14ac:dyDescent="0.2">
      <c r="A55" s="11" t="s">
        <v>59</v>
      </c>
      <c r="B55" s="11" t="s">
        <v>9</v>
      </c>
      <c r="C55" s="4">
        <v>88.67</v>
      </c>
      <c r="D55" s="4">
        <v>220.38</v>
      </c>
      <c r="E55" s="4">
        <v>25.161999999999999</v>
      </c>
      <c r="F55" s="4">
        <v>283.88799999999998</v>
      </c>
      <c r="G55" s="23">
        <f>VLOOKUP(A55,[1]TDSheet!$A:$G,7,0)</f>
        <v>1</v>
      </c>
      <c r="H55" s="7">
        <f>VLOOKUP(A55,[1]TDSheet!$A:$H,8,0)</f>
        <v>45</v>
      </c>
      <c r="I55" s="7">
        <f>VLOOKUP(A55,[2]TDSheet!$A:$E,4,0)</f>
        <v>24.9</v>
      </c>
      <c r="J55" s="7">
        <f t="shared" si="4"/>
        <v>0.26200000000000045</v>
      </c>
      <c r="M55" s="7">
        <f t="shared" si="5"/>
        <v>5.0324</v>
      </c>
      <c r="N55" s="32"/>
      <c r="O55" s="37">
        <f t="shared" si="6"/>
        <v>0</v>
      </c>
      <c r="P55" s="33"/>
      <c r="R55" s="7">
        <f t="shared" si="7"/>
        <v>56.412049916540809</v>
      </c>
      <c r="S55" s="7">
        <f t="shared" si="8"/>
        <v>56.412049916540809</v>
      </c>
      <c r="T55" s="7">
        <f>VLOOKUP(A55,[1]TDSheet!$A:$U,21,0)</f>
        <v>23.392400000000002</v>
      </c>
      <c r="U55" s="7">
        <f>VLOOKUP(A55,[1]TDSheet!$A:$V,22,0)</f>
        <v>29.3416</v>
      </c>
      <c r="V55" s="7">
        <f>VLOOKUP(A55,[1]TDSheet!$A:$M,13,0)</f>
        <v>8.147333333333334</v>
      </c>
      <c r="X55" s="7">
        <f t="shared" si="9"/>
        <v>0</v>
      </c>
    </row>
    <row r="56" spans="1:24" ht="11.1" customHeight="1" x14ac:dyDescent="0.2">
      <c r="A56" s="11" t="s">
        <v>60</v>
      </c>
      <c r="B56" s="11" t="s">
        <v>16</v>
      </c>
      <c r="C56" s="4">
        <v>19</v>
      </c>
      <c r="D56" s="4">
        <v>90</v>
      </c>
      <c r="E56" s="4">
        <v>45</v>
      </c>
      <c r="F56" s="4">
        <v>64</v>
      </c>
      <c r="G56" s="23">
        <f>VLOOKUP(A56,[1]TDSheet!$A:$G,7,0)</f>
        <v>0.35</v>
      </c>
      <c r="H56" s="7">
        <f>VLOOKUP(A56,[1]TDSheet!$A:$H,8,0)</f>
        <v>40</v>
      </c>
      <c r="I56" s="7">
        <f>VLOOKUP(A56,[2]TDSheet!$A:$E,4,0)</f>
        <v>65</v>
      </c>
      <c r="J56" s="7">
        <f t="shared" si="4"/>
        <v>-20</v>
      </c>
      <c r="M56" s="7">
        <f t="shared" si="5"/>
        <v>9</v>
      </c>
      <c r="N56" s="32">
        <f t="shared" si="13"/>
        <v>44</v>
      </c>
      <c r="O56" s="37">
        <f t="shared" si="6"/>
        <v>44</v>
      </c>
      <c r="P56" s="33"/>
      <c r="R56" s="7">
        <f t="shared" si="7"/>
        <v>12</v>
      </c>
      <c r="S56" s="7">
        <f t="shared" si="8"/>
        <v>7.1111111111111107</v>
      </c>
      <c r="T56" s="7">
        <f>VLOOKUP(A56,[1]TDSheet!$A:$U,21,0)</f>
        <v>6.6</v>
      </c>
      <c r="U56" s="7">
        <f>VLOOKUP(A56,[1]TDSheet!$A:$V,22,0)</f>
        <v>12</v>
      </c>
      <c r="V56" s="7">
        <f>VLOOKUP(A56,[1]TDSheet!$A:$M,13,0)</f>
        <v>-0.33333333333333331</v>
      </c>
      <c r="X56" s="7">
        <f t="shared" si="9"/>
        <v>15.399999999999999</v>
      </c>
    </row>
    <row r="57" spans="1:24" ht="11.1" customHeight="1" x14ac:dyDescent="0.2">
      <c r="A57" s="11" t="s">
        <v>61</v>
      </c>
      <c r="B57" s="11" t="s">
        <v>16</v>
      </c>
      <c r="C57" s="4">
        <v>4</v>
      </c>
      <c r="D57" s="4">
        <v>930</v>
      </c>
      <c r="E57" s="4">
        <v>794</v>
      </c>
      <c r="F57" s="4">
        <v>140</v>
      </c>
      <c r="G57" s="23">
        <f>VLOOKUP(A57,[1]TDSheet!$A:$G,7,0)</f>
        <v>0.4</v>
      </c>
      <c r="H57" s="7">
        <f>VLOOKUP(A57,[1]TDSheet!$A:$H,8,0)</f>
        <v>45</v>
      </c>
      <c r="I57" s="7">
        <f>VLOOKUP(A57,[2]TDSheet!$A:$E,4,0)</f>
        <v>804</v>
      </c>
      <c r="J57" s="7">
        <f t="shared" si="4"/>
        <v>-10</v>
      </c>
      <c r="M57" s="7">
        <f t="shared" si="5"/>
        <v>158.80000000000001</v>
      </c>
      <c r="N57" s="32">
        <f>8*M57-F57</f>
        <v>1130.4000000000001</v>
      </c>
      <c r="O57" s="37">
        <f t="shared" si="6"/>
        <v>1130.4000000000001</v>
      </c>
      <c r="P57" s="33"/>
      <c r="R57" s="7">
        <f t="shared" si="7"/>
        <v>8</v>
      </c>
      <c r="S57" s="7">
        <f t="shared" si="8"/>
        <v>0.88161209068010071</v>
      </c>
      <c r="T57" s="7">
        <f>VLOOKUP(A57,[1]TDSheet!$A:$U,21,0)</f>
        <v>130.4</v>
      </c>
      <c r="U57" s="7">
        <f>VLOOKUP(A57,[1]TDSheet!$A:$V,22,0)</f>
        <v>117</v>
      </c>
      <c r="V57" s="7">
        <f>VLOOKUP(A57,[1]TDSheet!$A:$M,13,0)</f>
        <v>4</v>
      </c>
      <c r="X57" s="7">
        <f t="shared" si="9"/>
        <v>452.16000000000008</v>
      </c>
    </row>
    <row r="58" spans="1:24" ht="11.1" customHeight="1" x14ac:dyDescent="0.2">
      <c r="A58" s="11" t="s">
        <v>62</v>
      </c>
      <c r="B58" s="11" t="s">
        <v>16</v>
      </c>
      <c r="C58" s="4">
        <v>-2</v>
      </c>
      <c r="D58" s="4"/>
      <c r="E58" s="4"/>
      <c r="F58" s="4">
        <v>-2</v>
      </c>
      <c r="G58" s="23">
        <f>VLOOKUP(A58,[1]TDSheet!$A:$G,7,0)</f>
        <v>0</v>
      </c>
      <c r="H58" s="7">
        <f>VLOOKUP(A58,[1]TDSheet!$A:$H,8,0)</f>
        <v>50</v>
      </c>
      <c r="I58" s="7">
        <f>VLOOKUP(A58,[2]TDSheet!$A:$E,4,0)</f>
        <v>5</v>
      </c>
      <c r="J58" s="7">
        <f t="shared" si="4"/>
        <v>-5</v>
      </c>
      <c r="M58" s="7">
        <f t="shared" si="5"/>
        <v>0</v>
      </c>
      <c r="N58" s="32"/>
      <c r="O58" s="37">
        <f t="shared" si="6"/>
        <v>0</v>
      </c>
      <c r="P58" s="33"/>
      <c r="R58" s="7" t="e">
        <f t="shared" si="7"/>
        <v>#DIV/0!</v>
      </c>
      <c r="S58" s="7" t="e">
        <f t="shared" si="8"/>
        <v>#DIV/0!</v>
      </c>
      <c r="T58" s="7">
        <f>VLOOKUP(A58,[1]TDSheet!$A:$U,21,0)</f>
        <v>8.4</v>
      </c>
      <c r="U58" s="7">
        <f>VLOOKUP(A58,[1]TDSheet!$A:$V,22,0)</f>
        <v>2</v>
      </c>
      <c r="V58" s="7">
        <f>VLOOKUP(A58,[1]TDSheet!$A:$M,13,0)</f>
        <v>0</v>
      </c>
      <c r="W58" s="7" t="str">
        <f>VLOOKUP(A58,[1]TDSheet!$A:$W,23,0)</f>
        <v>Вывести</v>
      </c>
      <c r="X58" s="7">
        <f t="shared" si="9"/>
        <v>0</v>
      </c>
    </row>
    <row r="59" spans="1:24" ht="11.1" customHeight="1" x14ac:dyDescent="0.2">
      <c r="A59" s="11" t="s">
        <v>63</v>
      </c>
      <c r="B59" s="11" t="s">
        <v>9</v>
      </c>
      <c r="C59" s="4">
        <v>171.321</v>
      </c>
      <c r="D59" s="4">
        <v>864.50699999999995</v>
      </c>
      <c r="E59" s="4">
        <v>414.488</v>
      </c>
      <c r="F59" s="4">
        <v>619.97</v>
      </c>
      <c r="G59" s="23">
        <f>VLOOKUP(A59,[1]TDSheet!$A:$G,7,0)</f>
        <v>1</v>
      </c>
      <c r="H59" s="7">
        <f>VLOOKUP(A59,[1]TDSheet!$A:$H,8,0)</f>
        <v>45</v>
      </c>
      <c r="I59" s="7">
        <f>VLOOKUP(A59,[2]TDSheet!$A:$E,4,0)</f>
        <v>413.81299999999999</v>
      </c>
      <c r="J59" s="7">
        <f t="shared" si="4"/>
        <v>0.67500000000001137</v>
      </c>
      <c r="M59" s="7">
        <f t="shared" si="5"/>
        <v>82.897599999999997</v>
      </c>
      <c r="N59" s="32">
        <f t="shared" ref="N59:N67" si="14">12*M59-F59</f>
        <v>374.80119999999988</v>
      </c>
      <c r="O59" s="37">
        <v>460</v>
      </c>
      <c r="P59" s="33">
        <v>500</v>
      </c>
      <c r="Q59" s="7" t="s">
        <v>138</v>
      </c>
      <c r="R59" s="7">
        <f t="shared" si="7"/>
        <v>13.027759549130494</v>
      </c>
      <c r="S59" s="7">
        <f t="shared" si="8"/>
        <v>7.4787448611298766</v>
      </c>
      <c r="T59" s="7">
        <f>VLOOKUP(A59,[1]TDSheet!$A:$U,21,0)</f>
        <v>95.991600000000005</v>
      </c>
      <c r="U59" s="7">
        <f>VLOOKUP(A59,[1]TDSheet!$A:$V,22,0)</f>
        <v>115.51320000000001</v>
      </c>
      <c r="V59" s="7">
        <f>VLOOKUP(A59,[1]TDSheet!$A:$M,13,0)</f>
        <v>31.476333333333333</v>
      </c>
      <c r="X59" s="7">
        <f t="shared" si="9"/>
        <v>460</v>
      </c>
    </row>
    <row r="60" spans="1:24" ht="11.1" customHeight="1" x14ac:dyDescent="0.2">
      <c r="A60" s="11" t="s">
        <v>64</v>
      </c>
      <c r="B60" s="11" t="s">
        <v>16</v>
      </c>
      <c r="C60" s="4">
        <v>174</v>
      </c>
      <c r="D60" s="4">
        <v>42</v>
      </c>
      <c r="E60" s="4">
        <v>157</v>
      </c>
      <c r="F60" s="4">
        <v>59</v>
      </c>
      <c r="G60" s="23">
        <f>VLOOKUP(A60,[1]TDSheet!$A:$G,7,0)</f>
        <v>0.35</v>
      </c>
      <c r="H60" s="7">
        <f>VLOOKUP(A60,[1]TDSheet!$A:$H,8,0)</f>
        <v>40</v>
      </c>
      <c r="I60" s="7">
        <f>VLOOKUP(A60,[2]TDSheet!$A:$E,4,0)</f>
        <v>191</v>
      </c>
      <c r="J60" s="7">
        <f t="shared" si="4"/>
        <v>-34</v>
      </c>
      <c r="M60" s="7">
        <f t="shared" si="5"/>
        <v>31.4</v>
      </c>
      <c r="N60" s="32">
        <f>9*M60-F60</f>
        <v>223.59999999999997</v>
      </c>
      <c r="O60" s="37">
        <f t="shared" si="6"/>
        <v>223.59999999999997</v>
      </c>
      <c r="P60" s="33"/>
      <c r="R60" s="7">
        <f t="shared" si="7"/>
        <v>9</v>
      </c>
      <c r="S60" s="7">
        <f t="shared" si="8"/>
        <v>1.8789808917197452</v>
      </c>
      <c r="T60" s="7">
        <f>VLOOKUP(A60,[1]TDSheet!$A:$U,21,0)</f>
        <v>46.4</v>
      </c>
      <c r="U60" s="7">
        <f>VLOOKUP(A60,[1]TDSheet!$A:$V,22,0)</f>
        <v>18.2</v>
      </c>
      <c r="V60" s="7">
        <f>VLOOKUP(A60,[1]TDSheet!$A:$M,13,0)</f>
        <v>19.333333333333332</v>
      </c>
      <c r="X60" s="7">
        <f t="shared" si="9"/>
        <v>78.259999999999977</v>
      </c>
    </row>
    <row r="61" spans="1:24" ht="11.1" customHeight="1" x14ac:dyDescent="0.2">
      <c r="A61" s="11" t="s">
        <v>65</v>
      </c>
      <c r="B61" s="11" t="s">
        <v>9</v>
      </c>
      <c r="C61" s="4">
        <v>-3.4390000000000001</v>
      </c>
      <c r="D61" s="4">
        <v>242.75899999999999</v>
      </c>
      <c r="E61" s="4">
        <v>111.863</v>
      </c>
      <c r="F61" s="4">
        <v>127.45699999999999</v>
      </c>
      <c r="G61" s="23">
        <f>VLOOKUP(A61,[1]TDSheet!$A:$G,7,0)</f>
        <v>1</v>
      </c>
      <c r="H61" s="7">
        <f>VLOOKUP(A61,[1]TDSheet!$A:$H,8,0)</f>
        <v>40</v>
      </c>
      <c r="I61" s="7">
        <f>VLOOKUP(A61,[2]TDSheet!$A:$E,4,0)</f>
        <v>124.3</v>
      </c>
      <c r="J61" s="7">
        <f t="shared" si="4"/>
        <v>-12.436999999999998</v>
      </c>
      <c r="M61" s="7">
        <f t="shared" si="5"/>
        <v>22.372599999999998</v>
      </c>
      <c r="N61" s="32">
        <f t="shared" si="14"/>
        <v>141.01419999999996</v>
      </c>
      <c r="O61" s="37">
        <f t="shared" si="6"/>
        <v>141.01419999999996</v>
      </c>
      <c r="P61" s="33"/>
      <c r="R61" s="7">
        <f t="shared" si="7"/>
        <v>11.999999999999998</v>
      </c>
      <c r="S61" s="7">
        <f t="shared" si="8"/>
        <v>5.6970133109249712</v>
      </c>
      <c r="T61" s="7">
        <f>VLOOKUP(A61,[1]TDSheet!$A:$U,21,0)</f>
        <v>12.6744</v>
      </c>
      <c r="U61" s="7">
        <f>VLOOKUP(A61,[1]TDSheet!$A:$V,22,0)</f>
        <v>25.029599999999999</v>
      </c>
      <c r="V61" s="7">
        <f>VLOOKUP(A61,[1]TDSheet!$A:$M,13,0)</f>
        <v>21.122</v>
      </c>
      <c r="X61" s="7">
        <f t="shared" si="9"/>
        <v>141.01419999999996</v>
      </c>
    </row>
    <row r="62" spans="1:24" ht="11.1" customHeight="1" x14ac:dyDescent="0.2">
      <c r="A62" s="11" t="s">
        <v>66</v>
      </c>
      <c r="B62" s="11" t="s">
        <v>16</v>
      </c>
      <c r="C62" s="4">
        <v>16</v>
      </c>
      <c r="D62" s="4">
        <v>582</v>
      </c>
      <c r="E62" s="4">
        <v>376</v>
      </c>
      <c r="F62" s="4">
        <v>221</v>
      </c>
      <c r="G62" s="23">
        <f>VLOOKUP(A62,[1]TDSheet!$A:$G,7,0)</f>
        <v>0.4</v>
      </c>
      <c r="H62" s="7">
        <f>VLOOKUP(A62,[1]TDSheet!$A:$H,8,0)</f>
        <v>40</v>
      </c>
      <c r="I62" s="7">
        <f>VLOOKUP(A62,[2]TDSheet!$A:$E,4,0)</f>
        <v>382</v>
      </c>
      <c r="J62" s="7">
        <f t="shared" si="4"/>
        <v>-6</v>
      </c>
      <c r="M62" s="7">
        <f t="shared" si="5"/>
        <v>75.2</v>
      </c>
      <c r="N62" s="32">
        <f t="shared" ref="N62:N63" si="15">10*M62-F62</f>
        <v>531</v>
      </c>
      <c r="O62" s="37">
        <f t="shared" si="6"/>
        <v>531</v>
      </c>
      <c r="P62" s="33"/>
      <c r="R62" s="7">
        <f t="shared" si="7"/>
        <v>10</v>
      </c>
      <c r="S62" s="7">
        <f t="shared" si="8"/>
        <v>2.9388297872340425</v>
      </c>
      <c r="T62" s="7">
        <f>VLOOKUP(A62,[1]TDSheet!$A:$U,21,0)</f>
        <v>74.400000000000006</v>
      </c>
      <c r="U62" s="7">
        <f>VLOOKUP(A62,[1]TDSheet!$A:$V,22,0)</f>
        <v>68.8</v>
      </c>
      <c r="V62" s="7">
        <f>VLOOKUP(A62,[1]TDSheet!$A:$M,13,0)</f>
        <v>1.6666666666666667</v>
      </c>
      <c r="X62" s="7">
        <f t="shared" si="9"/>
        <v>212.4</v>
      </c>
    </row>
    <row r="63" spans="1:24" ht="11.1" customHeight="1" x14ac:dyDescent="0.2">
      <c r="A63" s="11" t="s">
        <v>67</v>
      </c>
      <c r="B63" s="11" t="s">
        <v>16</v>
      </c>
      <c r="C63" s="4">
        <v>24</v>
      </c>
      <c r="D63" s="4">
        <v>840</v>
      </c>
      <c r="E63" s="4">
        <v>525</v>
      </c>
      <c r="F63" s="4">
        <v>339</v>
      </c>
      <c r="G63" s="23">
        <f>VLOOKUP(A63,[1]TDSheet!$A:$G,7,0)</f>
        <v>0.4</v>
      </c>
      <c r="H63" s="7">
        <f>VLOOKUP(A63,[1]TDSheet!$A:$H,8,0)</f>
        <v>45</v>
      </c>
      <c r="I63" s="7">
        <f>VLOOKUP(A63,[2]TDSheet!$A:$E,4,0)</f>
        <v>536</v>
      </c>
      <c r="J63" s="7">
        <f t="shared" si="4"/>
        <v>-11</v>
      </c>
      <c r="M63" s="7">
        <f t="shared" si="5"/>
        <v>105</v>
      </c>
      <c r="N63" s="32">
        <f t="shared" si="15"/>
        <v>711</v>
      </c>
      <c r="O63" s="37">
        <f t="shared" si="6"/>
        <v>711</v>
      </c>
      <c r="P63" s="33"/>
      <c r="R63" s="7">
        <f t="shared" si="7"/>
        <v>10</v>
      </c>
      <c r="S63" s="7">
        <f t="shared" si="8"/>
        <v>3.2285714285714286</v>
      </c>
      <c r="T63" s="7">
        <f>VLOOKUP(A63,[1]TDSheet!$A:$U,21,0)</f>
        <v>98.2</v>
      </c>
      <c r="U63" s="7">
        <f>VLOOKUP(A63,[1]TDSheet!$A:$V,22,0)</f>
        <v>111.4</v>
      </c>
      <c r="V63" s="7">
        <f>VLOOKUP(A63,[1]TDSheet!$A:$M,13,0)</f>
        <v>2.3333333333333335</v>
      </c>
      <c r="X63" s="7">
        <f t="shared" si="9"/>
        <v>284.40000000000003</v>
      </c>
    </row>
    <row r="64" spans="1:24" ht="11.1" customHeight="1" x14ac:dyDescent="0.2">
      <c r="A64" s="11" t="s">
        <v>68</v>
      </c>
      <c r="B64" s="11" t="s">
        <v>16</v>
      </c>
      <c r="C64" s="4">
        <v>17</v>
      </c>
      <c r="D64" s="4">
        <v>312</v>
      </c>
      <c r="E64" s="4">
        <v>159</v>
      </c>
      <c r="F64" s="4">
        <v>170</v>
      </c>
      <c r="G64" s="23">
        <f>VLOOKUP(A64,[1]TDSheet!$A:$G,7,0)</f>
        <v>0.4</v>
      </c>
      <c r="H64" s="7">
        <f>VLOOKUP(A64,[1]TDSheet!$A:$H,8,0)</f>
        <v>40</v>
      </c>
      <c r="I64" s="7">
        <f>VLOOKUP(A64,[2]TDSheet!$A:$E,4,0)</f>
        <v>168</v>
      </c>
      <c r="J64" s="7">
        <f t="shared" si="4"/>
        <v>-9</v>
      </c>
      <c r="M64" s="7">
        <f t="shared" si="5"/>
        <v>31.8</v>
      </c>
      <c r="N64" s="32">
        <f t="shared" si="14"/>
        <v>211.60000000000002</v>
      </c>
      <c r="O64" s="37">
        <f t="shared" si="6"/>
        <v>211.60000000000002</v>
      </c>
      <c r="P64" s="33"/>
      <c r="R64" s="7">
        <f t="shared" si="7"/>
        <v>12</v>
      </c>
      <c r="S64" s="7">
        <f t="shared" si="8"/>
        <v>5.3459119496855347</v>
      </c>
      <c r="T64" s="7">
        <f>VLOOKUP(A64,[1]TDSheet!$A:$U,21,0)</f>
        <v>34.200000000000003</v>
      </c>
      <c r="U64" s="7">
        <f>VLOOKUP(A64,[1]TDSheet!$A:$V,22,0)</f>
        <v>38.4</v>
      </c>
      <c r="V64" s="7">
        <f>VLOOKUP(A64,[1]TDSheet!$A:$M,13,0)</f>
        <v>0.66666666666666663</v>
      </c>
      <c r="X64" s="7">
        <f t="shared" si="9"/>
        <v>84.640000000000015</v>
      </c>
    </row>
    <row r="65" spans="1:24" ht="11.1" customHeight="1" x14ac:dyDescent="0.2">
      <c r="A65" s="11" t="s">
        <v>69</v>
      </c>
      <c r="B65" s="11" t="s">
        <v>9</v>
      </c>
      <c r="C65" s="4">
        <v>208.03800000000001</v>
      </c>
      <c r="D65" s="4">
        <v>917.70899999999995</v>
      </c>
      <c r="E65" s="4">
        <v>306.08600000000001</v>
      </c>
      <c r="F65" s="4">
        <v>819.26599999999996</v>
      </c>
      <c r="G65" s="23">
        <f>VLOOKUP(A65,[1]TDSheet!$A:$G,7,0)</f>
        <v>1</v>
      </c>
      <c r="H65" s="7">
        <f>VLOOKUP(A65,[1]TDSheet!$A:$H,8,0)</f>
        <v>50</v>
      </c>
      <c r="I65" s="7">
        <f>VLOOKUP(A65,[2]TDSheet!$A:$E,4,0)</f>
        <v>312.2</v>
      </c>
      <c r="J65" s="7">
        <f t="shared" si="4"/>
        <v>-6.1139999999999759</v>
      </c>
      <c r="M65" s="7">
        <f t="shared" si="5"/>
        <v>61.217200000000005</v>
      </c>
      <c r="N65" s="32"/>
      <c r="O65" s="37">
        <f t="shared" si="6"/>
        <v>0</v>
      </c>
      <c r="P65" s="33"/>
      <c r="R65" s="7">
        <f t="shared" si="7"/>
        <v>13.382938128499832</v>
      </c>
      <c r="S65" s="7">
        <f t="shared" si="8"/>
        <v>13.382938128499832</v>
      </c>
      <c r="T65" s="7">
        <f>VLOOKUP(A65,[1]TDSheet!$A:$U,21,0)</f>
        <v>87.182199999999995</v>
      </c>
      <c r="U65" s="7">
        <f>VLOOKUP(A65,[1]TDSheet!$A:$V,22,0)</f>
        <v>94.880600000000001</v>
      </c>
      <c r="V65" s="7">
        <f>VLOOKUP(A65,[1]TDSheet!$A:$M,13,0)</f>
        <v>100.17333333333333</v>
      </c>
      <c r="X65" s="7">
        <f t="shared" si="9"/>
        <v>0</v>
      </c>
    </row>
    <row r="66" spans="1:24" ht="11.1" customHeight="1" x14ac:dyDescent="0.2">
      <c r="A66" s="11" t="s">
        <v>70</v>
      </c>
      <c r="B66" s="11" t="s">
        <v>9</v>
      </c>
      <c r="C66" s="4">
        <v>98.703000000000003</v>
      </c>
      <c r="D66" s="4">
        <v>1246.5640000000001</v>
      </c>
      <c r="E66" s="4">
        <v>481.1</v>
      </c>
      <c r="F66" s="4">
        <v>863.84299999999996</v>
      </c>
      <c r="G66" s="23">
        <f>VLOOKUP(A66,[1]TDSheet!$A:$G,7,0)</f>
        <v>1</v>
      </c>
      <c r="H66" s="7">
        <f>VLOOKUP(A66,[1]TDSheet!$A:$H,8,0)</f>
        <v>50</v>
      </c>
      <c r="I66" s="7">
        <f>VLOOKUP(A66,[2]TDSheet!$A:$E,4,0)</f>
        <v>465.3</v>
      </c>
      <c r="J66" s="7">
        <f t="shared" si="4"/>
        <v>15.800000000000011</v>
      </c>
      <c r="M66" s="7">
        <f t="shared" si="5"/>
        <v>96.22</v>
      </c>
      <c r="N66" s="32">
        <f t="shared" si="14"/>
        <v>290.79699999999991</v>
      </c>
      <c r="O66" s="37">
        <f t="shared" si="6"/>
        <v>290.79699999999991</v>
      </c>
      <c r="P66" s="33"/>
      <c r="R66" s="7">
        <f t="shared" si="7"/>
        <v>11.999999999999998</v>
      </c>
      <c r="S66" s="7">
        <f t="shared" si="8"/>
        <v>8.9777904801496575</v>
      </c>
      <c r="T66" s="7">
        <f>VLOOKUP(A66,[1]TDSheet!$A:$U,21,0)</f>
        <v>100.01520000000001</v>
      </c>
      <c r="U66" s="7">
        <f>VLOOKUP(A66,[1]TDSheet!$A:$V,22,0)</f>
        <v>119.9748</v>
      </c>
      <c r="V66" s="7">
        <f>VLOOKUP(A66,[1]TDSheet!$A:$M,13,0)</f>
        <v>120.93733333333334</v>
      </c>
      <c r="X66" s="7">
        <f t="shared" si="9"/>
        <v>290.79699999999991</v>
      </c>
    </row>
    <row r="67" spans="1:24" ht="21.95" customHeight="1" x14ac:dyDescent="0.2">
      <c r="A67" s="11" t="s">
        <v>71</v>
      </c>
      <c r="B67" s="11" t="s">
        <v>9</v>
      </c>
      <c r="C67" s="4">
        <v>31.792000000000002</v>
      </c>
      <c r="D67" s="4">
        <v>822.63900000000001</v>
      </c>
      <c r="E67" s="4">
        <v>309.505</v>
      </c>
      <c r="F67" s="4">
        <v>544.45600000000002</v>
      </c>
      <c r="G67" s="23">
        <f>VLOOKUP(A67,[1]TDSheet!$A:$G,7,0)</f>
        <v>1</v>
      </c>
      <c r="H67" s="7">
        <f>VLOOKUP(A67,[1]TDSheet!$A:$H,8,0)</f>
        <v>55</v>
      </c>
      <c r="I67" s="7">
        <f>VLOOKUP(A67,[2]TDSheet!$A:$E,4,0)</f>
        <v>321.89999999999998</v>
      </c>
      <c r="J67" s="7">
        <f t="shared" si="4"/>
        <v>-12.394999999999982</v>
      </c>
      <c r="M67" s="7">
        <f t="shared" si="5"/>
        <v>61.900999999999996</v>
      </c>
      <c r="N67" s="32">
        <f t="shared" si="14"/>
        <v>198.35599999999988</v>
      </c>
      <c r="O67" s="37">
        <f t="shared" si="6"/>
        <v>198.35599999999988</v>
      </c>
      <c r="P67" s="33"/>
      <c r="R67" s="7">
        <f t="shared" si="7"/>
        <v>11.999999999999998</v>
      </c>
      <c r="S67" s="7">
        <f t="shared" si="8"/>
        <v>8.7955929629569809</v>
      </c>
      <c r="T67" s="7">
        <f>VLOOKUP(A67,[1]TDSheet!$A:$U,21,0)</f>
        <v>64.817599999999999</v>
      </c>
      <c r="U67" s="7">
        <f>VLOOKUP(A67,[1]TDSheet!$A:$V,22,0)</f>
        <v>76.8048</v>
      </c>
      <c r="V67" s="7">
        <f>VLOOKUP(A67,[1]TDSheet!$A:$M,13,0)</f>
        <v>75.142333333333326</v>
      </c>
      <c r="X67" s="7">
        <f t="shared" si="9"/>
        <v>198.35599999999988</v>
      </c>
    </row>
    <row r="68" spans="1:24" ht="21.95" customHeight="1" x14ac:dyDescent="0.2">
      <c r="A68" s="11" t="s">
        <v>72</v>
      </c>
      <c r="B68" s="11" t="s">
        <v>9</v>
      </c>
      <c r="C68" s="4">
        <v>0.85499999999999998</v>
      </c>
      <c r="D68" s="4"/>
      <c r="E68" s="4"/>
      <c r="F68" s="4">
        <v>0.85499999999999998</v>
      </c>
      <c r="G68" s="23">
        <f>VLOOKUP(A68,[1]TDSheet!$A:$G,7,0)</f>
        <v>0</v>
      </c>
      <c r="H68" s="7">
        <f>VLOOKUP(A68,[1]TDSheet!$A:$H,8,0)</f>
        <v>50</v>
      </c>
      <c r="J68" s="7">
        <f t="shared" si="4"/>
        <v>0</v>
      </c>
      <c r="M68" s="7">
        <f t="shared" si="5"/>
        <v>0</v>
      </c>
      <c r="N68" s="32"/>
      <c r="O68" s="37">
        <f t="shared" si="6"/>
        <v>0</v>
      </c>
      <c r="P68" s="33"/>
      <c r="R68" s="7" t="e">
        <f t="shared" si="7"/>
        <v>#DIV/0!</v>
      </c>
      <c r="S68" s="7" t="e">
        <f t="shared" si="8"/>
        <v>#DIV/0!</v>
      </c>
      <c r="T68" s="7">
        <f>VLOOKUP(A68,[1]TDSheet!$A:$U,21,0)</f>
        <v>0</v>
      </c>
      <c r="U68" s="7">
        <f>VLOOKUP(A68,[1]TDSheet!$A:$V,22,0)</f>
        <v>0</v>
      </c>
      <c r="V68" s="7">
        <f>VLOOKUP(A68,[1]TDSheet!$A:$M,13,0)</f>
        <v>0</v>
      </c>
      <c r="W68" s="7" t="str">
        <f>VLOOKUP(A68,[1]TDSheet!$A:$W,23,0)</f>
        <v>Вывести</v>
      </c>
      <c r="X68" s="7">
        <f t="shared" si="9"/>
        <v>0</v>
      </c>
    </row>
    <row r="69" spans="1:24" ht="11.1" customHeight="1" x14ac:dyDescent="0.2">
      <c r="A69" s="11" t="s">
        <v>73</v>
      </c>
      <c r="B69" s="11" t="s">
        <v>16</v>
      </c>
      <c r="C69" s="4">
        <v>2</v>
      </c>
      <c r="D69" s="4"/>
      <c r="E69" s="4"/>
      <c r="F69" s="4">
        <v>2</v>
      </c>
      <c r="G69" s="23">
        <f>VLOOKUP(A69,[1]TDSheet!$A:$G,7,0)</f>
        <v>0</v>
      </c>
      <c r="H69" s="7" t="e">
        <f>VLOOKUP(A69,[1]TDSheet!$A:$H,8,0)</f>
        <v>#N/A</v>
      </c>
      <c r="J69" s="7">
        <f t="shared" si="4"/>
        <v>0</v>
      </c>
      <c r="M69" s="7">
        <f t="shared" si="5"/>
        <v>0</v>
      </c>
      <c r="N69" s="32"/>
      <c r="O69" s="37">
        <f t="shared" si="6"/>
        <v>0</v>
      </c>
      <c r="P69" s="33"/>
      <c r="R69" s="7" t="e">
        <f t="shared" si="7"/>
        <v>#DIV/0!</v>
      </c>
      <c r="S69" s="7" t="e">
        <f t="shared" si="8"/>
        <v>#DIV/0!</v>
      </c>
      <c r="T69" s="7">
        <f>VLOOKUP(A69,[1]TDSheet!$A:$U,21,0)</f>
        <v>0.4</v>
      </c>
      <c r="U69" s="7">
        <f>VLOOKUP(A69,[1]TDSheet!$A:$V,22,0)</f>
        <v>0.2</v>
      </c>
      <c r="V69" s="7">
        <f>VLOOKUP(A69,[1]TDSheet!$A:$M,13,0)</f>
        <v>0</v>
      </c>
      <c r="X69" s="7">
        <f t="shared" si="9"/>
        <v>0</v>
      </c>
    </row>
    <row r="70" spans="1:24" ht="11.1" customHeight="1" x14ac:dyDescent="0.2">
      <c r="A70" s="11" t="s">
        <v>74</v>
      </c>
      <c r="B70" s="11" t="s">
        <v>16</v>
      </c>
      <c r="C70" s="4">
        <v>77</v>
      </c>
      <c r="D70" s="4">
        <v>762</v>
      </c>
      <c r="E70" s="4">
        <v>648</v>
      </c>
      <c r="F70" s="4">
        <v>191</v>
      </c>
      <c r="G70" s="23">
        <f>VLOOKUP(A70,[1]TDSheet!$A:$G,7,0)</f>
        <v>0.4</v>
      </c>
      <c r="H70" s="7">
        <f>VLOOKUP(A70,[1]TDSheet!$A:$H,8,0)</f>
        <v>45</v>
      </c>
      <c r="I70" s="7">
        <f>VLOOKUP(A70,[2]TDSheet!$A:$E,4,0)</f>
        <v>652</v>
      </c>
      <c r="J70" s="7">
        <f t="shared" si="4"/>
        <v>-4</v>
      </c>
      <c r="M70" s="7">
        <f t="shared" si="5"/>
        <v>129.6</v>
      </c>
      <c r="N70" s="32">
        <f>8*M70-F70</f>
        <v>845.8</v>
      </c>
      <c r="O70" s="37">
        <f t="shared" si="6"/>
        <v>845.8</v>
      </c>
      <c r="P70" s="33"/>
      <c r="R70" s="7">
        <f t="shared" si="7"/>
        <v>8</v>
      </c>
      <c r="S70" s="7">
        <f t="shared" si="8"/>
        <v>1.4737654320987654</v>
      </c>
      <c r="T70" s="7">
        <f>VLOOKUP(A70,[1]TDSheet!$A:$U,21,0)</f>
        <v>73.400000000000006</v>
      </c>
      <c r="U70" s="7">
        <f>VLOOKUP(A70,[1]TDSheet!$A:$V,22,0)</f>
        <v>94.8</v>
      </c>
      <c r="V70" s="7">
        <f>VLOOKUP(A70,[1]TDSheet!$A:$M,13,0)</f>
        <v>1.6666666666666667</v>
      </c>
      <c r="X70" s="7">
        <f t="shared" si="9"/>
        <v>338.32</v>
      </c>
    </row>
    <row r="71" spans="1:24" ht="21.95" customHeight="1" x14ac:dyDescent="0.2">
      <c r="A71" s="11" t="s">
        <v>75</v>
      </c>
      <c r="B71" s="11" t="s">
        <v>16</v>
      </c>
      <c r="C71" s="4">
        <v>149</v>
      </c>
      <c r="D71" s="4">
        <v>450</v>
      </c>
      <c r="E71" s="4">
        <v>236</v>
      </c>
      <c r="F71" s="4">
        <v>363</v>
      </c>
      <c r="G71" s="23">
        <f>VLOOKUP(A71,[1]TDSheet!$A:$G,7,0)</f>
        <v>0.35</v>
      </c>
      <c r="H71" s="7">
        <f>VLOOKUP(A71,[1]TDSheet!$A:$H,8,0)</f>
        <v>40</v>
      </c>
      <c r="I71" s="7">
        <f>VLOOKUP(A71,[2]TDSheet!$A:$E,4,0)</f>
        <v>269</v>
      </c>
      <c r="J71" s="7">
        <f t="shared" ref="J71:J109" si="16">E71-I71</f>
        <v>-33</v>
      </c>
      <c r="M71" s="7">
        <f t="shared" ref="M71:M109" si="17">E71/5</f>
        <v>47.2</v>
      </c>
      <c r="N71" s="32">
        <f t="shared" ref="N71" si="18">12*M71-F71</f>
        <v>203.40000000000009</v>
      </c>
      <c r="O71" s="37">
        <f t="shared" ref="O71:O105" si="19">N71</f>
        <v>203.40000000000009</v>
      </c>
      <c r="P71" s="33"/>
      <c r="R71" s="7">
        <f t="shared" ref="R71:R109" si="20">(F71+O71)/M71</f>
        <v>12.000000000000002</v>
      </c>
      <c r="S71" s="7">
        <f t="shared" ref="S71:S109" si="21">F71/M71</f>
        <v>7.6906779661016946</v>
      </c>
      <c r="T71" s="7">
        <f>VLOOKUP(A71,[1]TDSheet!$A:$U,21,0)</f>
        <v>50.4</v>
      </c>
      <c r="U71" s="7">
        <f>VLOOKUP(A71,[1]TDSheet!$A:$V,22,0)</f>
        <v>66.400000000000006</v>
      </c>
      <c r="V71" s="7">
        <f>VLOOKUP(A71,[1]TDSheet!$A:$M,13,0)</f>
        <v>28</v>
      </c>
      <c r="X71" s="7">
        <f t="shared" ref="X71:X109" si="22">O71*G71</f>
        <v>71.190000000000026</v>
      </c>
    </row>
    <row r="72" spans="1:24" ht="11.1" customHeight="1" x14ac:dyDescent="0.2">
      <c r="A72" s="11" t="s">
        <v>76</v>
      </c>
      <c r="B72" s="11" t="s">
        <v>9</v>
      </c>
      <c r="C72" s="4">
        <v>-1.282</v>
      </c>
      <c r="D72" s="4"/>
      <c r="E72" s="4"/>
      <c r="F72" s="4">
        <v>-1.282</v>
      </c>
      <c r="G72" s="23">
        <f>VLOOKUP(A72,[1]TDSheet!$A:$G,7,0)</f>
        <v>0</v>
      </c>
      <c r="H72" s="7" t="e">
        <f>VLOOKUP(A72,[1]TDSheet!$A:$H,8,0)</f>
        <v>#N/A</v>
      </c>
      <c r="J72" s="7">
        <f t="shared" si="16"/>
        <v>0</v>
      </c>
      <c r="M72" s="7">
        <f t="shared" si="17"/>
        <v>0</v>
      </c>
      <c r="N72" s="32"/>
      <c r="O72" s="37">
        <f t="shared" si="19"/>
        <v>0</v>
      </c>
      <c r="P72" s="33"/>
      <c r="R72" s="7" t="e">
        <f t="shared" si="20"/>
        <v>#DIV/0!</v>
      </c>
      <c r="S72" s="7" t="e">
        <f t="shared" si="21"/>
        <v>#DIV/0!</v>
      </c>
      <c r="T72" s="7">
        <f>VLOOKUP(A72,[1]TDSheet!$A:$U,21,0)</f>
        <v>0.25640000000000002</v>
      </c>
      <c r="U72" s="7">
        <f>VLOOKUP(A72,[1]TDSheet!$A:$V,22,0)</f>
        <v>0</v>
      </c>
      <c r="V72" s="7">
        <f>VLOOKUP(A72,[1]TDSheet!$A:$M,13,0)</f>
        <v>0</v>
      </c>
      <c r="X72" s="7">
        <f t="shared" si="22"/>
        <v>0</v>
      </c>
    </row>
    <row r="73" spans="1:24" ht="11.1" customHeight="1" x14ac:dyDescent="0.2">
      <c r="A73" s="11" t="s">
        <v>77</v>
      </c>
      <c r="B73" s="11" t="s">
        <v>16</v>
      </c>
      <c r="C73" s="4">
        <v>105.295</v>
      </c>
      <c r="D73" s="4">
        <v>230</v>
      </c>
      <c r="E73" s="4">
        <v>247</v>
      </c>
      <c r="F73" s="4">
        <v>88.295000000000002</v>
      </c>
      <c r="G73" s="23">
        <f>VLOOKUP(A73,[1]TDSheet!$A:$G,7,0)</f>
        <v>0.4</v>
      </c>
      <c r="H73" s="7">
        <f>VLOOKUP(A73,[1]TDSheet!$A:$H,8,0)</f>
        <v>50</v>
      </c>
      <c r="I73" s="7">
        <f>VLOOKUP(A73,[2]TDSheet!$A:$E,4,0)</f>
        <v>247</v>
      </c>
      <c r="J73" s="7">
        <f t="shared" si="16"/>
        <v>0</v>
      </c>
      <c r="M73" s="7">
        <f t="shared" si="17"/>
        <v>49.4</v>
      </c>
      <c r="N73" s="32">
        <f>9*M73-F73</f>
        <v>356.30499999999995</v>
      </c>
      <c r="O73" s="37">
        <f t="shared" si="19"/>
        <v>356.30499999999995</v>
      </c>
      <c r="P73" s="33"/>
      <c r="R73" s="7">
        <f t="shared" si="20"/>
        <v>9</v>
      </c>
      <c r="S73" s="7">
        <f t="shared" si="21"/>
        <v>1.7873481781376519</v>
      </c>
      <c r="T73" s="7">
        <f>VLOOKUP(A73,[1]TDSheet!$A:$U,21,0)</f>
        <v>29.8</v>
      </c>
      <c r="U73" s="7">
        <f>VLOOKUP(A73,[1]TDSheet!$A:$V,22,0)</f>
        <v>36.200000000000003</v>
      </c>
      <c r="V73" s="7">
        <f>VLOOKUP(A73,[1]TDSheet!$A:$M,13,0)</f>
        <v>30</v>
      </c>
      <c r="X73" s="7">
        <f t="shared" si="22"/>
        <v>142.52199999999999</v>
      </c>
    </row>
    <row r="74" spans="1:24" ht="21.95" customHeight="1" x14ac:dyDescent="0.2">
      <c r="A74" s="11" t="s">
        <v>78</v>
      </c>
      <c r="B74" s="11" t="s">
        <v>16</v>
      </c>
      <c r="C74" s="4">
        <v>3</v>
      </c>
      <c r="D74" s="4"/>
      <c r="E74" s="4"/>
      <c r="F74" s="4">
        <v>3</v>
      </c>
      <c r="G74" s="23">
        <f>VLOOKUP(A74,[1]TDSheet!$A:$G,7,0)</f>
        <v>0</v>
      </c>
      <c r="H74" s="7" t="e">
        <f>VLOOKUP(A74,[1]TDSheet!$A:$H,8,0)</f>
        <v>#N/A</v>
      </c>
      <c r="J74" s="7">
        <f t="shared" si="16"/>
        <v>0</v>
      </c>
      <c r="M74" s="7">
        <f t="shared" si="17"/>
        <v>0</v>
      </c>
      <c r="N74" s="32"/>
      <c r="O74" s="37">
        <f t="shared" si="19"/>
        <v>0</v>
      </c>
      <c r="P74" s="33"/>
      <c r="R74" s="7" t="e">
        <f t="shared" si="20"/>
        <v>#DIV/0!</v>
      </c>
      <c r="S74" s="7" t="e">
        <f t="shared" si="21"/>
        <v>#DIV/0!</v>
      </c>
      <c r="T74" s="7">
        <f>VLOOKUP(A74,[1]TDSheet!$A:$U,21,0)</f>
        <v>0.6</v>
      </c>
      <c r="U74" s="7">
        <f>VLOOKUP(A74,[1]TDSheet!$A:$V,22,0)</f>
        <v>0.4</v>
      </c>
      <c r="V74" s="7">
        <f>VLOOKUP(A74,[1]TDSheet!$A:$M,13,0)</f>
        <v>0</v>
      </c>
      <c r="X74" s="7">
        <f t="shared" si="22"/>
        <v>0</v>
      </c>
    </row>
    <row r="75" spans="1:24" ht="21.95" customHeight="1" x14ac:dyDescent="0.2">
      <c r="A75" s="11" t="s">
        <v>79</v>
      </c>
      <c r="B75" s="11" t="s">
        <v>16</v>
      </c>
      <c r="C75" s="4">
        <v>20</v>
      </c>
      <c r="D75" s="4">
        <v>40</v>
      </c>
      <c r="E75" s="4">
        <v>10</v>
      </c>
      <c r="F75" s="4">
        <v>50</v>
      </c>
      <c r="G75" s="23">
        <f>VLOOKUP(A75,[1]TDSheet!$A:$G,7,0)</f>
        <v>0.4</v>
      </c>
      <c r="H75" s="7">
        <f>VLOOKUP(A75,[1]TDSheet!$A:$H,8,0)</f>
        <v>60</v>
      </c>
      <c r="I75" s="7">
        <f>VLOOKUP(A75,[2]TDSheet!$A:$E,4,0)</f>
        <v>11</v>
      </c>
      <c r="J75" s="7">
        <f t="shared" si="16"/>
        <v>-1</v>
      </c>
      <c r="M75" s="7">
        <f t="shared" si="17"/>
        <v>2</v>
      </c>
      <c r="N75" s="32"/>
      <c r="O75" s="37">
        <f t="shared" si="19"/>
        <v>0</v>
      </c>
      <c r="P75" s="33"/>
      <c r="R75" s="7">
        <f t="shared" si="20"/>
        <v>25</v>
      </c>
      <c r="S75" s="7">
        <f t="shared" si="21"/>
        <v>25</v>
      </c>
      <c r="T75" s="7">
        <f>VLOOKUP(A75,[1]TDSheet!$A:$U,21,0)</f>
        <v>6</v>
      </c>
      <c r="U75" s="7">
        <f>VLOOKUP(A75,[1]TDSheet!$A:$V,22,0)</f>
        <v>0</v>
      </c>
      <c r="V75" s="7">
        <f>VLOOKUP(A75,[1]TDSheet!$A:$M,13,0)</f>
        <v>6.666666666666667</v>
      </c>
      <c r="X75" s="7">
        <f t="shared" si="22"/>
        <v>0</v>
      </c>
    </row>
    <row r="76" spans="1:24" ht="21.95" customHeight="1" x14ac:dyDescent="0.2">
      <c r="A76" s="11" t="s">
        <v>80</v>
      </c>
      <c r="B76" s="11" t="s">
        <v>16</v>
      </c>
      <c r="C76" s="4">
        <v>-17</v>
      </c>
      <c r="D76" s="4"/>
      <c r="E76" s="4">
        <v>0</v>
      </c>
      <c r="F76" s="4">
        <v>-17</v>
      </c>
      <c r="G76" s="23">
        <f>VLOOKUP(A76,[1]TDSheet!$A:$G,7,0)</f>
        <v>0</v>
      </c>
      <c r="H76" s="7" t="e">
        <f>VLOOKUP(A76,[1]TDSheet!$A:$H,8,0)</f>
        <v>#N/A</v>
      </c>
      <c r="I76" s="7">
        <f>VLOOKUP(A76,[2]TDSheet!$A:$E,4,0)</f>
        <v>30</v>
      </c>
      <c r="J76" s="7">
        <f t="shared" si="16"/>
        <v>-30</v>
      </c>
      <c r="M76" s="7">
        <f t="shared" si="17"/>
        <v>0</v>
      </c>
      <c r="N76" s="32"/>
      <c r="O76" s="37">
        <f t="shared" si="19"/>
        <v>0</v>
      </c>
      <c r="P76" s="33"/>
      <c r="R76" s="7" t="e">
        <f t="shared" si="20"/>
        <v>#DIV/0!</v>
      </c>
      <c r="S76" s="7" t="e">
        <f t="shared" si="21"/>
        <v>#DIV/0!</v>
      </c>
      <c r="T76" s="7">
        <f>VLOOKUP(A76,[1]TDSheet!$A:$U,21,0)</f>
        <v>8.1999999999999993</v>
      </c>
      <c r="U76" s="7">
        <f>VLOOKUP(A76,[1]TDSheet!$A:$V,22,0)</f>
        <v>1.4</v>
      </c>
      <c r="V76" s="7">
        <f>VLOOKUP(A76,[1]TDSheet!$A:$M,13,0)</f>
        <v>0</v>
      </c>
      <c r="X76" s="7">
        <f t="shared" si="22"/>
        <v>0</v>
      </c>
    </row>
    <row r="77" spans="1:24" ht="11.1" customHeight="1" x14ac:dyDescent="0.2">
      <c r="A77" s="11" t="s">
        <v>81</v>
      </c>
      <c r="B77" s="11" t="s">
        <v>16</v>
      </c>
      <c r="C77" s="4">
        <v>153</v>
      </c>
      <c r="D77" s="4">
        <v>12</v>
      </c>
      <c r="E77" s="4">
        <v>93</v>
      </c>
      <c r="F77" s="4">
        <v>72</v>
      </c>
      <c r="G77" s="23">
        <f>VLOOKUP(A77,[1]TDSheet!$A:$G,7,0)</f>
        <v>0.4</v>
      </c>
      <c r="H77" s="7">
        <f>VLOOKUP(A77,[1]TDSheet!$A:$H,8,0)</f>
        <v>40</v>
      </c>
      <c r="I77" s="7">
        <f>VLOOKUP(A77,[2]TDSheet!$A:$E,4,0)</f>
        <v>98</v>
      </c>
      <c r="J77" s="7">
        <f t="shared" si="16"/>
        <v>-5</v>
      </c>
      <c r="M77" s="7">
        <f t="shared" si="17"/>
        <v>18.600000000000001</v>
      </c>
      <c r="N77" s="32">
        <f>11*M77-F77</f>
        <v>132.60000000000002</v>
      </c>
      <c r="O77" s="37">
        <f t="shared" si="19"/>
        <v>132.60000000000002</v>
      </c>
      <c r="P77" s="33"/>
      <c r="R77" s="7">
        <f t="shared" si="20"/>
        <v>11</v>
      </c>
      <c r="S77" s="7">
        <f t="shared" si="21"/>
        <v>3.8709677419354835</v>
      </c>
      <c r="T77" s="7">
        <f>VLOOKUP(A77,[1]TDSheet!$A:$U,21,0)</f>
        <v>23.8</v>
      </c>
      <c r="U77" s="7">
        <f>VLOOKUP(A77,[1]TDSheet!$A:$V,22,0)</f>
        <v>18</v>
      </c>
      <c r="V77" s="7">
        <f>VLOOKUP(A77,[1]TDSheet!$A:$M,13,0)</f>
        <v>10</v>
      </c>
      <c r="X77" s="7">
        <f t="shared" si="22"/>
        <v>53.040000000000013</v>
      </c>
    </row>
    <row r="78" spans="1:24" ht="21.95" customHeight="1" x14ac:dyDescent="0.2">
      <c r="A78" s="11" t="s">
        <v>82</v>
      </c>
      <c r="B78" s="11" t="s">
        <v>9</v>
      </c>
      <c r="C78" s="4">
        <v>30.754000000000001</v>
      </c>
      <c r="D78" s="4">
        <v>217.33199999999999</v>
      </c>
      <c r="E78" s="4">
        <v>113.678</v>
      </c>
      <c r="F78" s="4">
        <v>134.40799999999999</v>
      </c>
      <c r="G78" s="23">
        <f>VLOOKUP(A78,[1]TDSheet!$A:$G,7,0)</f>
        <v>1</v>
      </c>
      <c r="H78" s="7">
        <f>VLOOKUP(A78,[1]TDSheet!$A:$H,8,0)</f>
        <v>40</v>
      </c>
      <c r="I78" s="7">
        <f>VLOOKUP(A78,[2]TDSheet!$A:$E,4,0)</f>
        <v>131.80000000000001</v>
      </c>
      <c r="J78" s="7">
        <f t="shared" si="16"/>
        <v>-18.122000000000014</v>
      </c>
      <c r="M78" s="7">
        <f t="shared" si="17"/>
        <v>22.735599999999998</v>
      </c>
      <c r="N78" s="32">
        <f t="shared" ref="N78:N83" si="23">12*M78-F78</f>
        <v>138.41919999999996</v>
      </c>
      <c r="O78" s="37">
        <f t="shared" si="19"/>
        <v>138.41919999999996</v>
      </c>
      <c r="P78" s="33"/>
      <c r="R78" s="7">
        <f t="shared" si="20"/>
        <v>11.999999999999998</v>
      </c>
      <c r="S78" s="7">
        <f t="shared" si="21"/>
        <v>5.9117859216383115</v>
      </c>
      <c r="T78" s="7">
        <f>VLOOKUP(A78,[1]TDSheet!$A:$U,21,0)</f>
        <v>11.474</v>
      </c>
      <c r="U78" s="7">
        <f>VLOOKUP(A78,[1]TDSheet!$A:$V,22,0)</f>
        <v>29.787599999999998</v>
      </c>
      <c r="V78" s="7">
        <f>VLOOKUP(A78,[1]TDSheet!$A:$M,13,0)</f>
        <v>7.6956666666666669</v>
      </c>
      <c r="X78" s="7">
        <f t="shared" si="22"/>
        <v>138.41919999999996</v>
      </c>
    </row>
    <row r="79" spans="1:24" ht="21.95" customHeight="1" x14ac:dyDescent="0.2">
      <c r="A79" s="11" t="s">
        <v>83</v>
      </c>
      <c r="B79" s="11" t="s">
        <v>16</v>
      </c>
      <c r="C79" s="4">
        <v>43</v>
      </c>
      <c r="D79" s="4">
        <v>270</v>
      </c>
      <c r="E79" s="4">
        <v>94</v>
      </c>
      <c r="F79" s="4">
        <v>219</v>
      </c>
      <c r="G79" s="23">
        <f>VLOOKUP(A79,[1]TDSheet!$A:$G,7,0)</f>
        <v>0.28000000000000003</v>
      </c>
      <c r="H79" s="7">
        <f>VLOOKUP(A79,[1]TDSheet!$A:$H,8,0)</f>
        <v>45</v>
      </c>
      <c r="I79" s="7">
        <f>VLOOKUP(A79,[2]TDSheet!$A:$E,4,0)</f>
        <v>96</v>
      </c>
      <c r="J79" s="7">
        <f t="shared" si="16"/>
        <v>-2</v>
      </c>
      <c r="M79" s="7">
        <f t="shared" si="17"/>
        <v>18.8</v>
      </c>
      <c r="N79" s="32"/>
      <c r="O79" s="37">
        <f t="shared" si="19"/>
        <v>0</v>
      </c>
      <c r="P79" s="33"/>
      <c r="R79" s="7">
        <f t="shared" si="20"/>
        <v>11.648936170212766</v>
      </c>
      <c r="S79" s="7">
        <f t="shared" si="21"/>
        <v>11.648936170212766</v>
      </c>
      <c r="T79" s="7">
        <f>VLOOKUP(A79,[1]TDSheet!$A:$U,21,0)</f>
        <v>21.6</v>
      </c>
      <c r="U79" s="7">
        <f>VLOOKUP(A79,[1]TDSheet!$A:$V,22,0)</f>
        <v>35.200000000000003</v>
      </c>
      <c r="V79" s="7">
        <f>VLOOKUP(A79,[1]TDSheet!$A:$M,13,0)</f>
        <v>3</v>
      </c>
      <c r="X79" s="7">
        <f t="shared" si="22"/>
        <v>0</v>
      </c>
    </row>
    <row r="80" spans="1:24" ht="11.1" customHeight="1" x14ac:dyDescent="0.2">
      <c r="A80" s="11" t="s">
        <v>84</v>
      </c>
      <c r="B80" s="11" t="s">
        <v>9</v>
      </c>
      <c r="C80" s="4">
        <v>67.269000000000005</v>
      </c>
      <c r="D80" s="4">
        <v>199.27600000000001</v>
      </c>
      <c r="E80" s="4">
        <v>139.94499999999999</v>
      </c>
      <c r="F80" s="4">
        <v>124.205</v>
      </c>
      <c r="G80" s="23">
        <f>VLOOKUP(A80,[1]TDSheet!$A:$G,7,0)</f>
        <v>1</v>
      </c>
      <c r="H80" s="7">
        <f>VLOOKUP(A80,[1]TDSheet!$A:$H,8,0)</f>
        <v>30</v>
      </c>
      <c r="I80" s="7">
        <f>VLOOKUP(A80,[2]TDSheet!$A:$E,4,0)</f>
        <v>150.529</v>
      </c>
      <c r="J80" s="7">
        <f t="shared" si="16"/>
        <v>-10.584000000000003</v>
      </c>
      <c r="M80" s="7">
        <f t="shared" si="17"/>
        <v>27.988999999999997</v>
      </c>
      <c r="N80" s="32">
        <f>11*M80-F80</f>
        <v>183.67399999999998</v>
      </c>
      <c r="O80" s="37">
        <f t="shared" si="19"/>
        <v>183.67399999999998</v>
      </c>
      <c r="P80" s="33"/>
      <c r="R80" s="7">
        <f t="shared" si="20"/>
        <v>11</v>
      </c>
      <c r="S80" s="7">
        <f t="shared" si="21"/>
        <v>4.4376362142270178</v>
      </c>
      <c r="T80" s="7">
        <f>VLOOKUP(A80,[1]TDSheet!$A:$U,21,0)</f>
        <v>37.413600000000002</v>
      </c>
      <c r="U80" s="7">
        <f>VLOOKUP(A80,[1]TDSheet!$A:$V,22,0)</f>
        <v>37.792000000000002</v>
      </c>
      <c r="V80" s="7">
        <f>VLOOKUP(A80,[1]TDSheet!$A:$M,13,0)</f>
        <v>17.531333333333333</v>
      </c>
      <c r="X80" s="7">
        <f t="shared" si="22"/>
        <v>183.67399999999998</v>
      </c>
    </row>
    <row r="81" spans="1:24" ht="21.95" customHeight="1" x14ac:dyDescent="0.2">
      <c r="A81" s="11" t="s">
        <v>85</v>
      </c>
      <c r="B81" s="11" t="s">
        <v>16</v>
      </c>
      <c r="C81" s="4">
        <v>14</v>
      </c>
      <c r="D81" s="4">
        <v>174</v>
      </c>
      <c r="E81" s="4">
        <v>76</v>
      </c>
      <c r="F81" s="4">
        <v>112</v>
      </c>
      <c r="G81" s="23">
        <f>VLOOKUP(A81,[1]TDSheet!$A:$G,7,0)</f>
        <v>0.28000000000000003</v>
      </c>
      <c r="H81" s="7">
        <f>VLOOKUP(A81,[1]TDSheet!$A:$H,8,0)</f>
        <v>45</v>
      </c>
      <c r="I81" s="7">
        <f>VLOOKUP(A81,[2]TDSheet!$A:$E,4,0)</f>
        <v>80</v>
      </c>
      <c r="J81" s="7">
        <f t="shared" si="16"/>
        <v>-4</v>
      </c>
      <c r="M81" s="7">
        <f t="shared" si="17"/>
        <v>15.2</v>
      </c>
      <c r="N81" s="32">
        <f t="shared" si="23"/>
        <v>70.399999999999977</v>
      </c>
      <c r="O81" s="37">
        <f t="shared" si="19"/>
        <v>70.399999999999977</v>
      </c>
      <c r="P81" s="33"/>
      <c r="R81" s="7">
        <f t="shared" si="20"/>
        <v>11.999999999999998</v>
      </c>
      <c r="S81" s="7">
        <f t="shared" si="21"/>
        <v>7.3684210526315796</v>
      </c>
      <c r="T81" s="7">
        <f>VLOOKUP(A81,[1]TDSheet!$A:$U,21,0)</f>
        <v>20.399999999999999</v>
      </c>
      <c r="U81" s="7">
        <f>VLOOKUP(A81,[1]TDSheet!$A:$V,22,0)</f>
        <v>23.8</v>
      </c>
      <c r="V81" s="7">
        <f>VLOOKUP(A81,[1]TDSheet!$A:$M,13,0)</f>
        <v>9.6666666666666661</v>
      </c>
      <c r="X81" s="7">
        <f t="shared" si="22"/>
        <v>19.711999999999996</v>
      </c>
    </row>
    <row r="82" spans="1:24" ht="11.1" customHeight="1" x14ac:dyDescent="0.2">
      <c r="A82" s="11" t="s">
        <v>86</v>
      </c>
      <c r="B82" s="11" t="s">
        <v>16</v>
      </c>
      <c r="C82" s="4">
        <v>227</v>
      </c>
      <c r="D82" s="4">
        <v>240</v>
      </c>
      <c r="E82" s="4">
        <v>328</v>
      </c>
      <c r="F82" s="4">
        <v>139</v>
      </c>
      <c r="G82" s="23">
        <f>VLOOKUP(A82,[1]TDSheet!$A:$G,7,0)</f>
        <v>0.45</v>
      </c>
      <c r="H82" s="7">
        <f>VLOOKUP(A82,[1]TDSheet!$A:$H,8,0)</f>
        <v>50</v>
      </c>
      <c r="I82" s="7">
        <f>VLOOKUP(A82,[2]TDSheet!$A:$E,4,0)</f>
        <v>328</v>
      </c>
      <c r="J82" s="7">
        <f t="shared" si="16"/>
        <v>0</v>
      </c>
      <c r="M82" s="7">
        <f t="shared" si="17"/>
        <v>65.599999999999994</v>
      </c>
      <c r="N82" s="32">
        <f>9*M82-F82</f>
        <v>451.4</v>
      </c>
      <c r="O82" s="37">
        <f t="shared" si="19"/>
        <v>451.4</v>
      </c>
      <c r="P82" s="33"/>
      <c r="R82" s="7">
        <f t="shared" si="20"/>
        <v>9</v>
      </c>
      <c r="S82" s="7">
        <f t="shared" si="21"/>
        <v>2.1189024390243905</v>
      </c>
      <c r="T82" s="7">
        <f>VLOOKUP(A82,[1]TDSheet!$A:$U,21,0)</f>
        <v>40.6</v>
      </c>
      <c r="U82" s="7">
        <f>VLOOKUP(A82,[1]TDSheet!$A:$V,22,0)</f>
        <v>44.6</v>
      </c>
      <c r="V82" s="7">
        <f>VLOOKUP(A82,[1]TDSheet!$A:$M,13,0)</f>
        <v>19</v>
      </c>
      <c r="X82" s="7">
        <f t="shared" si="22"/>
        <v>203.13</v>
      </c>
    </row>
    <row r="83" spans="1:24" ht="11.1" customHeight="1" x14ac:dyDescent="0.2">
      <c r="A83" s="11" t="s">
        <v>87</v>
      </c>
      <c r="B83" s="11" t="s">
        <v>9</v>
      </c>
      <c r="C83" s="4">
        <v>269.98899999999998</v>
      </c>
      <c r="D83" s="4">
        <v>827.82</v>
      </c>
      <c r="E83" s="4">
        <v>453.86</v>
      </c>
      <c r="F83" s="4">
        <v>643.94899999999996</v>
      </c>
      <c r="G83" s="23">
        <f>VLOOKUP(A83,[1]TDSheet!$A:$G,7,0)</f>
        <v>1</v>
      </c>
      <c r="H83" s="7">
        <f>VLOOKUP(A83,[1]TDSheet!$A:$H,8,0)</f>
        <v>50</v>
      </c>
      <c r="I83" s="7">
        <f>VLOOKUP(A83,[2]TDSheet!$A:$E,4,0)</f>
        <v>415.95</v>
      </c>
      <c r="J83" s="7">
        <f t="shared" si="16"/>
        <v>37.910000000000025</v>
      </c>
      <c r="M83" s="7">
        <f t="shared" si="17"/>
        <v>90.772000000000006</v>
      </c>
      <c r="N83" s="32">
        <f t="shared" si="23"/>
        <v>445.31500000000017</v>
      </c>
      <c r="O83" s="37">
        <f t="shared" si="19"/>
        <v>445.31500000000017</v>
      </c>
      <c r="P83" s="33"/>
      <c r="R83" s="7">
        <f t="shared" si="20"/>
        <v>12</v>
      </c>
      <c r="S83" s="7">
        <f t="shared" si="21"/>
        <v>7.0941369585334675</v>
      </c>
      <c r="T83" s="7">
        <f>VLOOKUP(A83,[1]TDSheet!$A:$U,21,0)</f>
        <v>85.272000000000006</v>
      </c>
      <c r="U83" s="7">
        <f>VLOOKUP(A83,[1]TDSheet!$A:$V,22,0)</f>
        <v>114.69359999999999</v>
      </c>
      <c r="V83" s="7">
        <f>VLOOKUP(A83,[1]TDSheet!$A:$M,13,0)</f>
        <v>64.065333333333328</v>
      </c>
      <c r="X83" s="7">
        <f t="shared" si="22"/>
        <v>445.31500000000017</v>
      </c>
    </row>
    <row r="84" spans="1:24" ht="11.1" customHeight="1" x14ac:dyDescent="0.2">
      <c r="A84" s="11" t="s">
        <v>88</v>
      </c>
      <c r="B84" s="11" t="s">
        <v>9</v>
      </c>
      <c r="C84" s="4">
        <v>32.780999999999999</v>
      </c>
      <c r="D84" s="4">
        <v>87.466999999999999</v>
      </c>
      <c r="E84" s="4">
        <v>31.395</v>
      </c>
      <c r="F84" s="4">
        <v>88.852999999999994</v>
      </c>
      <c r="G84" s="23">
        <f>VLOOKUP(A84,[1]TDSheet!$A:$G,7,0)</f>
        <v>1</v>
      </c>
      <c r="H84" s="7">
        <f>VLOOKUP(A84,[1]TDSheet!$A:$H,8,0)</f>
        <v>50</v>
      </c>
      <c r="I84" s="7">
        <f>VLOOKUP(A84,[2]TDSheet!$A:$E,4,0)</f>
        <v>47.2</v>
      </c>
      <c r="J84" s="7">
        <f t="shared" si="16"/>
        <v>-15.805000000000003</v>
      </c>
      <c r="M84" s="7">
        <f t="shared" si="17"/>
        <v>6.2789999999999999</v>
      </c>
      <c r="N84" s="32"/>
      <c r="O84" s="37">
        <f t="shared" si="19"/>
        <v>0</v>
      </c>
      <c r="P84" s="33"/>
      <c r="R84" s="7">
        <f t="shared" si="20"/>
        <v>14.150820194298454</v>
      </c>
      <c r="S84" s="7">
        <f t="shared" si="21"/>
        <v>14.150820194298454</v>
      </c>
      <c r="T84" s="7">
        <f>VLOOKUP(A84,[1]TDSheet!$A:$U,21,0)</f>
        <v>13.9588</v>
      </c>
      <c r="U84" s="7">
        <f>VLOOKUP(A84,[1]TDSheet!$A:$V,22,0)</f>
        <v>3.2752000000000003</v>
      </c>
      <c r="V84" s="7">
        <f>VLOOKUP(A84,[1]TDSheet!$A:$M,13,0)</f>
        <v>14.552333333333332</v>
      </c>
      <c r="X84" s="7">
        <f t="shared" si="22"/>
        <v>0</v>
      </c>
    </row>
    <row r="85" spans="1:24" ht="11.1" customHeight="1" x14ac:dyDescent="0.2">
      <c r="A85" s="11" t="s">
        <v>89</v>
      </c>
      <c r="B85" s="11" t="s">
        <v>16</v>
      </c>
      <c r="C85" s="4">
        <v>-8</v>
      </c>
      <c r="D85" s="4">
        <v>432</v>
      </c>
      <c r="E85" s="4">
        <v>304</v>
      </c>
      <c r="F85" s="4">
        <v>119</v>
      </c>
      <c r="G85" s="23">
        <f>VLOOKUP(A85,[1]TDSheet!$A:$G,7,0)</f>
        <v>0.4</v>
      </c>
      <c r="H85" s="7">
        <f>VLOOKUP(A85,[1]TDSheet!$A:$H,8,0)</f>
        <v>40</v>
      </c>
      <c r="I85" s="7">
        <f>VLOOKUP(A85,[2]TDSheet!$A:$E,4,0)</f>
        <v>307</v>
      </c>
      <c r="J85" s="7">
        <f t="shared" si="16"/>
        <v>-3</v>
      </c>
      <c r="M85" s="7">
        <f t="shared" si="17"/>
        <v>60.8</v>
      </c>
      <c r="N85" s="32">
        <f>9*M85-F85</f>
        <v>428.19999999999993</v>
      </c>
      <c r="O85" s="37">
        <f t="shared" si="19"/>
        <v>428.19999999999993</v>
      </c>
      <c r="P85" s="33"/>
      <c r="R85" s="7">
        <f t="shared" si="20"/>
        <v>9</v>
      </c>
      <c r="S85" s="7">
        <f t="shared" si="21"/>
        <v>1.9572368421052633</v>
      </c>
      <c r="T85" s="7">
        <f>VLOOKUP(A85,[1]TDSheet!$A:$U,21,0)</f>
        <v>55.6</v>
      </c>
      <c r="U85" s="7">
        <f>VLOOKUP(A85,[1]TDSheet!$A:$V,22,0)</f>
        <v>59.4</v>
      </c>
      <c r="V85" s="7">
        <f>VLOOKUP(A85,[1]TDSheet!$A:$M,13,0)</f>
        <v>26.333333333333332</v>
      </c>
      <c r="X85" s="7">
        <f t="shared" si="22"/>
        <v>171.27999999999997</v>
      </c>
    </row>
    <row r="86" spans="1:24" ht="11.1" customHeight="1" x14ac:dyDescent="0.2">
      <c r="A86" s="11" t="s">
        <v>90</v>
      </c>
      <c r="B86" s="11" t="s">
        <v>16</v>
      </c>
      <c r="C86" s="4">
        <v>-24</v>
      </c>
      <c r="D86" s="4">
        <v>420</v>
      </c>
      <c r="E86" s="4">
        <v>235</v>
      </c>
      <c r="F86" s="4">
        <v>161</v>
      </c>
      <c r="G86" s="23">
        <f>VLOOKUP(A86,[1]TDSheet!$A:$G,7,0)</f>
        <v>0.4</v>
      </c>
      <c r="H86" s="7">
        <f>VLOOKUP(A86,[1]TDSheet!$A:$H,8,0)</f>
        <v>40</v>
      </c>
      <c r="I86" s="7">
        <f>VLOOKUP(A86,[2]TDSheet!$A:$E,4,0)</f>
        <v>237</v>
      </c>
      <c r="J86" s="7">
        <f t="shared" si="16"/>
        <v>-2</v>
      </c>
      <c r="M86" s="7">
        <f t="shared" si="17"/>
        <v>47</v>
      </c>
      <c r="N86" s="32">
        <f>10*M86-F86</f>
        <v>309</v>
      </c>
      <c r="O86" s="37">
        <f t="shared" si="19"/>
        <v>309</v>
      </c>
      <c r="P86" s="33"/>
      <c r="R86" s="7">
        <f t="shared" si="20"/>
        <v>10</v>
      </c>
      <c r="S86" s="7">
        <f t="shared" si="21"/>
        <v>3.4255319148936172</v>
      </c>
      <c r="T86" s="7">
        <f>VLOOKUP(A86,[1]TDSheet!$A:$U,21,0)</f>
        <v>47.8</v>
      </c>
      <c r="U86" s="7">
        <f>VLOOKUP(A86,[1]TDSheet!$A:$V,22,0)</f>
        <v>52.4</v>
      </c>
      <c r="V86" s="7">
        <f>VLOOKUP(A86,[1]TDSheet!$A:$M,13,0)</f>
        <v>8</v>
      </c>
      <c r="X86" s="7">
        <f t="shared" si="22"/>
        <v>123.60000000000001</v>
      </c>
    </row>
    <row r="87" spans="1:24" ht="11.1" customHeight="1" x14ac:dyDescent="0.2">
      <c r="A87" s="11" t="s">
        <v>91</v>
      </c>
      <c r="B87" s="11" t="s">
        <v>16</v>
      </c>
      <c r="C87" s="4">
        <v>20</v>
      </c>
      <c r="D87" s="4"/>
      <c r="E87" s="4">
        <v>31</v>
      </c>
      <c r="F87" s="4">
        <v>-11</v>
      </c>
      <c r="G87" s="23">
        <f>VLOOKUP(A87,[1]TDSheet!$A:$G,7,0)</f>
        <v>0</v>
      </c>
      <c r="H87" s="7" t="e">
        <f>VLOOKUP(A87,[1]TDSheet!$A:$H,8,0)</f>
        <v>#N/A</v>
      </c>
      <c r="I87" s="7">
        <f>VLOOKUP(A87,[2]TDSheet!$A:$E,4,0)</f>
        <v>31</v>
      </c>
      <c r="J87" s="7">
        <f t="shared" si="16"/>
        <v>0</v>
      </c>
      <c r="M87" s="7">
        <f t="shared" si="17"/>
        <v>6.2</v>
      </c>
      <c r="N87" s="32"/>
      <c r="O87" s="37">
        <f t="shared" si="19"/>
        <v>0</v>
      </c>
      <c r="P87" s="33"/>
      <c r="R87" s="7">
        <f t="shared" si="20"/>
        <v>-1.7741935483870968</v>
      </c>
      <c r="S87" s="7">
        <f t="shared" si="21"/>
        <v>-1.7741935483870968</v>
      </c>
      <c r="T87" s="7">
        <f>VLOOKUP(A87,[1]TDSheet!$A:$U,21,0)</f>
        <v>6.4</v>
      </c>
      <c r="U87" s="7">
        <f>VLOOKUP(A87,[1]TDSheet!$A:$V,22,0)</f>
        <v>1.8</v>
      </c>
      <c r="V87" s="7">
        <f>VLOOKUP(A87,[1]TDSheet!$A:$M,13,0)</f>
        <v>0</v>
      </c>
      <c r="X87" s="7">
        <f t="shared" si="22"/>
        <v>0</v>
      </c>
    </row>
    <row r="88" spans="1:24" ht="21.95" customHeight="1" x14ac:dyDescent="0.2">
      <c r="A88" s="11" t="s">
        <v>92</v>
      </c>
      <c r="B88" s="11" t="s">
        <v>16</v>
      </c>
      <c r="C88" s="4">
        <v>17</v>
      </c>
      <c r="D88" s="4">
        <v>186</v>
      </c>
      <c r="E88" s="4">
        <v>175</v>
      </c>
      <c r="F88" s="4">
        <v>28</v>
      </c>
      <c r="G88" s="23">
        <f>VLOOKUP(A88,[1]TDSheet!$A:$G,7,0)</f>
        <v>0.4</v>
      </c>
      <c r="H88" s="7">
        <f>VLOOKUP(A88,[1]TDSheet!$A:$H,8,0)</f>
        <v>40</v>
      </c>
      <c r="I88" s="7">
        <f>VLOOKUP(A88,[2]TDSheet!$A:$E,4,0)</f>
        <v>175</v>
      </c>
      <c r="J88" s="7">
        <f t="shared" si="16"/>
        <v>0</v>
      </c>
      <c r="M88" s="7">
        <f t="shared" si="17"/>
        <v>35</v>
      </c>
      <c r="N88" s="32">
        <f>8*M88-F88</f>
        <v>252</v>
      </c>
      <c r="O88" s="37">
        <f t="shared" si="19"/>
        <v>252</v>
      </c>
      <c r="P88" s="33"/>
      <c r="R88" s="7">
        <f t="shared" si="20"/>
        <v>8</v>
      </c>
      <c r="S88" s="7">
        <f t="shared" si="21"/>
        <v>0.8</v>
      </c>
      <c r="T88" s="7">
        <f>VLOOKUP(A88,[1]TDSheet!$A:$U,21,0)</f>
        <v>39.200000000000003</v>
      </c>
      <c r="U88" s="7">
        <f>VLOOKUP(A88,[1]TDSheet!$A:$V,22,0)</f>
        <v>26.2</v>
      </c>
      <c r="V88" s="7">
        <f>VLOOKUP(A88,[1]TDSheet!$A:$M,13,0)</f>
        <v>8</v>
      </c>
      <c r="X88" s="7">
        <f t="shared" si="22"/>
        <v>100.80000000000001</v>
      </c>
    </row>
    <row r="89" spans="1:24" ht="21.95" customHeight="1" x14ac:dyDescent="0.2">
      <c r="A89" s="11" t="s">
        <v>93</v>
      </c>
      <c r="B89" s="11" t="s">
        <v>9</v>
      </c>
      <c r="C89" s="4">
        <v>122.83799999999999</v>
      </c>
      <c r="D89" s="4">
        <v>331.923</v>
      </c>
      <c r="E89" s="4">
        <v>117.89400000000001</v>
      </c>
      <c r="F89" s="4">
        <v>336.86700000000002</v>
      </c>
      <c r="G89" s="23">
        <f>VLOOKUP(A89,[1]TDSheet!$A:$G,7,0)</f>
        <v>1</v>
      </c>
      <c r="H89" s="7">
        <f>VLOOKUP(A89,[1]TDSheet!$A:$H,8,0)</f>
        <v>40</v>
      </c>
      <c r="I89" s="7">
        <f>VLOOKUP(A89,[2]TDSheet!$A:$E,4,0)</f>
        <v>117.8</v>
      </c>
      <c r="J89" s="7">
        <f t="shared" si="16"/>
        <v>9.4000000000008299E-2</v>
      </c>
      <c r="M89" s="7">
        <f t="shared" si="17"/>
        <v>23.578800000000001</v>
      </c>
      <c r="N89" s="32"/>
      <c r="O89" s="37">
        <f t="shared" si="19"/>
        <v>0</v>
      </c>
      <c r="P89" s="33"/>
      <c r="R89" s="7">
        <f t="shared" si="20"/>
        <v>14.286859382156853</v>
      </c>
      <c r="S89" s="7">
        <f t="shared" si="21"/>
        <v>14.286859382156853</v>
      </c>
      <c r="T89" s="7">
        <f>VLOOKUP(A89,[1]TDSheet!$A:$U,21,0)</f>
        <v>46.438400000000001</v>
      </c>
      <c r="U89" s="7">
        <f>VLOOKUP(A89,[1]TDSheet!$A:$V,22,0)</f>
        <v>27.927399999999999</v>
      </c>
      <c r="V89" s="7">
        <f>VLOOKUP(A89,[1]TDSheet!$A:$M,13,0)</f>
        <v>40.792666666666669</v>
      </c>
      <c r="X89" s="7">
        <f t="shared" si="22"/>
        <v>0</v>
      </c>
    </row>
    <row r="90" spans="1:24" ht="21.95" customHeight="1" x14ac:dyDescent="0.2">
      <c r="A90" s="11" t="s">
        <v>94</v>
      </c>
      <c r="B90" s="11" t="s">
        <v>9</v>
      </c>
      <c r="C90" s="4">
        <v>47.226999999999997</v>
      </c>
      <c r="D90" s="4">
        <v>397.40100000000001</v>
      </c>
      <c r="E90" s="4">
        <v>138.32900000000001</v>
      </c>
      <c r="F90" s="4">
        <v>306.29899999999998</v>
      </c>
      <c r="G90" s="23">
        <f>VLOOKUP(A90,[1]TDSheet!$A:$G,7,0)</f>
        <v>1</v>
      </c>
      <c r="H90" s="7">
        <f>VLOOKUP(A90,[1]TDSheet!$A:$H,8,0)</f>
        <v>40</v>
      </c>
      <c r="I90" s="7">
        <f>VLOOKUP(A90,[2]TDSheet!$A:$E,4,0)</f>
        <v>135.6</v>
      </c>
      <c r="J90" s="7">
        <f t="shared" si="16"/>
        <v>2.7290000000000134</v>
      </c>
      <c r="M90" s="7">
        <f t="shared" si="17"/>
        <v>27.665800000000001</v>
      </c>
      <c r="N90" s="32">
        <f t="shared" ref="N90:N100" si="24">12*M90-F90</f>
        <v>25.690600000000018</v>
      </c>
      <c r="O90" s="37">
        <f t="shared" si="19"/>
        <v>25.690600000000018</v>
      </c>
      <c r="P90" s="33"/>
      <c r="R90" s="7">
        <f t="shared" si="20"/>
        <v>12</v>
      </c>
      <c r="S90" s="7">
        <f t="shared" si="21"/>
        <v>11.071395007554452</v>
      </c>
      <c r="T90" s="7">
        <f>VLOOKUP(A90,[1]TDSheet!$A:$U,21,0)</f>
        <v>37.636399999999995</v>
      </c>
      <c r="U90" s="7">
        <f>VLOOKUP(A90,[1]TDSheet!$A:$V,22,0)</f>
        <v>54.5822</v>
      </c>
      <c r="V90" s="7">
        <f>VLOOKUP(A90,[1]TDSheet!$A:$M,13,0)</f>
        <v>36.018999999999998</v>
      </c>
      <c r="X90" s="7">
        <f t="shared" si="22"/>
        <v>25.690600000000018</v>
      </c>
    </row>
    <row r="91" spans="1:24" ht="21.95" customHeight="1" x14ac:dyDescent="0.2">
      <c r="A91" s="11" t="s">
        <v>95</v>
      </c>
      <c r="B91" s="11" t="s">
        <v>16</v>
      </c>
      <c r="C91" s="4">
        <v>-22</v>
      </c>
      <c r="D91" s="4">
        <v>132</v>
      </c>
      <c r="E91" s="4">
        <v>5</v>
      </c>
      <c r="F91" s="4">
        <v>103</v>
      </c>
      <c r="G91" s="23">
        <f>VLOOKUP(A91,[1]TDSheet!$A:$G,7,0)</f>
        <v>0.28000000000000003</v>
      </c>
      <c r="H91" s="7">
        <f>VLOOKUP(A91,[1]TDSheet!$A:$H,8,0)</f>
        <v>35</v>
      </c>
      <c r="I91" s="7">
        <f>VLOOKUP(A91,[2]TDSheet!$A:$E,4,0)</f>
        <v>11</v>
      </c>
      <c r="J91" s="7">
        <f t="shared" si="16"/>
        <v>-6</v>
      </c>
      <c r="M91" s="7">
        <f t="shared" si="17"/>
        <v>1</v>
      </c>
      <c r="N91" s="32"/>
      <c r="O91" s="37">
        <f t="shared" si="19"/>
        <v>0</v>
      </c>
      <c r="P91" s="33"/>
      <c r="R91" s="7">
        <f t="shared" si="20"/>
        <v>103</v>
      </c>
      <c r="S91" s="7">
        <f t="shared" si="21"/>
        <v>103</v>
      </c>
      <c r="T91" s="7">
        <f>VLOOKUP(A91,[1]TDSheet!$A:$U,21,0)</f>
        <v>9.8000000000000007</v>
      </c>
      <c r="U91" s="7">
        <f>VLOOKUP(A91,[1]TDSheet!$A:$V,22,0)</f>
        <v>17.600000000000001</v>
      </c>
      <c r="V91" s="7">
        <f>VLOOKUP(A91,[1]TDSheet!$A:$M,13,0)</f>
        <v>9.3333333333333339</v>
      </c>
      <c r="X91" s="7">
        <f t="shared" si="22"/>
        <v>0</v>
      </c>
    </row>
    <row r="92" spans="1:24" ht="21.95" customHeight="1" x14ac:dyDescent="0.2">
      <c r="A92" s="25" t="s">
        <v>96</v>
      </c>
      <c r="B92" s="25" t="s">
        <v>16</v>
      </c>
      <c r="C92" s="26">
        <v>2</v>
      </c>
      <c r="D92" s="26"/>
      <c r="E92" s="26"/>
      <c r="F92" s="26">
        <v>2</v>
      </c>
      <c r="G92" s="23">
        <f>VLOOKUP(A92,[1]TDSheet!$A:$G,7,0)</f>
        <v>0.4</v>
      </c>
      <c r="H92" s="7">
        <f>VLOOKUP(A92,[1]TDSheet!$A:$H,8,0)</f>
        <v>90</v>
      </c>
      <c r="I92" s="7">
        <f>VLOOKUP(A92,[2]TDSheet!$A:$E,4,0)</f>
        <v>2</v>
      </c>
      <c r="J92" s="7">
        <f t="shared" si="16"/>
        <v>-2</v>
      </c>
      <c r="M92" s="7">
        <f t="shared" si="17"/>
        <v>0</v>
      </c>
      <c r="N92" s="32"/>
      <c r="O92" s="37">
        <f t="shared" si="19"/>
        <v>0</v>
      </c>
      <c r="P92" s="33"/>
      <c r="R92" s="7" t="e">
        <f t="shared" si="20"/>
        <v>#DIV/0!</v>
      </c>
      <c r="S92" s="7" t="e">
        <f t="shared" si="21"/>
        <v>#DIV/0!</v>
      </c>
      <c r="T92" s="7">
        <f>VLOOKUP(A92,[1]TDSheet!$A:$U,21,0)</f>
        <v>3.4</v>
      </c>
      <c r="U92" s="7">
        <f>VLOOKUP(A92,[1]TDSheet!$A:$V,22,0)</f>
        <v>0</v>
      </c>
      <c r="V92" s="7">
        <f>VLOOKUP(A92,[1]TDSheet!$A:$M,13,0)</f>
        <v>0</v>
      </c>
      <c r="W92" s="28" t="str">
        <f>VLOOKUP(A92,[1]TDSheet!$A:$W,23,0)</f>
        <v>нет в бланке заказов</v>
      </c>
      <c r="X92" s="7">
        <f t="shared" si="22"/>
        <v>0</v>
      </c>
    </row>
    <row r="93" spans="1:24" ht="11.1" customHeight="1" x14ac:dyDescent="0.2">
      <c r="A93" s="11" t="s">
        <v>97</v>
      </c>
      <c r="B93" s="11" t="s">
        <v>16</v>
      </c>
      <c r="C93" s="4">
        <v>129</v>
      </c>
      <c r="D93" s="4">
        <v>190</v>
      </c>
      <c r="E93" s="4">
        <v>286</v>
      </c>
      <c r="F93" s="4">
        <v>33</v>
      </c>
      <c r="G93" s="23">
        <f>VLOOKUP(A93,[1]TDSheet!$A:$G,7,0)</f>
        <v>0.37</v>
      </c>
      <c r="H93" s="7">
        <f>VLOOKUP(A93,[1]TDSheet!$A:$H,8,0)</f>
        <v>50</v>
      </c>
      <c r="I93" s="7">
        <f>VLOOKUP(A93,[2]TDSheet!$A:$E,4,0)</f>
        <v>296</v>
      </c>
      <c r="J93" s="7">
        <f t="shared" si="16"/>
        <v>-10</v>
      </c>
      <c r="M93" s="7">
        <f t="shared" si="17"/>
        <v>57.2</v>
      </c>
      <c r="N93" s="32">
        <f>8*M93-F93</f>
        <v>424.6</v>
      </c>
      <c r="O93" s="37">
        <f t="shared" si="19"/>
        <v>424.6</v>
      </c>
      <c r="P93" s="33"/>
      <c r="R93" s="7">
        <f t="shared" si="20"/>
        <v>8</v>
      </c>
      <c r="S93" s="7">
        <f t="shared" si="21"/>
        <v>0.57692307692307687</v>
      </c>
      <c r="T93" s="7">
        <f>VLOOKUP(A93,[1]TDSheet!$A:$U,21,0)</f>
        <v>28.8</v>
      </c>
      <c r="U93" s="7">
        <f>VLOOKUP(A93,[1]TDSheet!$A:$V,22,0)</f>
        <v>32.6</v>
      </c>
      <c r="V93" s="7">
        <f>VLOOKUP(A93,[1]TDSheet!$A:$M,13,0)</f>
        <v>17</v>
      </c>
      <c r="X93" s="7">
        <f t="shared" si="22"/>
        <v>157.102</v>
      </c>
    </row>
    <row r="94" spans="1:24" ht="11.1" customHeight="1" x14ac:dyDescent="0.2">
      <c r="A94" s="11" t="s">
        <v>98</v>
      </c>
      <c r="B94" s="11" t="s">
        <v>16</v>
      </c>
      <c r="C94" s="4">
        <v>46</v>
      </c>
      <c r="D94" s="4">
        <v>162</v>
      </c>
      <c r="E94" s="4">
        <v>138</v>
      </c>
      <c r="F94" s="4">
        <v>70</v>
      </c>
      <c r="G94" s="23">
        <f>VLOOKUP(A94,[1]TDSheet!$A:$G,7,0)</f>
        <v>0.6</v>
      </c>
      <c r="H94" s="7">
        <f>VLOOKUP(A94,[1]TDSheet!$A:$H,8,0)</f>
        <v>55</v>
      </c>
      <c r="I94" s="7">
        <f>VLOOKUP(A94,[2]TDSheet!$A:$E,4,0)</f>
        <v>138</v>
      </c>
      <c r="J94" s="7">
        <f t="shared" si="16"/>
        <v>0</v>
      </c>
      <c r="M94" s="7">
        <f t="shared" si="17"/>
        <v>27.6</v>
      </c>
      <c r="N94" s="32">
        <f>10*M94-F94</f>
        <v>206</v>
      </c>
      <c r="O94" s="37">
        <f t="shared" si="19"/>
        <v>206</v>
      </c>
      <c r="P94" s="33"/>
      <c r="R94" s="7">
        <f t="shared" si="20"/>
        <v>10</v>
      </c>
      <c r="S94" s="7">
        <f t="shared" si="21"/>
        <v>2.5362318840579707</v>
      </c>
      <c r="T94" s="7">
        <f>VLOOKUP(A94,[1]TDSheet!$A:$U,21,0)</f>
        <v>16.600000000000001</v>
      </c>
      <c r="U94" s="7">
        <f>VLOOKUP(A94,[1]TDSheet!$A:$V,22,0)</f>
        <v>22.8</v>
      </c>
      <c r="V94" s="7">
        <f>VLOOKUP(A94,[1]TDSheet!$A:$M,13,0)</f>
        <v>14.666666666666666</v>
      </c>
      <c r="X94" s="7">
        <f t="shared" si="22"/>
        <v>123.6</v>
      </c>
    </row>
    <row r="95" spans="1:24" ht="11.1" customHeight="1" x14ac:dyDescent="0.2">
      <c r="A95" s="11" t="s">
        <v>99</v>
      </c>
      <c r="B95" s="11" t="s">
        <v>16</v>
      </c>
      <c r="C95" s="4">
        <v>69</v>
      </c>
      <c r="D95" s="4">
        <v>240</v>
      </c>
      <c r="E95" s="4">
        <v>169</v>
      </c>
      <c r="F95" s="4">
        <v>140</v>
      </c>
      <c r="G95" s="23">
        <f>VLOOKUP(A95,[1]TDSheet!$A:$G,7,0)</f>
        <v>0.4</v>
      </c>
      <c r="H95" s="7">
        <f>VLOOKUP(A95,[1]TDSheet!$A:$H,8,0)</f>
        <v>50</v>
      </c>
      <c r="I95" s="7">
        <f>VLOOKUP(A95,[2]TDSheet!$A:$E,4,0)</f>
        <v>169</v>
      </c>
      <c r="J95" s="7">
        <f t="shared" si="16"/>
        <v>0</v>
      </c>
      <c r="M95" s="7">
        <f t="shared" si="17"/>
        <v>33.799999999999997</v>
      </c>
      <c r="N95" s="32">
        <f>11*M95-F95</f>
        <v>231.79999999999995</v>
      </c>
      <c r="O95" s="37">
        <f t="shared" si="19"/>
        <v>231.79999999999995</v>
      </c>
      <c r="P95" s="33"/>
      <c r="R95" s="7">
        <f t="shared" si="20"/>
        <v>11</v>
      </c>
      <c r="S95" s="7">
        <f t="shared" si="21"/>
        <v>4.1420118343195274</v>
      </c>
      <c r="T95" s="7">
        <f>VLOOKUP(A95,[1]TDSheet!$A:$U,21,0)</f>
        <v>21.6</v>
      </c>
      <c r="U95" s="7">
        <f>VLOOKUP(A95,[1]TDSheet!$A:$V,22,0)</f>
        <v>32.799999999999997</v>
      </c>
      <c r="V95" s="7">
        <f>VLOOKUP(A95,[1]TDSheet!$A:$M,13,0)</f>
        <v>15</v>
      </c>
      <c r="X95" s="7">
        <f t="shared" si="22"/>
        <v>92.719999999999985</v>
      </c>
    </row>
    <row r="96" spans="1:24" ht="21.95" customHeight="1" x14ac:dyDescent="0.2">
      <c r="A96" s="11" t="s">
        <v>100</v>
      </c>
      <c r="B96" s="11" t="s">
        <v>16</v>
      </c>
      <c r="C96" s="4">
        <v>76</v>
      </c>
      <c r="D96" s="4">
        <v>174</v>
      </c>
      <c r="E96" s="4">
        <v>184</v>
      </c>
      <c r="F96" s="4">
        <v>65</v>
      </c>
      <c r="G96" s="23">
        <f>VLOOKUP(A96,[1]TDSheet!$A:$G,7,0)</f>
        <v>0.35</v>
      </c>
      <c r="H96" s="7">
        <f>VLOOKUP(A96,[1]TDSheet!$A:$H,8,0)</f>
        <v>50</v>
      </c>
      <c r="I96" s="7">
        <f>VLOOKUP(A96,[2]TDSheet!$A:$E,4,0)</f>
        <v>186</v>
      </c>
      <c r="J96" s="7">
        <f t="shared" si="16"/>
        <v>-2</v>
      </c>
      <c r="M96" s="7">
        <f t="shared" si="17"/>
        <v>36.799999999999997</v>
      </c>
      <c r="N96" s="32">
        <f>9*M96-F96</f>
        <v>266.2</v>
      </c>
      <c r="O96" s="37">
        <f t="shared" si="19"/>
        <v>266.2</v>
      </c>
      <c r="P96" s="33"/>
      <c r="R96" s="7">
        <f t="shared" si="20"/>
        <v>9</v>
      </c>
      <c r="S96" s="7">
        <f t="shared" si="21"/>
        <v>1.7663043478260871</v>
      </c>
      <c r="T96" s="7">
        <f>VLOOKUP(A96,[1]TDSheet!$A:$U,21,0)</f>
        <v>17</v>
      </c>
      <c r="U96" s="7">
        <f>VLOOKUP(A96,[1]TDSheet!$A:$V,22,0)</f>
        <v>24.8</v>
      </c>
      <c r="V96" s="7">
        <f>VLOOKUP(A96,[1]TDSheet!$A:$M,13,0)</f>
        <v>5</v>
      </c>
      <c r="X96" s="7">
        <f t="shared" si="22"/>
        <v>93.169999999999987</v>
      </c>
    </row>
    <row r="97" spans="1:24" ht="11.1" customHeight="1" x14ac:dyDescent="0.2">
      <c r="A97" s="11" t="s">
        <v>101</v>
      </c>
      <c r="B97" s="11" t="s">
        <v>16</v>
      </c>
      <c r="C97" s="4">
        <v>46</v>
      </c>
      <c r="D97" s="4">
        <v>102</v>
      </c>
      <c r="E97" s="4">
        <v>132</v>
      </c>
      <c r="F97" s="4">
        <v>16</v>
      </c>
      <c r="G97" s="23">
        <f>VLOOKUP(A97,[1]TDSheet!$A:$G,7,0)</f>
        <v>0.6</v>
      </c>
      <c r="H97" s="7">
        <f>VLOOKUP(A97,[1]TDSheet!$A:$H,8,0)</f>
        <v>55</v>
      </c>
      <c r="I97" s="7">
        <f>VLOOKUP(A97,[2]TDSheet!$A:$E,4,0)</f>
        <v>132</v>
      </c>
      <c r="J97" s="7">
        <f t="shared" si="16"/>
        <v>0</v>
      </c>
      <c r="M97" s="7">
        <f t="shared" si="17"/>
        <v>26.4</v>
      </c>
      <c r="N97" s="32">
        <f>8*M97-F97</f>
        <v>195.2</v>
      </c>
      <c r="O97" s="37">
        <f t="shared" si="19"/>
        <v>195.2</v>
      </c>
      <c r="P97" s="33"/>
      <c r="R97" s="7">
        <f t="shared" si="20"/>
        <v>8</v>
      </c>
      <c r="S97" s="7">
        <f t="shared" si="21"/>
        <v>0.60606060606060608</v>
      </c>
      <c r="T97" s="7">
        <f>VLOOKUP(A97,[1]TDSheet!$A:$U,21,0)</f>
        <v>19.399999999999999</v>
      </c>
      <c r="U97" s="7">
        <f>VLOOKUP(A97,[1]TDSheet!$A:$V,22,0)</f>
        <v>20.399999999999999</v>
      </c>
      <c r="V97" s="7">
        <f>VLOOKUP(A97,[1]TDSheet!$A:$M,13,0)</f>
        <v>12.666666666666666</v>
      </c>
      <c r="X97" s="7">
        <f t="shared" si="22"/>
        <v>117.11999999999999</v>
      </c>
    </row>
    <row r="98" spans="1:24" ht="11.1" customHeight="1" x14ac:dyDescent="0.2">
      <c r="A98" s="11" t="s">
        <v>102</v>
      </c>
      <c r="B98" s="11" t="s">
        <v>16</v>
      </c>
      <c r="C98" s="4">
        <v>24</v>
      </c>
      <c r="D98" s="4">
        <v>48</v>
      </c>
      <c r="E98" s="4">
        <v>23.6</v>
      </c>
      <c r="F98" s="4">
        <v>48</v>
      </c>
      <c r="G98" s="23">
        <f>VLOOKUP(A98,[1]TDSheet!$A:$G,7,0)</f>
        <v>0.4</v>
      </c>
      <c r="H98" s="7">
        <f>VLOOKUP(A98,[1]TDSheet!$A:$H,8,0)</f>
        <v>30</v>
      </c>
      <c r="I98" s="7">
        <f>VLOOKUP(A98,[2]TDSheet!$A:$E,4,0)</f>
        <v>24</v>
      </c>
      <c r="J98" s="7">
        <f t="shared" si="16"/>
        <v>-0.39999999999999858</v>
      </c>
      <c r="M98" s="7">
        <f t="shared" si="17"/>
        <v>4.7200000000000006</v>
      </c>
      <c r="N98" s="32">
        <f t="shared" si="24"/>
        <v>8.6400000000000077</v>
      </c>
      <c r="O98" s="37">
        <f t="shared" si="19"/>
        <v>8.6400000000000077</v>
      </c>
      <c r="P98" s="33"/>
      <c r="R98" s="7">
        <f t="shared" si="20"/>
        <v>12</v>
      </c>
      <c r="S98" s="7">
        <f t="shared" si="21"/>
        <v>10.169491525423727</v>
      </c>
      <c r="T98" s="7">
        <f>VLOOKUP(A98,[1]TDSheet!$A:$U,21,0)</f>
        <v>14.8</v>
      </c>
      <c r="U98" s="7">
        <f>VLOOKUP(A98,[1]TDSheet!$A:$V,22,0)</f>
        <v>8.4</v>
      </c>
      <c r="V98" s="7">
        <f>VLOOKUP(A98,[1]TDSheet!$A:$M,13,0)</f>
        <v>8.3333333333333339</v>
      </c>
      <c r="X98" s="7">
        <f t="shared" si="22"/>
        <v>3.4560000000000031</v>
      </c>
    </row>
    <row r="99" spans="1:24" ht="21.95" customHeight="1" x14ac:dyDescent="0.2">
      <c r="A99" s="11" t="s">
        <v>103</v>
      </c>
      <c r="B99" s="11" t="s">
        <v>16</v>
      </c>
      <c r="C99" s="4">
        <v>90</v>
      </c>
      <c r="D99" s="4">
        <v>72</v>
      </c>
      <c r="E99" s="4">
        <v>66</v>
      </c>
      <c r="F99" s="4">
        <v>96</v>
      </c>
      <c r="G99" s="23">
        <f>VLOOKUP(A99,[1]TDSheet!$A:$G,7,0)</f>
        <v>0.45</v>
      </c>
      <c r="H99" s="7">
        <f>VLOOKUP(A99,[1]TDSheet!$A:$H,8,0)</f>
        <v>40</v>
      </c>
      <c r="I99" s="7">
        <f>VLOOKUP(A99,[2]TDSheet!$A:$E,4,0)</f>
        <v>78</v>
      </c>
      <c r="J99" s="7">
        <f t="shared" si="16"/>
        <v>-12</v>
      </c>
      <c r="M99" s="7">
        <f t="shared" si="17"/>
        <v>13.2</v>
      </c>
      <c r="N99" s="32">
        <f t="shared" si="24"/>
        <v>62.399999999999977</v>
      </c>
      <c r="O99" s="37">
        <f t="shared" si="19"/>
        <v>62.399999999999977</v>
      </c>
      <c r="P99" s="33"/>
      <c r="R99" s="7">
        <f t="shared" si="20"/>
        <v>11.999999999999998</v>
      </c>
      <c r="S99" s="7">
        <f t="shared" si="21"/>
        <v>7.2727272727272734</v>
      </c>
      <c r="T99" s="7">
        <f>VLOOKUP(A99,[1]TDSheet!$A:$U,21,0)</f>
        <v>27.6</v>
      </c>
      <c r="U99" s="7">
        <f>VLOOKUP(A99,[1]TDSheet!$A:$V,22,0)</f>
        <v>10.8</v>
      </c>
      <c r="V99" s="7">
        <f>VLOOKUP(A99,[1]TDSheet!$A:$M,13,0)</f>
        <v>14.666666666666666</v>
      </c>
      <c r="X99" s="7">
        <f t="shared" si="22"/>
        <v>28.079999999999991</v>
      </c>
    </row>
    <row r="100" spans="1:24" ht="11.1" customHeight="1" x14ac:dyDescent="0.2">
      <c r="A100" s="11" t="s">
        <v>104</v>
      </c>
      <c r="B100" s="11" t="s">
        <v>9</v>
      </c>
      <c r="C100" s="4">
        <v>23.885999999999999</v>
      </c>
      <c r="D100" s="4">
        <v>65.509</v>
      </c>
      <c r="E100" s="4">
        <v>33.573</v>
      </c>
      <c r="F100" s="4">
        <v>55.822000000000003</v>
      </c>
      <c r="G100" s="23">
        <f>VLOOKUP(A100,[1]TDSheet!$A:$G,7,0)</f>
        <v>1</v>
      </c>
      <c r="H100" s="7">
        <f>VLOOKUP(A100,[1]TDSheet!$A:$H,8,0)</f>
        <v>45</v>
      </c>
      <c r="I100" s="7">
        <f>VLOOKUP(A100,[2]TDSheet!$A:$E,4,0)</f>
        <v>33.445999999999998</v>
      </c>
      <c r="J100" s="7">
        <f t="shared" si="16"/>
        <v>0.12700000000000244</v>
      </c>
      <c r="M100" s="7">
        <f t="shared" si="17"/>
        <v>6.7145999999999999</v>
      </c>
      <c r="N100" s="32">
        <f t="shared" si="24"/>
        <v>24.753199999999993</v>
      </c>
      <c r="O100" s="37">
        <f t="shared" si="19"/>
        <v>24.753199999999993</v>
      </c>
      <c r="P100" s="33"/>
      <c r="R100" s="7">
        <f t="shared" si="20"/>
        <v>12</v>
      </c>
      <c r="S100" s="7">
        <f t="shared" si="21"/>
        <v>8.3135257498585187</v>
      </c>
      <c r="T100" s="7">
        <f>VLOOKUP(A100,[1]TDSheet!$A:$U,21,0)</f>
        <v>7.0561999999999996</v>
      </c>
      <c r="U100" s="7">
        <f>VLOOKUP(A100,[1]TDSheet!$A:$V,22,0)</f>
        <v>9.1189999999999998</v>
      </c>
      <c r="V100" s="7">
        <f>VLOOKUP(A100,[1]TDSheet!$A:$M,13,0)</f>
        <v>4.9943333333333335</v>
      </c>
      <c r="X100" s="7">
        <f t="shared" si="22"/>
        <v>24.753199999999993</v>
      </c>
    </row>
    <row r="101" spans="1:24" ht="21.95" customHeight="1" x14ac:dyDescent="0.2">
      <c r="A101" s="11" t="s">
        <v>105</v>
      </c>
      <c r="B101" s="11" t="s">
        <v>16</v>
      </c>
      <c r="C101" s="4">
        <v>-1</v>
      </c>
      <c r="D101" s="4"/>
      <c r="E101" s="4"/>
      <c r="F101" s="4">
        <v>-1</v>
      </c>
      <c r="G101" s="23">
        <f>VLOOKUP(A101,[1]TDSheet!$A:$G,7,0)</f>
        <v>0</v>
      </c>
      <c r="H101" s="7" t="e">
        <f>VLOOKUP(A101,[1]TDSheet!$A:$H,8,0)</f>
        <v>#N/A</v>
      </c>
      <c r="J101" s="7">
        <f t="shared" si="16"/>
        <v>0</v>
      </c>
      <c r="M101" s="7">
        <f t="shared" si="17"/>
        <v>0</v>
      </c>
      <c r="N101" s="32"/>
      <c r="O101" s="37">
        <f t="shared" si="19"/>
        <v>0</v>
      </c>
      <c r="P101" s="33"/>
      <c r="R101" s="7" t="e">
        <f t="shared" si="20"/>
        <v>#DIV/0!</v>
      </c>
      <c r="S101" s="7" t="e">
        <f t="shared" si="21"/>
        <v>#DIV/0!</v>
      </c>
      <c r="T101" s="7">
        <f>VLOOKUP(A101,[1]TDSheet!$A:$U,21,0)</f>
        <v>0</v>
      </c>
      <c r="U101" s="7">
        <f>VLOOKUP(A101,[1]TDSheet!$A:$V,22,0)</f>
        <v>0</v>
      </c>
      <c r="V101" s="7">
        <f>VLOOKUP(A101,[1]TDSheet!$A:$M,13,0)</f>
        <v>0</v>
      </c>
      <c r="X101" s="7">
        <f t="shared" si="22"/>
        <v>0</v>
      </c>
    </row>
    <row r="102" spans="1:24" ht="21.95" customHeight="1" x14ac:dyDescent="0.2">
      <c r="A102" s="11" t="s">
        <v>106</v>
      </c>
      <c r="B102" s="11" t="s">
        <v>16</v>
      </c>
      <c r="C102" s="4">
        <v>50</v>
      </c>
      <c r="D102" s="4"/>
      <c r="E102" s="4">
        <v>3</v>
      </c>
      <c r="F102" s="4">
        <v>47</v>
      </c>
      <c r="G102" s="23">
        <f>VLOOKUP(A102,[1]TDSheet!$A:$G,7,0)</f>
        <v>0.35</v>
      </c>
      <c r="H102" s="7">
        <f>VLOOKUP(A102,[1]TDSheet!$A:$H,8,0)</f>
        <v>40</v>
      </c>
      <c r="I102" s="7">
        <f>VLOOKUP(A102,[2]TDSheet!$A:$E,4,0)</f>
        <v>7</v>
      </c>
      <c r="J102" s="7">
        <f t="shared" si="16"/>
        <v>-4</v>
      </c>
      <c r="M102" s="7">
        <f t="shared" si="17"/>
        <v>0.6</v>
      </c>
      <c r="N102" s="32"/>
      <c r="O102" s="37">
        <f t="shared" si="19"/>
        <v>0</v>
      </c>
      <c r="P102" s="33"/>
      <c r="R102" s="7">
        <f t="shared" si="20"/>
        <v>78.333333333333343</v>
      </c>
      <c r="S102" s="7">
        <f t="shared" si="21"/>
        <v>78.333333333333343</v>
      </c>
      <c r="T102" s="7">
        <f>VLOOKUP(A102,[1]TDSheet!$A:$U,21,0)</f>
        <v>6.6</v>
      </c>
      <c r="U102" s="7">
        <f>VLOOKUP(A102,[1]TDSheet!$A:$V,22,0)</f>
        <v>0.2</v>
      </c>
      <c r="V102" s="7">
        <f>VLOOKUP(A102,[1]TDSheet!$A:$M,13,0)</f>
        <v>0</v>
      </c>
      <c r="W102" s="30" t="str">
        <f>VLOOKUP(A102,[1]TDSheet!$A:$W,23,0)</f>
        <v>нужно увеличить продажи</v>
      </c>
      <c r="X102" s="7">
        <f t="shared" si="22"/>
        <v>0</v>
      </c>
    </row>
    <row r="103" spans="1:24" ht="11.1" customHeight="1" x14ac:dyDescent="0.2">
      <c r="A103" s="11" t="s">
        <v>107</v>
      </c>
      <c r="B103" s="11" t="s">
        <v>16</v>
      </c>
      <c r="C103" s="4">
        <v>30</v>
      </c>
      <c r="D103" s="4"/>
      <c r="E103" s="4"/>
      <c r="F103" s="4">
        <v>30</v>
      </c>
      <c r="G103" s="23">
        <f>VLOOKUP(A103,[1]TDSheet!$A:$G,7,0)</f>
        <v>0.35</v>
      </c>
      <c r="H103" s="7">
        <f>VLOOKUP(A103,[1]TDSheet!$A:$H,8,0)</f>
        <v>45</v>
      </c>
      <c r="J103" s="7">
        <f t="shared" si="16"/>
        <v>0</v>
      </c>
      <c r="M103" s="7">
        <f t="shared" si="17"/>
        <v>0</v>
      </c>
      <c r="N103" s="32"/>
      <c r="O103" s="37">
        <f t="shared" si="19"/>
        <v>0</v>
      </c>
      <c r="P103" s="33"/>
      <c r="R103" s="7" t="e">
        <f t="shared" si="20"/>
        <v>#DIV/0!</v>
      </c>
      <c r="S103" s="7" t="e">
        <f t="shared" si="21"/>
        <v>#DIV/0!</v>
      </c>
      <c r="T103" s="7">
        <f>VLOOKUP(A103,[1]TDSheet!$A:$U,21,0)</f>
        <v>6</v>
      </c>
      <c r="U103" s="7">
        <f>VLOOKUP(A103,[1]TDSheet!$A:$V,22,0)</f>
        <v>0</v>
      </c>
      <c r="V103" s="7">
        <f>VLOOKUP(A103,[1]TDSheet!$A:$M,13,0)</f>
        <v>0</v>
      </c>
      <c r="W103" s="31" t="s">
        <v>135</v>
      </c>
      <c r="X103" s="7">
        <f t="shared" si="22"/>
        <v>0</v>
      </c>
    </row>
    <row r="104" spans="1:24" ht="21.95" customHeight="1" x14ac:dyDescent="0.2">
      <c r="A104" s="25" t="s">
        <v>108</v>
      </c>
      <c r="B104" s="25" t="s">
        <v>16</v>
      </c>
      <c r="C104" s="26">
        <v>-5</v>
      </c>
      <c r="D104" s="26"/>
      <c r="E104" s="26">
        <v>2</v>
      </c>
      <c r="F104" s="26">
        <v>-7</v>
      </c>
      <c r="G104" s="23">
        <v>0</v>
      </c>
      <c r="H104" s="7">
        <f>VLOOKUP(A104,[1]TDSheet!$A:$H,8,0)</f>
        <v>150</v>
      </c>
      <c r="I104" s="7">
        <f>VLOOKUP(A104,[2]TDSheet!$A:$E,4,0)</f>
        <v>2</v>
      </c>
      <c r="J104" s="7">
        <f t="shared" si="16"/>
        <v>0</v>
      </c>
      <c r="M104" s="7">
        <f t="shared" si="17"/>
        <v>0.4</v>
      </c>
      <c r="N104" s="32"/>
      <c r="O104" s="37">
        <f t="shared" si="19"/>
        <v>0</v>
      </c>
      <c r="P104" s="33"/>
      <c r="R104" s="7">
        <f t="shared" si="20"/>
        <v>-17.5</v>
      </c>
      <c r="S104" s="7">
        <f t="shared" si="21"/>
        <v>-17.5</v>
      </c>
      <c r="T104" s="7">
        <f>VLOOKUP(A104,[1]TDSheet!$A:$U,21,0)</f>
        <v>0</v>
      </c>
      <c r="U104" s="7">
        <f>VLOOKUP(A104,[1]TDSheet!$A:$V,22,0)</f>
        <v>28.6</v>
      </c>
      <c r="V104" s="7">
        <f>VLOOKUP(A104,[1]TDSheet!$A:$M,13,0)</f>
        <v>0</v>
      </c>
      <c r="W104" s="24" t="s">
        <v>134</v>
      </c>
      <c r="X104" s="7">
        <f t="shared" si="22"/>
        <v>0</v>
      </c>
    </row>
    <row r="105" spans="1:24" ht="21.95" customHeight="1" x14ac:dyDescent="0.2">
      <c r="A105" s="11" t="s">
        <v>109</v>
      </c>
      <c r="B105" s="11" t="s">
        <v>9</v>
      </c>
      <c r="C105" s="5"/>
      <c r="D105" s="4">
        <v>11.14</v>
      </c>
      <c r="E105" s="4">
        <v>9.7929999999999993</v>
      </c>
      <c r="F105" s="4">
        <v>1.347</v>
      </c>
      <c r="G105" s="23">
        <v>1</v>
      </c>
      <c r="H105" s="7">
        <v>50</v>
      </c>
      <c r="I105" s="7">
        <f>VLOOKUP(A105,[2]TDSheet!$A:$E,4,0)</f>
        <v>10.9</v>
      </c>
      <c r="J105" s="7">
        <f t="shared" si="16"/>
        <v>-1.1070000000000011</v>
      </c>
      <c r="M105" s="7">
        <f t="shared" si="17"/>
        <v>1.9585999999999999</v>
      </c>
      <c r="N105" s="32">
        <f>8*M105-F105</f>
        <v>14.3218</v>
      </c>
      <c r="O105" s="37">
        <f t="shared" si="19"/>
        <v>14.3218</v>
      </c>
      <c r="P105" s="33"/>
      <c r="R105" s="7">
        <f t="shared" si="20"/>
        <v>8</v>
      </c>
      <c r="S105" s="7">
        <f t="shared" si="21"/>
        <v>0.68773613805779643</v>
      </c>
      <c r="T105" s="7">
        <v>0</v>
      </c>
      <c r="U105" s="7">
        <v>0</v>
      </c>
      <c r="V105" s="7">
        <v>0</v>
      </c>
      <c r="W105" s="29" t="s">
        <v>131</v>
      </c>
      <c r="X105" s="7">
        <f t="shared" si="22"/>
        <v>14.3218</v>
      </c>
    </row>
    <row r="106" spans="1:24" ht="21.95" customHeight="1" x14ac:dyDescent="0.2">
      <c r="A106" s="11" t="s">
        <v>110</v>
      </c>
      <c r="B106" s="11" t="s">
        <v>16</v>
      </c>
      <c r="C106" s="5"/>
      <c r="D106" s="4">
        <v>500</v>
      </c>
      <c r="E106" s="4">
        <v>83</v>
      </c>
      <c r="F106" s="4">
        <v>417</v>
      </c>
      <c r="G106" s="23">
        <v>0</v>
      </c>
      <c r="H106" s="7" t="e">
        <f>VLOOKUP(A106,[1]TDSheet!$A:$H,8,0)</f>
        <v>#N/A</v>
      </c>
      <c r="I106" s="7">
        <f>VLOOKUP(A106,[2]TDSheet!$A:$E,4,0)</f>
        <v>84</v>
      </c>
      <c r="J106" s="7">
        <f t="shared" si="16"/>
        <v>-1</v>
      </c>
      <c r="M106" s="7">
        <f t="shared" si="17"/>
        <v>16.600000000000001</v>
      </c>
      <c r="N106" s="32"/>
      <c r="O106" s="37"/>
      <c r="P106" s="33"/>
      <c r="R106" s="7">
        <f t="shared" si="20"/>
        <v>25.120481927710841</v>
      </c>
      <c r="S106" s="7">
        <f t="shared" si="21"/>
        <v>25.120481927710841</v>
      </c>
      <c r="T106" s="7">
        <v>0</v>
      </c>
      <c r="U106" s="7">
        <v>0</v>
      </c>
      <c r="V106" s="7">
        <v>0</v>
      </c>
      <c r="W106" s="27" t="s">
        <v>133</v>
      </c>
      <c r="X106" s="7">
        <f t="shared" si="22"/>
        <v>0</v>
      </c>
    </row>
    <row r="107" spans="1:24" ht="21.95" customHeight="1" x14ac:dyDescent="0.2">
      <c r="A107" s="11" t="s">
        <v>111</v>
      </c>
      <c r="B107" s="11" t="s">
        <v>16</v>
      </c>
      <c r="C107" s="5"/>
      <c r="D107" s="4">
        <v>500</v>
      </c>
      <c r="E107" s="4">
        <v>157</v>
      </c>
      <c r="F107" s="4">
        <v>343</v>
      </c>
      <c r="G107" s="23">
        <v>0</v>
      </c>
      <c r="H107" s="7" t="e">
        <f>VLOOKUP(A107,[1]TDSheet!$A:$H,8,0)</f>
        <v>#N/A</v>
      </c>
      <c r="I107" s="7">
        <f>VLOOKUP(A107,[2]TDSheet!$A:$E,4,0)</f>
        <v>164</v>
      </c>
      <c r="J107" s="7">
        <f t="shared" si="16"/>
        <v>-7</v>
      </c>
      <c r="M107" s="7">
        <f t="shared" si="17"/>
        <v>31.4</v>
      </c>
      <c r="N107" s="32"/>
      <c r="O107" s="37"/>
      <c r="P107" s="33"/>
      <c r="R107" s="7">
        <f t="shared" si="20"/>
        <v>10.923566878980893</v>
      </c>
      <c r="S107" s="7">
        <f t="shared" si="21"/>
        <v>10.923566878980893</v>
      </c>
      <c r="T107" s="7">
        <v>0</v>
      </c>
      <c r="U107" s="7">
        <v>0</v>
      </c>
      <c r="V107" s="7">
        <v>0</v>
      </c>
      <c r="W107" s="27" t="s">
        <v>133</v>
      </c>
      <c r="X107" s="7">
        <f t="shared" si="22"/>
        <v>0</v>
      </c>
    </row>
    <row r="108" spans="1:24" ht="21.95" customHeight="1" x14ac:dyDescent="0.2">
      <c r="A108" s="11" t="s">
        <v>112</v>
      </c>
      <c r="B108" s="11" t="s">
        <v>16</v>
      </c>
      <c r="C108" s="5"/>
      <c r="D108" s="4">
        <v>500</v>
      </c>
      <c r="E108" s="4">
        <v>157</v>
      </c>
      <c r="F108" s="4">
        <v>343</v>
      </c>
      <c r="G108" s="23">
        <v>0</v>
      </c>
      <c r="H108" s="7" t="e">
        <f>VLOOKUP(A108,[1]TDSheet!$A:$H,8,0)</f>
        <v>#N/A</v>
      </c>
      <c r="I108" s="7">
        <f>VLOOKUP(A108,[2]TDSheet!$A:$E,4,0)</f>
        <v>164</v>
      </c>
      <c r="J108" s="7">
        <f t="shared" si="16"/>
        <v>-7</v>
      </c>
      <c r="M108" s="7">
        <f t="shared" si="17"/>
        <v>31.4</v>
      </c>
      <c r="N108" s="32"/>
      <c r="O108" s="37"/>
      <c r="P108" s="33"/>
      <c r="R108" s="7">
        <f t="shared" si="20"/>
        <v>10.923566878980893</v>
      </c>
      <c r="S108" s="7">
        <f t="shared" si="21"/>
        <v>10.923566878980893</v>
      </c>
      <c r="T108" s="7">
        <v>0</v>
      </c>
      <c r="U108" s="7">
        <v>0</v>
      </c>
      <c r="V108" s="7">
        <v>0</v>
      </c>
      <c r="W108" s="27" t="s">
        <v>133</v>
      </c>
      <c r="X108" s="7">
        <f t="shared" si="22"/>
        <v>0</v>
      </c>
    </row>
    <row r="109" spans="1:24" ht="21.95" customHeight="1" thickBot="1" x14ac:dyDescent="0.25">
      <c r="A109" s="11" t="s">
        <v>113</v>
      </c>
      <c r="B109" s="11" t="s">
        <v>16</v>
      </c>
      <c r="C109" s="5"/>
      <c r="D109" s="4">
        <v>228</v>
      </c>
      <c r="E109" s="4">
        <v>18</v>
      </c>
      <c r="F109" s="4">
        <v>210</v>
      </c>
      <c r="G109" s="23">
        <v>0.11</v>
      </c>
      <c r="H109" s="7">
        <v>150</v>
      </c>
      <c r="I109" s="7">
        <f>VLOOKUP(A109,[2]TDSheet!$A:$E,4,0)</f>
        <v>18</v>
      </c>
      <c r="J109" s="7">
        <f t="shared" si="16"/>
        <v>0</v>
      </c>
      <c r="M109" s="7">
        <f t="shared" si="17"/>
        <v>3.6</v>
      </c>
      <c r="N109" s="32"/>
      <c r="O109" s="38"/>
      <c r="P109" s="33"/>
      <c r="R109" s="7">
        <f t="shared" si="20"/>
        <v>58.333333333333329</v>
      </c>
      <c r="S109" s="7">
        <f t="shared" si="21"/>
        <v>58.333333333333329</v>
      </c>
      <c r="T109" s="7">
        <v>0</v>
      </c>
      <c r="U109" s="7">
        <v>0</v>
      </c>
      <c r="V109" s="7">
        <v>0</v>
      </c>
      <c r="W109" s="29" t="s">
        <v>132</v>
      </c>
      <c r="X109" s="7">
        <f t="shared" si="22"/>
        <v>0</v>
      </c>
    </row>
  </sheetData>
  <autoFilter ref="A3:X10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2024-01-16T09:21:30Z</dcterms:modified>
</cp:coreProperties>
</file>