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Пыжик\pokom_pijik\"/>
    </mc:Choice>
  </mc:AlternateContent>
  <xr:revisionPtr revIDLastSave="0" documentId="13_ncr:1_{51D38A1E-DE29-4DA2-974A-984E027B9B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X468" i="1"/>
  <c r="W468" i="1"/>
  <c r="X467" i="1"/>
  <c r="W467" i="1"/>
  <c r="X466" i="1"/>
  <c r="W466" i="1"/>
  <c r="N466" i="1"/>
  <c r="W465" i="1"/>
  <c r="X465" i="1" s="1"/>
  <c r="W464" i="1"/>
  <c r="V462" i="1"/>
  <c r="W461" i="1"/>
  <c r="V461" i="1"/>
  <c r="X460" i="1"/>
  <c r="W460" i="1"/>
  <c r="X459" i="1"/>
  <c r="W459" i="1"/>
  <c r="X458" i="1"/>
  <c r="W458" i="1"/>
  <c r="X457" i="1"/>
  <c r="X461" i="1" s="1"/>
  <c r="W457" i="1"/>
  <c r="W462" i="1" s="1"/>
  <c r="V455" i="1"/>
  <c r="V454" i="1"/>
  <c r="W453" i="1"/>
  <c r="X453" i="1" s="1"/>
  <c r="W452" i="1"/>
  <c r="V450" i="1"/>
  <c r="W449" i="1"/>
  <c r="V449" i="1"/>
  <c r="X448" i="1"/>
  <c r="W448" i="1"/>
  <c r="X447" i="1"/>
  <c r="X449" i="1" s="1"/>
  <c r="W447" i="1"/>
  <c r="V443" i="1"/>
  <c r="V442" i="1"/>
  <c r="W441" i="1"/>
  <c r="X441" i="1" s="1"/>
  <c r="N441" i="1"/>
  <c r="X440" i="1"/>
  <c r="X442" i="1" s="1"/>
  <c r="W440" i="1"/>
  <c r="N440" i="1"/>
  <c r="V438" i="1"/>
  <c r="W437" i="1"/>
  <c r="V437" i="1"/>
  <c r="X436" i="1"/>
  <c r="W436" i="1"/>
  <c r="X435" i="1"/>
  <c r="W435" i="1"/>
  <c r="X434" i="1"/>
  <c r="W434" i="1"/>
  <c r="X433" i="1"/>
  <c r="W433" i="1"/>
  <c r="N433" i="1"/>
  <c r="W432" i="1"/>
  <c r="X432" i="1" s="1"/>
  <c r="N432" i="1"/>
  <c r="X431" i="1"/>
  <c r="W431" i="1"/>
  <c r="W438" i="1" s="1"/>
  <c r="N431" i="1"/>
  <c r="V429" i="1"/>
  <c r="V428" i="1"/>
  <c r="X427" i="1"/>
  <c r="W427" i="1"/>
  <c r="N427" i="1"/>
  <c r="W426" i="1"/>
  <c r="N426" i="1"/>
  <c r="V424" i="1"/>
  <c r="V423" i="1"/>
  <c r="W422" i="1"/>
  <c r="X422" i="1" s="1"/>
  <c r="N422" i="1"/>
  <c r="X421" i="1"/>
  <c r="W421" i="1"/>
  <c r="N421" i="1"/>
  <c r="W420" i="1"/>
  <c r="X420" i="1" s="1"/>
  <c r="N420" i="1"/>
  <c r="X419" i="1"/>
  <c r="W419" i="1"/>
  <c r="N419" i="1"/>
  <c r="W418" i="1"/>
  <c r="X418" i="1" s="1"/>
  <c r="N418" i="1"/>
  <c r="X417" i="1"/>
  <c r="W417" i="1"/>
  <c r="N417" i="1"/>
  <c r="W416" i="1"/>
  <c r="X416" i="1" s="1"/>
  <c r="N416" i="1"/>
  <c r="X415" i="1"/>
  <c r="W415" i="1"/>
  <c r="N415" i="1"/>
  <c r="W414" i="1"/>
  <c r="N414" i="1"/>
  <c r="V410" i="1"/>
  <c r="V409" i="1"/>
  <c r="W408" i="1"/>
  <c r="V406" i="1"/>
  <c r="W405" i="1"/>
  <c r="V405" i="1"/>
  <c r="X404" i="1"/>
  <c r="X405" i="1" s="1"/>
  <c r="W404" i="1"/>
  <c r="W406" i="1" s="1"/>
  <c r="V402" i="1"/>
  <c r="V401" i="1"/>
  <c r="W400" i="1"/>
  <c r="V398" i="1"/>
  <c r="V397" i="1"/>
  <c r="X396" i="1"/>
  <c r="W396" i="1"/>
  <c r="N396" i="1"/>
  <c r="W395" i="1"/>
  <c r="X395" i="1" s="1"/>
  <c r="N395" i="1"/>
  <c r="X394" i="1"/>
  <c r="W394" i="1"/>
  <c r="N394" i="1"/>
  <c r="W393" i="1"/>
  <c r="X393" i="1" s="1"/>
  <c r="W392" i="1"/>
  <c r="X392" i="1" s="1"/>
  <c r="N392" i="1"/>
  <c r="X391" i="1"/>
  <c r="W391" i="1"/>
  <c r="N391" i="1"/>
  <c r="W390" i="1"/>
  <c r="N390" i="1"/>
  <c r="V388" i="1"/>
  <c r="V387" i="1"/>
  <c r="W386" i="1"/>
  <c r="X386" i="1" s="1"/>
  <c r="N386" i="1"/>
  <c r="X385" i="1"/>
  <c r="X387" i="1" s="1"/>
  <c r="W385" i="1"/>
  <c r="N385" i="1"/>
  <c r="V382" i="1"/>
  <c r="W381" i="1"/>
  <c r="V381" i="1"/>
  <c r="X380" i="1"/>
  <c r="W380" i="1"/>
  <c r="X379" i="1"/>
  <c r="W379" i="1"/>
  <c r="X378" i="1"/>
  <c r="W378" i="1"/>
  <c r="X377" i="1"/>
  <c r="X381" i="1" s="1"/>
  <c r="W377" i="1"/>
  <c r="W382" i="1" s="1"/>
  <c r="V375" i="1"/>
  <c r="V374" i="1"/>
  <c r="W373" i="1"/>
  <c r="N373" i="1"/>
  <c r="V371" i="1"/>
  <c r="V370" i="1"/>
  <c r="W369" i="1"/>
  <c r="X369" i="1" s="1"/>
  <c r="N369" i="1"/>
  <c r="X368" i="1"/>
  <c r="X370" i="1" s="1"/>
  <c r="W368" i="1"/>
  <c r="N368" i="1"/>
  <c r="W367" i="1"/>
  <c r="X367" i="1" s="1"/>
  <c r="N367" i="1"/>
  <c r="X366" i="1"/>
  <c r="W366" i="1"/>
  <c r="W370" i="1" s="1"/>
  <c r="N366" i="1"/>
  <c r="V364" i="1"/>
  <c r="V363" i="1"/>
  <c r="X362" i="1"/>
  <c r="W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N350" i="1"/>
  <c r="V348" i="1"/>
  <c r="V347" i="1"/>
  <c r="W346" i="1"/>
  <c r="X346" i="1" s="1"/>
  <c r="N346" i="1"/>
  <c r="X345" i="1"/>
  <c r="X347" i="1" s="1"/>
  <c r="W345" i="1"/>
  <c r="N345" i="1"/>
  <c r="V341" i="1"/>
  <c r="W340" i="1"/>
  <c r="V340" i="1"/>
  <c r="X339" i="1"/>
  <c r="X340" i="1" s="1"/>
  <c r="W339" i="1"/>
  <c r="W341" i="1" s="1"/>
  <c r="N339" i="1"/>
  <c r="V337" i="1"/>
  <c r="V336" i="1"/>
  <c r="X335" i="1"/>
  <c r="W335" i="1"/>
  <c r="N335" i="1"/>
  <c r="W334" i="1"/>
  <c r="X334" i="1" s="1"/>
  <c r="N334" i="1"/>
  <c r="X333" i="1"/>
  <c r="W333" i="1"/>
  <c r="N333" i="1"/>
  <c r="W332" i="1"/>
  <c r="N332" i="1"/>
  <c r="V330" i="1"/>
  <c r="V329" i="1"/>
  <c r="W328" i="1"/>
  <c r="X328" i="1" s="1"/>
  <c r="N328" i="1"/>
  <c r="X327" i="1"/>
  <c r="X329" i="1" s="1"/>
  <c r="W327" i="1"/>
  <c r="W329" i="1" s="1"/>
  <c r="N327" i="1"/>
  <c r="V325" i="1"/>
  <c r="V324" i="1"/>
  <c r="X323" i="1"/>
  <c r="W323" i="1"/>
  <c r="N323" i="1"/>
  <c r="W322" i="1"/>
  <c r="X322" i="1" s="1"/>
  <c r="W321" i="1"/>
  <c r="X321" i="1" s="1"/>
  <c r="N321" i="1"/>
  <c r="X320" i="1"/>
  <c r="W320" i="1"/>
  <c r="N320" i="1"/>
  <c r="W319" i="1"/>
  <c r="N319" i="1"/>
  <c r="V316" i="1"/>
  <c r="V315" i="1"/>
  <c r="W314" i="1"/>
  <c r="N314" i="1"/>
  <c r="V312" i="1"/>
  <c r="V311" i="1"/>
  <c r="W310" i="1"/>
  <c r="X310" i="1" s="1"/>
  <c r="N310" i="1"/>
  <c r="X309" i="1"/>
  <c r="X311" i="1" s="1"/>
  <c r="W309" i="1"/>
  <c r="W311" i="1" s="1"/>
  <c r="V307" i="1"/>
  <c r="V306" i="1"/>
  <c r="W305" i="1"/>
  <c r="X305" i="1" s="1"/>
  <c r="N305" i="1"/>
  <c r="X304" i="1"/>
  <c r="W304" i="1"/>
  <c r="X303" i="1"/>
  <c r="X306" i="1" s="1"/>
  <c r="W303" i="1"/>
  <c r="W306" i="1" s="1"/>
  <c r="N303" i="1"/>
  <c r="V301" i="1"/>
  <c r="V300" i="1"/>
  <c r="X299" i="1"/>
  <c r="W299" i="1"/>
  <c r="N299" i="1"/>
  <c r="W298" i="1"/>
  <c r="X298" i="1" s="1"/>
  <c r="N298" i="1"/>
  <c r="X297" i="1"/>
  <c r="W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X300" i="1" s="1"/>
  <c r="W292" i="1"/>
  <c r="N292" i="1"/>
  <c r="V288" i="1"/>
  <c r="W287" i="1"/>
  <c r="V287" i="1"/>
  <c r="X286" i="1"/>
  <c r="X287" i="1" s="1"/>
  <c r="W286" i="1"/>
  <c r="W288" i="1" s="1"/>
  <c r="N286" i="1"/>
  <c r="V284" i="1"/>
  <c r="W283" i="1"/>
  <c r="V283" i="1"/>
  <c r="X282" i="1"/>
  <c r="X283" i="1" s="1"/>
  <c r="W282" i="1"/>
  <c r="W284" i="1" s="1"/>
  <c r="N282" i="1"/>
  <c r="V280" i="1"/>
  <c r="W279" i="1"/>
  <c r="V279" i="1"/>
  <c r="X278" i="1"/>
  <c r="X279" i="1" s="1"/>
  <c r="W278" i="1"/>
  <c r="W280" i="1" s="1"/>
  <c r="N278" i="1"/>
  <c r="V276" i="1"/>
  <c r="W275" i="1"/>
  <c r="V275" i="1"/>
  <c r="X274" i="1"/>
  <c r="X275" i="1" s="1"/>
  <c r="W274" i="1"/>
  <c r="N481" i="1" s="1"/>
  <c r="N274" i="1"/>
  <c r="V271" i="1"/>
  <c r="W270" i="1"/>
  <c r="V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W259" i="1"/>
  <c r="X259" i="1" s="1"/>
  <c r="N259" i="1"/>
  <c r="X258" i="1"/>
  <c r="X265" i="1" s="1"/>
  <c r="W258" i="1"/>
  <c r="N258" i="1"/>
  <c r="V255" i="1"/>
  <c r="W254" i="1"/>
  <c r="V254" i="1"/>
  <c r="X253" i="1"/>
  <c r="W253" i="1"/>
  <c r="N253" i="1"/>
  <c r="W252" i="1"/>
  <c r="X252" i="1" s="1"/>
  <c r="N252" i="1"/>
  <c r="X251" i="1"/>
  <c r="W251" i="1"/>
  <c r="W255" i="1" s="1"/>
  <c r="N251" i="1"/>
  <c r="V249" i="1"/>
  <c r="V248" i="1"/>
  <c r="X247" i="1"/>
  <c r="W247" i="1"/>
  <c r="N247" i="1"/>
  <c r="W246" i="1"/>
  <c r="X246" i="1" s="1"/>
  <c r="W245" i="1"/>
  <c r="V243" i="1"/>
  <c r="V242" i="1"/>
  <c r="X241" i="1"/>
  <c r="W241" i="1"/>
  <c r="N241" i="1"/>
  <c r="W240" i="1"/>
  <c r="X240" i="1" s="1"/>
  <c r="N240" i="1"/>
  <c r="X239" i="1"/>
  <c r="X242" i="1" s="1"/>
  <c r="W239" i="1"/>
  <c r="N239" i="1"/>
  <c r="V237" i="1"/>
  <c r="V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X230" i="1"/>
  <c r="W230" i="1"/>
  <c r="X229" i="1"/>
  <c r="W229" i="1"/>
  <c r="N229" i="1"/>
  <c r="W228" i="1"/>
  <c r="X228" i="1" s="1"/>
  <c r="N228" i="1"/>
  <c r="X227" i="1"/>
  <c r="W227" i="1"/>
  <c r="W237" i="1" s="1"/>
  <c r="N227" i="1"/>
  <c r="V225" i="1"/>
  <c r="V224" i="1"/>
  <c r="X223" i="1"/>
  <c r="W223" i="1"/>
  <c r="N223" i="1"/>
  <c r="W222" i="1"/>
  <c r="X222" i="1" s="1"/>
  <c r="N222" i="1"/>
  <c r="X221" i="1"/>
  <c r="X224" i="1" s="1"/>
  <c r="W221" i="1"/>
  <c r="N221" i="1"/>
  <c r="V219" i="1"/>
  <c r="W218" i="1"/>
  <c r="V218" i="1"/>
  <c r="X217" i="1"/>
  <c r="X218" i="1" s="1"/>
  <c r="W217" i="1"/>
  <c r="W219" i="1" s="1"/>
  <c r="N217" i="1"/>
  <c r="V215" i="1"/>
  <c r="V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V196" i="1"/>
  <c r="W195" i="1"/>
  <c r="V195" i="1"/>
  <c r="X194" i="1"/>
  <c r="X195" i="1" s="1"/>
  <c r="W194" i="1"/>
  <c r="J481" i="1" s="1"/>
  <c r="N194" i="1"/>
  <c r="V191" i="1"/>
  <c r="V190" i="1"/>
  <c r="X189" i="1"/>
  <c r="W189" i="1"/>
  <c r="N189" i="1"/>
  <c r="W188" i="1"/>
  <c r="X188" i="1" s="1"/>
  <c r="N188" i="1"/>
  <c r="X187" i="1"/>
  <c r="W187" i="1"/>
  <c r="X186" i="1"/>
  <c r="X190" i="1" s="1"/>
  <c r="W186" i="1"/>
  <c r="V184" i="1"/>
  <c r="V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W174" i="1"/>
  <c r="X174" i="1" s="1"/>
  <c r="N174" i="1"/>
  <c r="X173" i="1"/>
  <c r="W173" i="1"/>
  <c r="X172" i="1"/>
  <c r="W172" i="1"/>
  <c r="X171" i="1"/>
  <c r="W171" i="1"/>
  <c r="N171" i="1"/>
  <c r="W170" i="1"/>
  <c r="X170" i="1" s="1"/>
  <c r="N170" i="1"/>
  <c r="X169" i="1"/>
  <c r="W169" i="1"/>
  <c r="X168" i="1"/>
  <c r="W168" i="1"/>
  <c r="N168" i="1"/>
  <c r="W167" i="1"/>
  <c r="X167" i="1" s="1"/>
  <c r="W166" i="1"/>
  <c r="W183" i="1" s="1"/>
  <c r="N166" i="1"/>
  <c r="V164" i="1"/>
  <c r="V163" i="1"/>
  <c r="W162" i="1"/>
  <c r="X162" i="1" s="1"/>
  <c r="N162" i="1"/>
  <c r="X161" i="1"/>
  <c r="W161" i="1"/>
  <c r="N161" i="1"/>
  <c r="W160" i="1"/>
  <c r="W164" i="1" s="1"/>
  <c r="N160" i="1"/>
  <c r="X159" i="1"/>
  <c r="W159" i="1"/>
  <c r="W163" i="1" s="1"/>
  <c r="N159" i="1"/>
  <c r="V157" i="1"/>
  <c r="V156" i="1"/>
  <c r="X155" i="1"/>
  <c r="W155" i="1"/>
  <c r="N155" i="1"/>
  <c r="W154" i="1"/>
  <c r="W156" i="1" s="1"/>
  <c r="V152" i="1"/>
  <c r="V151" i="1"/>
  <c r="X150" i="1"/>
  <c r="W150" i="1"/>
  <c r="N150" i="1"/>
  <c r="W149" i="1"/>
  <c r="I481" i="1" s="1"/>
  <c r="N149" i="1"/>
  <c r="V146" i="1"/>
  <c r="V145" i="1"/>
  <c r="W144" i="1"/>
  <c r="X144" i="1" s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X139" i="1" s="1"/>
  <c r="N139" i="1"/>
  <c r="X138" i="1"/>
  <c r="W138" i="1"/>
  <c r="N138" i="1"/>
  <c r="W137" i="1"/>
  <c r="W146" i="1" s="1"/>
  <c r="N137" i="1"/>
  <c r="X136" i="1"/>
  <c r="W136" i="1"/>
  <c r="N136" i="1"/>
  <c r="V133" i="1"/>
  <c r="V132" i="1"/>
  <c r="X131" i="1"/>
  <c r="W131" i="1"/>
  <c r="N131" i="1"/>
  <c r="W130" i="1"/>
  <c r="W132" i="1" s="1"/>
  <c r="N130" i="1"/>
  <c r="X129" i="1"/>
  <c r="W129" i="1"/>
  <c r="N129" i="1"/>
  <c r="V125" i="1"/>
  <c r="V124" i="1"/>
  <c r="X123" i="1"/>
  <c r="W123" i="1"/>
  <c r="N123" i="1"/>
  <c r="W122" i="1"/>
  <c r="W124" i="1" s="1"/>
  <c r="N122" i="1"/>
  <c r="X121" i="1"/>
  <c r="W121" i="1"/>
  <c r="V118" i="1"/>
  <c r="V117" i="1"/>
  <c r="W116" i="1"/>
  <c r="X116" i="1" s="1"/>
  <c r="W115" i="1"/>
  <c r="X115" i="1" s="1"/>
  <c r="W114" i="1"/>
  <c r="X114" i="1" s="1"/>
  <c r="W113" i="1"/>
  <c r="W118" i="1" s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W111" i="1" s="1"/>
  <c r="V99" i="1"/>
  <c r="V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W98" i="1" s="1"/>
  <c r="N92" i="1"/>
  <c r="X91" i="1"/>
  <c r="W91" i="1"/>
  <c r="W99" i="1" s="1"/>
  <c r="N91" i="1"/>
  <c r="V89" i="1"/>
  <c r="V88" i="1"/>
  <c r="X87" i="1"/>
  <c r="W87" i="1"/>
  <c r="N87" i="1"/>
  <c r="W86" i="1"/>
  <c r="X86" i="1" s="1"/>
  <c r="W85" i="1"/>
  <c r="X85" i="1" s="1"/>
  <c r="W84" i="1"/>
  <c r="X84" i="1" s="1"/>
  <c r="W83" i="1"/>
  <c r="W88" i="1" s="1"/>
  <c r="N83" i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W66" i="1"/>
  <c r="W81" i="1" s="1"/>
  <c r="N66" i="1"/>
  <c r="X65" i="1"/>
  <c r="W65" i="1"/>
  <c r="X64" i="1"/>
  <c r="W64" i="1"/>
  <c r="X63" i="1"/>
  <c r="W63" i="1"/>
  <c r="V60" i="1"/>
  <c r="V59" i="1"/>
  <c r="W58" i="1"/>
  <c r="X58" i="1" s="1"/>
  <c r="W57" i="1"/>
  <c r="W60" i="1" s="1"/>
  <c r="N57" i="1"/>
  <c r="X56" i="1"/>
  <c r="W56" i="1"/>
  <c r="X55" i="1"/>
  <c r="W55" i="1"/>
  <c r="N55" i="1"/>
  <c r="V52" i="1"/>
  <c r="V51" i="1"/>
  <c r="X50" i="1"/>
  <c r="W50" i="1"/>
  <c r="N50" i="1"/>
  <c r="W49" i="1"/>
  <c r="C48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3" i="1" s="1"/>
  <c r="N27" i="1"/>
  <c r="X26" i="1"/>
  <c r="W26" i="1"/>
  <c r="W32" i="1" s="1"/>
  <c r="N26" i="1"/>
  <c r="V24" i="1"/>
  <c r="V471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H9" i="1" l="1"/>
  <c r="A10" i="1"/>
  <c r="B481" i="1"/>
  <c r="W473" i="1"/>
  <c r="W472" i="1"/>
  <c r="V475" i="1"/>
  <c r="W24" i="1"/>
  <c r="X27" i="1"/>
  <c r="X32" i="1" s="1"/>
  <c r="X35" i="1"/>
  <c r="X36" i="1" s="1"/>
  <c r="W36" i="1"/>
  <c r="W475" i="1" s="1"/>
  <c r="X39" i="1"/>
  <c r="X40" i="1" s="1"/>
  <c r="W40" i="1"/>
  <c r="X43" i="1"/>
  <c r="X44" i="1" s="1"/>
  <c r="W44" i="1"/>
  <c r="X49" i="1"/>
  <c r="X51" i="1" s="1"/>
  <c r="W52" i="1"/>
  <c r="D481" i="1"/>
  <c r="X57" i="1"/>
  <c r="X59" i="1" s="1"/>
  <c r="W59" i="1"/>
  <c r="E481" i="1"/>
  <c r="X66" i="1"/>
  <c r="X80" i="1" s="1"/>
  <c r="W80" i="1"/>
  <c r="X83" i="1"/>
  <c r="X88" i="1" s="1"/>
  <c r="W89" i="1"/>
  <c r="X92" i="1"/>
  <c r="X98" i="1" s="1"/>
  <c r="X101" i="1"/>
  <c r="X110" i="1" s="1"/>
  <c r="W110" i="1"/>
  <c r="X113" i="1"/>
  <c r="X117" i="1" s="1"/>
  <c r="W117" i="1"/>
  <c r="F481" i="1"/>
  <c r="X122" i="1"/>
  <c r="X124" i="1" s="1"/>
  <c r="W125" i="1"/>
  <c r="G481" i="1"/>
  <c r="X130" i="1"/>
  <c r="X132" i="1" s="1"/>
  <c r="W133" i="1"/>
  <c r="H481" i="1"/>
  <c r="X137" i="1"/>
  <c r="X145" i="1" s="1"/>
  <c r="W145" i="1"/>
  <c r="X149" i="1"/>
  <c r="X151" i="1" s="1"/>
  <c r="W152" i="1"/>
  <c r="X154" i="1"/>
  <c r="X156" i="1" s="1"/>
  <c r="W157" i="1"/>
  <c r="X160" i="1"/>
  <c r="X163" i="1" s="1"/>
  <c r="X166" i="1"/>
  <c r="X183" i="1" s="1"/>
  <c r="W191" i="1"/>
  <c r="W190" i="1"/>
  <c r="X214" i="1"/>
  <c r="W225" i="1"/>
  <c r="W224" i="1"/>
  <c r="X236" i="1"/>
  <c r="W243" i="1"/>
  <c r="W242" i="1"/>
  <c r="W249" i="1"/>
  <c r="X245" i="1"/>
  <c r="X248" i="1" s="1"/>
  <c r="W248" i="1"/>
  <c r="X254" i="1"/>
  <c r="W266" i="1"/>
  <c r="W271" i="1"/>
  <c r="X268" i="1"/>
  <c r="X270" i="1" s="1"/>
  <c r="W300" i="1"/>
  <c r="W307" i="1"/>
  <c r="W312" i="1"/>
  <c r="W315" i="1"/>
  <c r="X314" i="1"/>
  <c r="X315" i="1" s="1"/>
  <c r="W316" i="1"/>
  <c r="P481" i="1"/>
  <c r="W325" i="1"/>
  <c r="X319" i="1"/>
  <c r="X324" i="1" s="1"/>
  <c r="W324" i="1"/>
  <c r="Q481" i="1"/>
  <c r="W443" i="1"/>
  <c r="W454" i="1"/>
  <c r="X452" i="1"/>
  <c r="X454" i="1" s="1"/>
  <c r="W455" i="1"/>
  <c r="F9" i="1"/>
  <c r="J9" i="1"/>
  <c r="W51" i="1"/>
  <c r="W151" i="1"/>
  <c r="W184" i="1"/>
  <c r="W214" i="1"/>
  <c r="W236" i="1"/>
  <c r="W371" i="1"/>
  <c r="W374" i="1"/>
  <c r="X373" i="1"/>
  <c r="X374" i="1" s="1"/>
  <c r="W375" i="1"/>
  <c r="W388" i="1"/>
  <c r="W398" i="1"/>
  <c r="X390" i="1"/>
  <c r="X397" i="1" s="1"/>
  <c r="W397" i="1"/>
  <c r="W401" i="1"/>
  <c r="X400" i="1"/>
  <c r="X401" i="1" s="1"/>
  <c r="W402" i="1"/>
  <c r="W409" i="1"/>
  <c r="X408" i="1"/>
  <c r="X409" i="1" s="1"/>
  <c r="W410" i="1"/>
  <c r="S481" i="1"/>
  <c r="W423" i="1"/>
  <c r="X414" i="1"/>
  <c r="X423" i="1" s="1"/>
  <c r="W424" i="1"/>
  <c r="W429" i="1"/>
  <c r="X426" i="1"/>
  <c r="X428" i="1" s="1"/>
  <c r="W428" i="1"/>
  <c r="W196" i="1"/>
  <c r="L481" i="1"/>
  <c r="W215" i="1"/>
  <c r="M481" i="1"/>
  <c r="W265" i="1"/>
  <c r="W276" i="1"/>
  <c r="O481" i="1"/>
  <c r="W301" i="1"/>
  <c r="W330" i="1"/>
  <c r="W337" i="1"/>
  <c r="X332" i="1"/>
  <c r="X336" i="1" s="1"/>
  <c r="W336" i="1"/>
  <c r="W348" i="1"/>
  <c r="W364" i="1"/>
  <c r="X350" i="1"/>
  <c r="X363" i="1" s="1"/>
  <c r="W363" i="1"/>
  <c r="R481" i="1"/>
  <c r="X437" i="1"/>
  <c r="W442" i="1"/>
  <c r="T481" i="1"/>
  <c r="W470" i="1"/>
  <c r="X464" i="1"/>
  <c r="X469" i="1" s="1"/>
  <c r="W469" i="1"/>
  <c r="W347" i="1"/>
  <c r="W387" i="1"/>
  <c r="W450" i="1"/>
  <c r="X476" i="1" l="1"/>
  <c r="W471" i="1"/>
  <c r="W474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<sst xmlns="http://schemas.openxmlformats.org/spreadsheetml/2006/main" count="2015" uniqueCount="702">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</sst>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topLeftCell="F466" zoomScaleNormal="100" zoomScaleSheetLayoutView="100" workbookViewId="0">
      <selection activeCell="Z476" sqref="Z476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51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2"/>
      <c r="O3" s="322"/>
      <c r="P3" s="322"/>
      <c r="Q3" s="322"/>
      <c r="R3" s="322"/>
      <c r="S3" s="322"/>
      <c r="T3" s="322"/>
      <c r="U3" s="322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446" t="s">
        <v>8</v>
      </c>
      <c r="B5" s="348"/>
      <c r="C5" s="349"/>
      <c r="D5" s="351"/>
      <c r="E5" s="353"/>
      <c r="F5" s="603" t="s">
        <v>9</v>
      </c>
      <c r="G5" s="349"/>
      <c r="H5" s="351"/>
      <c r="I5" s="352"/>
      <c r="J5" s="352"/>
      <c r="K5" s="352"/>
      <c r="L5" s="353"/>
      <c r="N5" s="24" t="s">
        <v>10</v>
      </c>
      <c r="O5" s="543">
        <v>45304</v>
      </c>
      <c r="P5" s="396"/>
      <c r="R5" s="634" t="s">
        <v>11</v>
      </c>
      <c r="S5" s="374"/>
      <c r="T5" s="484" t="s">
        <v>12</v>
      </c>
      <c r="U5" s="396"/>
      <c r="Z5" s="51"/>
      <c r="AA5" s="51"/>
      <c r="AB5" s="51"/>
    </row>
    <row r="6" spans="1:29" s="311" customFormat="1" ht="24" customHeight="1" x14ac:dyDescent="0.2">
      <c r="A6" s="446" t="s">
        <v>13</v>
      </c>
      <c r="B6" s="348"/>
      <c r="C6" s="349"/>
      <c r="D6" s="572" t="s">
        <v>14</v>
      </c>
      <c r="E6" s="573"/>
      <c r="F6" s="573"/>
      <c r="G6" s="573"/>
      <c r="H6" s="573"/>
      <c r="I6" s="573"/>
      <c r="J6" s="573"/>
      <c r="K6" s="573"/>
      <c r="L6" s="396"/>
      <c r="N6" s="24" t="s">
        <v>15</v>
      </c>
      <c r="O6" s="429" t="str">
        <f>IF(O5=0," ",CHOOSE(WEEKDAY(O5,2),"Понедельник","Вторник","Среда","Четверг","Пятница","Суббота","Воскресенье"))</f>
        <v>Суббота</v>
      </c>
      <c r="P6" s="319"/>
      <c r="R6" s="373" t="s">
        <v>16</v>
      </c>
      <c r="S6" s="374"/>
      <c r="T6" s="489" t="s">
        <v>17</v>
      </c>
      <c r="U6" s="365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513" t="str">
        <f>IFERROR(VLOOKUP(DeliveryAddress,Table,3,0),1)</f>
        <v>1</v>
      </c>
      <c r="E7" s="514"/>
      <c r="F7" s="514"/>
      <c r="G7" s="514"/>
      <c r="H7" s="514"/>
      <c r="I7" s="514"/>
      <c r="J7" s="514"/>
      <c r="K7" s="514"/>
      <c r="L7" s="515"/>
      <c r="N7" s="24"/>
      <c r="O7" s="42"/>
      <c r="P7" s="42"/>
      <c r="R7" s="322"/>
      <c r="S7" s="374"/>
      <c r="T7" s="490"/>
      <c r="U7" s="491"/>
      <c r="Z7" s="51"/>
      <c r="AA7" s="51"/>
      <c r="AB7" s="51"/>
    </row>
    <row r="8" spans="1:29" s="311" customFormat="1" ht="25.5" customHeight="1" x14ac:dyDescent="0.2">
      <c r="A8" s="644" t="s">
        <v>18</v>
      </c>
      <c r="B8" s="324"/>
      <c r="C8" s="325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5">
        <v>0.41666666666666669</v>
      </c>
      <c r="P8" s="396"/>
      <c r="R8" s="322"/>
      <c r="S8" s="374"/>
      <c r="T8" s="490"/>
      <c r="U8" s="491"/>
      <c r="Z8" s="51"/>
      <c r="AA8" s="51"/>
      <c r="AB8" s="51"/>
    </row>
    <row r="9" spans="1:29" s="311" customFormat="1" ht="39.950000000000003" customHeight="1" x14ac:dyDescent="0.2">
      <c r="A9" s="4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67"/>
      <c r="E9" s="330"/>
      <c r="F9" s="4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396"/>
      <c r="R9" s="322"/>
      <c r="S9" s="374"/>
      <c r="T9" s="492"/>
      <c r="U9" s="49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4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67"/>
      <c r="E10" s="330"/>
      <c r="F10" s="4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556" t="str">
        <f>IFERROR(VLOOKUP($D$10,Proxy,2,FALSE),"")</f>
        <v/>
      </c>
      <c r="I10" s="322"/>
      <c r="J10" s="322"/>
      <c r="K10" s="322"/>
      <c r="L10" s="322"/>
      <c r="N10" s="26" t="s">
        <v>21</v>
      </c>
      <c r="O10" s="395"/>
      <c r="P10" s="396"/>
      <c r="S10" s="24" t="s">
        <v>22</v>
      </c>
      <c r="T10" s="364" t="s">
        <v>23</v>
      </c>
      <c r="U10" s="365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5"/>
      <c r="P11" s="396"/>
      <c r="S11" s="24" t="s">
        <v>26</v>
      </c>
      <c r="T11" s="574" t="s">
        <v>27</v>
      </c>
      <c r="U11" s="575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601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4" t="s">
        <v>29</v>
      </c>
      <c r="O12" s="569"/>
      <c r="P12" s="515"/>
      <c r="Q12" s="23"/>
      <c r="S12" s="24"/>
      <c r="T12" s="414"/>
      <c r="U12" s="322"/>
      <c r="Z12" s="51"/>
      <c r="AA12" s="51"/>
      <c r="AB12" s="51"/>
    </row>
    <row r="13" spans="1:29" s="311" customFormat="1" ht="23.25" customHeight="1" x14ac:dyDescent="0.2">
      <c r="A13" s="601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6"/>
      <c r="N13" s="26" t="s">
        <v>31</v>
      </c>
      <c r="O13" s="574"/>
      <c r="P13" s="575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601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631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2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1"/>
      <c r="P17" s="421"/>
      <c r="Q17" s="421"/>
      <c r="R17" s="422"/>
      <c r="S17" s="642" t="s">
        <v>48</v>
      </c>
      <c r="T17" s="349"/>
      <c r="U17" s="357" t="s">
        <v>49</v>
      </c>
      <c r="V17" s="357" t="s">
        <v>50</v>
      </c>
      <c r="W17" s="368" t="s">
        <v>51</v>
      </c>
      <c r="X17" s="357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50"/>
      <c r="BA17" s="377" t="s">
        <v>56</v>
      </c>
    </row>
    <row r="18" spans="1:53" ht="14.25" customHeight="1" x14ac:dyDescent="0.2">
      <c r="A18" s="358"/>
      <c r="B18" s="358"/>
      <c r="C18" s="358"/>
      <c r="D18" s="423"/>
      <c r="E18" s="425"/>
      <c r="F18" s="358"/>
      <c r="G18" s="358"/>
      <c r="H18" s="358"/>
      <c r="I18" s="358"/>
      <c r="J18" s="358"/>
      <c r="K18" s="358"/>
      <c r="L18" s="358"/>
      <c r="M18" s="358"/>
      <c r="N18" s="423"/>
      <c r="O18" s="424"/>
      <c r="P18" s="424"/>
      <c r="Q18" s="424"/>
      <c r="R18" s="425"/>
      <c r="S18" s="310" t="s">
        <v>57</v>
      </c>
      <c r="T18" s="310" t="s">
        <v>58</v>
      </c>
      <c r="U18" s="358"/>
      <c r="V18" s="358"/>
      <c r="W18" s="369"/>
      <c r="X18" s="358"/>
      <c r="Y18" s="545"/>
      <c r="Z18" s="545"/>
      <c r="AA18" s="386"/>
      <c r="AB18" s="387"/>
      <c r="AC18" s="388"/>
      <c r="AD18" s="451"/>
      <c r="BA18" s="322"/>
    </row>
    <row r="19" spans="1:53" ht="27.75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customHeight="1" x14ac:dyDescent="0.25">
      <c r="A20" s="321" t="s">
        <v>59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09"/>
      <c r="Z20" s="309"/>
    </row>
    <row r="21" spans="1:53" ht="14.25" customHeight="1" x14ac:dyDescent="0.25">
      <c r="A21" s="328" t="s">
        <v>60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19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8"/>
      <c r="P22" s="318"/>
      <c r="Q22" s="318"/>
      <c r="R22" s="319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6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7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7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customHeight="1" x14ac:dyDescent="0.25">
      <c r="A25" s="328" t="s">
        <v>68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19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8"/>
      <c r="P26" s="318"/>
      <c r="Q26" s="318"/>
      <c r="R26" s="319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19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8"/>
      <c r="P27" s="318"/>
      <c r="Q27" s="318"/>
      <c r="R27" s="319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0">
        <v>4607091383935</v>
      </c>
      <c r="E28" s="319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8"/>
      <c r="P28" s="318"/>
      <c r="Q28" s="318"/>
      <c r="R28" s="319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0">
        <v>4680115881853</v>
      </c>
      <c r="E29" s="319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8"/>
      <c r="P29" s="318"/>
      <c r="Q29" s="318"/>
      <c r="R29" s="319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0">
        <v>4607091383911</v>
      </c>
      <c r="E30" s="319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8"/>
      <c r="P30" s="318"/>
      <c r="Q30" s="318"/>
      <c r="R30" s="319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0">
        <v>4607091388244</v>
      </c>
      <c r="E31" s="319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8"/>
      <c r="P31" s="318"/>
      <c r="Q31" s="318"/>
      <c r="R31" s="319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6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7"/>
      <c r="N32" s="323" t="s">
        <v>66</v>
      </c>
      <c r="O32" s="324"/>
      <c r="P32" s="324"/>
      <c r="Q32" s="324"/>
      <c r="R32" s="324"/>
      <c r="S32" s="324"/>
      <c r="T32" s="325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7"/>
      <c r="N33" s="323" t="s">
        <v>66</v>
      </c>
      <c r="O33" s="324"/>
      <c r="P33" s="324"/>
      <c r="Q33" s="324"/>
      <c r="R33" s="324"/>
      <c r="S33" s="324"/>
      <c r="T33" s="325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customHeight="1" x14ac:dyDescent="0.25">
      <c r="A34" s="328" t="s">
        <v>81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0">
        <v>4607091388503</v>
      </c>
      <c r="E35" s="319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8"/>
      <c r="P35" s="318"/>
      <c r="Q35" s="318"/>
      <c r="R35" s="319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6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7"/>
      <c r="N36" s="323" t="s">
        <v>66</v>
      </c>
      <c r="O36" s="324"/>
      <c r="P36" s="324"/>
      <c r="Q36" s="324"/>
      <c r="R36" s="324"/>
      <c r="S36" s="324"/>
      <c r="T36" s="325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7"/>
      <c r="N37" s="323" t="s">
        <v>66</v>
      </c>
      <c r="O37" s="324"/>
      <c r="P37" s="324"/>
      <c r="Q37" s="324"/>
      <c r="R37" s="324"/>
      <c r="S37" s="324"/>
      <c r="T37" s="325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customHeight="1" x14ac:dyDescent="0.25">
      <c r="A38" s="328" t="s">
        <v>86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0">
        <v>4607091388282</v>
      </c>
      <c r="E39" s="319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8"/>
      <c r="P39" s="318"/>
      <c r="Q39" s="318"/>
      <c r="R39" s="319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6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7"/>
      <c r="N40" s="323" t="s">
        <v>66</v>
      </c>
      <c r="O40" s="324"/>
      <c r="P40" s="324"/>
      <c r="Q40" s="324"/>
      <c r="R40" s="324"/>
      <c r="S40" s="324"/>
      <c r="T40" s="325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7"/>
      <c r="N41" s="323" t="s">
        <v>66</v>
      </c>
      <c r="O41" s="324"/>
      <c r="P41" s="324"/>
      <c r="Q41" s="324"/>
      <c r="R41" s="324"/>
      <c r="S41" s="324"/>
      <c r="T41" s="325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customHeight="1" x14ac:dyDescent="0.25">
      <c r="A42" s="328" t="s">
        <v>90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0">
        <v>4607091389111</v>
      </c>
      <c r="E43" s="319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8"/>
      <c r="P43" s="318"/>
      <c r="Q43" s="318"/>
      <c r="R43" s="319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6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7"/>
      <c r="N44" s="323" t="s">
        <v>66</v>
      </c>
      <c r="O44" s="324"/>
      <c r="P44" s="324"/>
      <c r="Q44" s="324"/>
      <c r="R44" s="324"/>
      <c r="S44" s="324"/>
      <c r="T44" s="325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7"/>
      <c r="N45" s="323" t="s">
        <v>66</v>
      </c>
      <c r="O45" s="324"/>
      <c r="P45" s="324"/>
      <c r="Q45" s="324"/>
      <c r="R45" s="324"/>
      <c r="S45" s="324"/>
      <c r="T45" s="325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customHeight="1" x14ac:dyDescent="0.25">
      <c r="A47" s="321" t="s">
        <v>94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09"/>
      <c r="Z47" s="309"/>
    </row>
    <row r="48" spans="1:53" ht="14.25" customHeight="1" x14ac:dyDescent="0.25">
      <c r="A48" s="328" t="s">
        <v>95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0">
        <v>4680115881440</v>
      </c>
      <c r="E49" s="319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8"/>
      <c r="P49" s="318"/>
      <c r="Q49" s="318"/>
      <c r="R49" s="319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0">
        <v>4680115881433</v>
      </c>
      <c r="E50" s="319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8"/>
      <c r="P50" s="318"/>
      <c r="Q50" s="318"/>
      <c r="R50" s="319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6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7"/>
      <c r="N51" s="323" t="s">
        <v>66</v>
      </c>
      <c r="O51" s="324"/>
      <c r="P51" s="324"/>
      <c r="Q51" s="324"/>
      <c r="R51" s="324"/>
      <c r="S51" s="324"/>
      <c r="T51" s="325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x14ac:dyDescent="0.2">
      <c r="A52" s="322"/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7"/>
      <c r="N52" s="323" t="s">
        <v>66</v>
      </c>
      <c r="O52" s="324"/>
      <c r="P52" s="324"/>
      <c r="Q52" s="324"/>
      <c r="R52" s="324"/>
      <c r="S52" s="324"/>
      <c r="T52" s="325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customHeight="1" x14ac:dyDescent="0.25">
      <c r="A53" s="321" t="s">
        <v>102</v>
      </c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09"/>
      <c r="Z53" s="309"/>
    </row>
    <row r="54" spans="1:53" ht="14.25" customHeight="1" x14ac:dyDescent="0.25">
      <c r="A54" s="328" t="s">
        <v>103</v>
      </c>
      <c r="B54" s="322"/>
      <c r="C54" s="322"/>
      <c r="D54" s="322"/>
      <c r="E54" s="322"/>
      <c r="F54" s="322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322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0">
        <v>4680115881426</v>
      </c>
      <c r="E55" s="319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8"/>
      <c r="P55" s="318"/>
      <c r="Q55" s="318"/>
      <c r="R55" s="319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0">
        <v>4680115881426</v>
      </c>
      <c r="E56" s="319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3" t="s">
        <v>108</v>
      </c>
      <c r="O56" s="318"/>
      <c r="P56" s="318"/>
      <c r="Q56" s="318"/>
      <c r="R56" s="319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0">
        <v>4680115881419</v>
      </c>
      <c r="E57" s="319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8"/>
      <c r="P57" s="318"/>
      <c r="Q57" s="318"/>
      <c r="R57" s="319"/>
      <c r="S57" s="34"/>
      <c r="T57" s="34"/>
      <c r="U57" s="35" t="s">
        <v>65</v>
      </c>
      <c r="V57" s="313">
        <v>30</v>
      </c>
      <c r="W57" s="314">
        <f>IFERROR(IF(V57="",0,CEILING((V57/$H57),1)*$H57),"")</f>
        <v>31.5</v>
      </c>
      <c r="X57" s="36">
        <f>IFERROR(IF(W57=0,"",ROUNDUP(W57/H57,0)*0.00937),"")</f>
        <v>6.5589999999999996E-2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0">
        <v>4680115881525</v>
      </c>
      <c r="E58" s="319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8" t="s">
        <v>113</v>
      </c>
      <c r="O58" s="318"/>
      <c r="P58" s="318"/>
      <c r="Q58" s="318"/>
      <c r="R58" s="319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7"/>
      <c r="N59" s="323" t="s">
        <v>66</v>
      </c>
      <c r="O59" s="324"/>
      <c r="P59" s="324"/>
      <c r="Q59" s="324"/>
      <c r="R59" s="324"/>
      <c r="S59" s="324"/>
      <c r="T59" s="325"/>
      <c r="U59" s="37" t="s">
        <v>67</v>
      </c>
      <c r="V59" s="315">
        <f>IFERROR(V55/H55,"0")+IFERROR(V56/H56,"0")+IFERROR(V57/H57,"0")+IFERROR(V58/H58,"0")</f>
        <v>6.666666666666667</v>
      </c>
      <c r="W59" s="315">
        <f>IFERROR(W55/H55,"0")+IFERROR(W56/H56,"0")+IFERROR(W57/H57,"0")+IFERROR(W58/H58,"0")</f>
        <v>7</v>
      </c>
      <c r="X59" s="315">
        <f>IFERROR(IF(X55="",0,X55),"0")+IFERROR(IF(X56="",0,X56),"0")+IFERROR(IF(X57="",0,X57),"0")+IFERROR(IF(X58="",0,X58),"0")</f>
        <v>6.5589999999999996E-2</v>
      </c>
      <c r="Y59" s="316"/>
      <c r="Z59" s="316"/>
    </row>
    <row r="60" spans="1:53" x14ac:dyDescent="0.2">
      <c r="A60" s="322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7"/>
      <c r="N60" s="323" t="s">
        <v>66</v>
      </c>
      <c r="O60" s="324"/>
      <c r="P60" s="324"/>
      <c r="Q60" s="324"/>
      <c r="R60" s="324"/>
      <c r="S60" s="324"/>
      <c r="T60" s="325"/>
      <c r="U60" s="37" t="s">
        <v>65</v>
      </c>
      <c r="V60" s="315">
        <f>IFERROR(SUM(V55:V58),"0")</f>
        <v>30</v>
      </c>
      <c r="W60" s="315">
        <f>IFERROR(SUM(W55:W58),"0")</f>
        <v>31.5</v>
      </c>
      <c r="X60" s="37"/>
      <c r="Y60" s="316"/>
      <c r="Z60" s="316"/>
    </row>
    <row r="61" spans="1:53" ht="16.5" customHeight="1" x14ac:dyDescent="0.25">
      <c r="A61" s="321" t="s">
        <v>93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09"/>
      <c r="Z61" s="309"/>
    </row>
    <row r="62" spans="1:53" ht="14.25" customHeight="1" x14ac:dyDescent="0.25">
      <c r="A62" s="328" t="s">
        <v>103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0">
        <v>4607091382945</v>
      </c>
      <c r="E63" s="319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0" t="s">
        <v>116</v>
      </c>
      <c r="O63" s="318"/>
      <c r="P63" s="318"/>
      <c r="Q63" s="318"/>
      <c r="R63" s="319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0">
        <v>4607091385670</v>
      </c>
      <c r="E64" s="319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0" t="s">
        <v>120</v>
      </c>
      <c r="O64" s="318"/>
      <c r="P64" s="318"/>
      <c r="Q64" s="318"/>
      <c r="R64" s="319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0">
        <v>4680115883956</v>
      </c>
      <c r="E65" s="319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8" t="s">
        <v>123</v>
      </c>
      <c r="O65" s="318"/>
      <c r="P65" s="318"/>
      <c r="Q65" s="318"/>
      <c r="R65" s="319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0">
        <v>4680115881327</v>
      </c>
      <c r="E66" s="319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8"/>
      <c r="P66" s="318"/>
      <c r="Q66" s="318"/>
      <c r="R66" s="319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0">
        <v>4680115882133</v>
      </c>
      <c r="E67" s="319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588" t="s">
        <v>129</v>
      </c>
      <c r="O67" s="318"/>
      <c r="P67" s="318"/>
      <c r="Q67" s="318"/>
      <c r="R67" s="319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0">
        <v>4607091382952</v>
      </c>
      <c r="E68" s="319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8"/>
      <c r="P68" s="318"/>
      <c r="Q68" s="318"/>
      <c r="R68" s="319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20">
        <v>4680115882539</v>
      </c>
      <c r="E69" s="319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8"/>
      <c r="P69" s="318"/>
      <c r="Q69" s="318"/>
      <c r="R69" s="319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0">
        <v>4607091385687</v>
      </c>
      <c r="E70" s="319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18"/>
      <c r="P70" s="318"/>
      <c r="Q70" s="318"/>
      <c r="R70" s="319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4301011344</v>
      </c>
      <c r="D71" s="320">
        <v>4607091384604</v>
      </c>
      <c r="E71" s="319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8"/>
      <c r="P71" s="318"/>
      <c r="Q71" s="318"/>
      <c r="R71" s="319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138</v>
      </c>
      <c r="B72" s="54" t="s">
        <v>139</v>
      </c>
      <c r="C72" s="31">
        <v>4301011386</v>
      </c>
      <c r="D72" s="320">
        <v>4680115880283</v>
      </c>
      <c r="E72" s="319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8"/>
      <c r="P72" s="318"/>
      <c r="Q72" s="318"/>
      <c r="R72" s="319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4301011624</v>
      </c>
      <c r="D73" s="320">
        <v>4680115883949</v>
      </c>
      <c r="E73" s="319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61" t="s">
        <v>142</v>
      </c>
      <c r="O73" s="318"/>
      <c r="P73" s="318"/>
      <c r="Q73" s="318"/>
      <c r="R73" s="319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143</v>
      </c>
      <c r="B74" s="54" t="s">
        <v>144</v>
      </c>
      <c r="C74" s="31">
        <v>4301011443</v>
      </c>
      <c r="D74" s="320">
        <v>4680115881303</v>
      </c>
      <c r="E74" s="319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4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8"/>
      <c r="P74" s="318"/>
      <c r="Q74" s="318"/>
      <c r="R74" s="319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4301011432</v>
      </c>
      <c r="D75" s="320">
        <v>4680115882720</v>
      </c>
      <c r="E75" s="319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147</v>
      </c>
      <c r="O75" s="318"/>
      <c r="P75" s="318"/>
      <c r="Q75" s="318"/>
      <c r="R75" s="319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4301011352</v>
      </c>
      <c r="D76" s="320">
        <v>4607091388466</v>
      </c>
      <c r="E76" s="319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8"/>
      <c r="P76" s="318"/>
      <c r="Q76" s="318"/>
      <c r="R76" s="319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150</v>
      </c>
      <c r="B77" s="54" t="s">
        <v>151</v>
      </c>
      <c r="C77" s="31">
        <v>4301011417</v>
      </c>
      <c r="D77" s="320">
        <v>4680115880269</v>
      </c>
      <c r="E77" s="319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8"/>
      <c r="P77" s="318"/>
      <c r="Q77" s="318"/>
      <c r="R77" s="319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152</v>
      </c>
      <c r="B78" s="54" t="s">
        <v>153</v>
      </c>
      <c r="C78" s="31">
        <v>4301011415</v>
      </c>
      <c r="D78" s="320">
        <v>4680115880429</v>
      </c>
      <c r="E78" s="319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8"/>
      <c r="P78" s="318"/>
      <c r="Q78" s="318"/>
      <c r="R78" s="319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154</v>
      </c>
      <c r="B79" s="54" t="s">
        <v>155</v>
      </c>
      <c r="C79" s="31">
        <v>4301011462</v>
      </c>
      <c r="D79" s="320">
        <v>4680115881457</v>
      </c>
      <c r="E79" s="319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8"/>
      <c r="P79" s="318"/>
      <c r="Q79" s="318"/>
      <c r="R79" s="319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6"/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22"/>
      <c r="M80" s="327"/>
      <c r="N80" s="323" t="s">
        <v>66</v>
      </c>
      <c r="O80" s="324"/>
      <c r="P80" s="324"/>
      <c r="Q80" s="324"/>
      <c r="R80" s="324"/>
      <c r="S80" s="324"/>
      <c r="T80" s="325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x14ac:dyDescent="0.2">
      <c r="A81" s="322"/>
      <c r="B81" s="322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7"/>
      <c r="N81" s="323" t="s">
        <v>66</v>
      </c>
      <c r="O81" s="324"/>
      <c r="P81" s="324"/>
      <c r="Q81" s="324"/>
      <c r="R81" s="324"/>
      <c r="S81" s="324"/>
      <c r="T81" s="325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customHeight="1" x14ac:dyDescent="0.25">
      <c r="A82" s="328" t="s">
        <v>95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322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20">
        <v>4680115881488</v>
      </c>
      <c r="E83" s="319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8"/>
      <c r="P83" s="318"/>
      <c r="Q83" s="318"/>
      <c r="R83" s="319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20">
        <v>4607091384765</v>
      </c>
      <c r="E84" s="319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9" t="s">
        <v>160</v>
      </c>
      <c r="O84" s="318"/>
      <c r="P84" s="318"/>
      <c r="Q84" s="318"/>
      <c r="R84" s="319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4301020228</v>
      </c>
      <c r="D85" s="320">
        <v>4680115882751</v>
      </c>
      <c r="E85" s="319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40" t="s">
        <v>163</v>
      </c>
      <c r="O85" s="318"/>
      <c r="P85" s="318"/>
      <c r="Q85" s="318"/>
      <c r="R85" s="319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4301020258</v>
      </c>
      <c r="D86" s="320">
        <v>4680115882775</v>
      </c>
      <c r="E86" s="319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469" t="s">
        <v>167</v>
      </c>
      <c r="O86" s="318"/>
      <c r="P86" s="318"/>
      <c r="Q86" s="318"/>
      <c r="R86" s="319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20">
        <v>4680115880658</v>
      </c>
      <c r="E87" s="319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8"/>
      <c r="P87" s="318"/>
      <c r="Q87" s="318"/>
      <c r="R87" s="319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x14ac:dyDescent="0.2">
      <c r="A88" s="326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7"/>
      <c r="N88" s="323" t="s">
        <v>66</v>
      </c>
      <c r="O88" s="324"/>
      <c r="P88" s="324"/>
      <c r="Q88" s="324"/>
      <c r="R88" s="324"/>
      <c r="S88" s="324"/>
      <c r="T88" s="325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x14ac:dyDescent="0.2">
      <c r="A89" s="322"/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7"/>
      <c r="N89" s="323" t="s">
        <v>66</v>
      </c>
      <c r="O89" s="324"/>
      <c r="P89" s="324"/>
      <c r="Q89" s="324"/>
      <c r="R89" s="324"/>
      <c r="S89" s="324"/>
      <c r="T89" s="325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customHeight="1" x14ac:dyDescent="0.25">
      <c r="A90" s="328" t="s">
        <v>60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22"/>
      <c r="Y90" s="308"/>
      <c r="Z90" s="308"/>
    </row>
    <row r="91" spans="1:53" ht="16.5" customHeight="1" x14ac:dyDescent="0.25">
      <c r="A91" s="54" t="s">
        <v>170</v>
      </c>
      <c r="B91" s="54" t="s">
        <v>171</v>
      </c>
      <c r="C91" s="31">
        <v>4301030895</v>
      </c>
      <c r="D91" s="320">
        <v>4607091387667</v>
      </c>
      <c r="E91" s="319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18"/>
      <c r="P91" s="318"/>
      <c r="Q91" s="318"/>
      <c r="R91" s="319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172</v>
      </c>
      <c r="B92" s="54" t="s">
        <v>173</v>
      </c>
      <c r="C92" s="31">
        <v>4301030961</v>
      </c>
      <c r="D92" s="320">
        <v>4607091387636</v>
      </c>
      <c r="E92" s="319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4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18"/>
      <c r="P92" s="318"/>
      <c r="Q92" s="318"/>
      <c r="R92" s="319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174</v>
      </c>
      <c r="B93" s="54" t="s">
        <v>175</v>
      </c>
      <c r="C93" s="31">
        <v>4301031080</v>
      </c>
      <c r="D93" s="320">
        <v>4607091386745</v>
      </c>
      <c r="E93" s="319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8"/>
      <c r="P93" s="318"/>
      <c r="Q93" s="318"/>
      <c r="R93" s="319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176</v>
      </c>
      <c r="B94" s="54" t="s">
        <v>177</v>
      </c>
      <c r="C94" s="31">
        <v>4301030963</v>
      </c>
      <c r="D94" s="320">
        <v>4607091382426</v>
      </c>
      <c r="E94" s="319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8"/>
      <c r="P94" s="318"/>
      <c r="Q94" s="318"/>
      <c r="R94" s="319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4301030962</v>
      </c>
      <c r="D95" s="320">
        <v>4607091386547</v>
      </c>
      <c r="E95" s="319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8"/>
      <c r="P95" s="318"/>
      <c r="Q95" s="318"/>
      <c r="R95" s="319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4301031079</v>
      </c>
      <c r="D96" s="320">
        <v>4607091384734</v>
      </c>
      <c r="E96" s="319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8"/>
      <c r="P96" s="318"/>
      <c r="Q96" s="318"/>
      <c r="R96" s="319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4301030964</v>
      </c>
      <c r="D97" s="320">
        <v>4607091382464</v>
      </c>
      <c r="E97" s="319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8"/>
      <c r="P97" s="318"/>
      <c r="Q97" s="318"/>
      <c r="R97" s="319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6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7"/>
      <c r="N98" s="323" t="s">
        <v>66</v>
      </c>
      <c r="O98" s="324"/>
      <c r="P98" s="324"/>
      <c r="Q98" s="324"/>
      <c r="R98" s="324"/>
      <c r="S98" s="324"/>
      <c r="T98" s="325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x14ac:dyDescent="0.2">
      <c r="A99" s="322"/>
      <c r="B99" s="322"/>
      <c r="C99" s="322"/>
      <c r="D99" s="322"/>
      <c r="E99" s="322"/>
      <c r="F99" s="322"/>
      <c r="G99" s="322"/>
      <c r="H99" s="322"/>
      <c r="I99" s="322"/>
      <c r="J99" s="322"/>
      <c r="K99" s="322"/>
      <c r="L99" s="322"/>
      <c r="M99" s="327"/>
      <c r="N99" s="323" t="s">
        <v>66</v>
      </c>
      <c r="O99" s="324"/>
      <c r="P99" s="324"/>
      <c r="Q99" s="324"/>
      <c r="R99" s="324"/>
      <c r="S99" s="324"/>
      <c r="T99" s="325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customHeight="1" x14ac:dyDescent="0.25">
      <c r="A100" s="328" t="s">
        <v>68</v>
      </c>
      <c r="B100" s="322"/>
      <c r="C100" s="322"/>
      <c r="D100" s="322"/>
      <c r="E100" s="322"/>
      <c r="F100" s="322"/>
      <c r="G100" s="322"/>
      <c r="H100" s="322"/>
      <c r="I100" s="322"/>
      <c r="J100" s="322"/>
      <c r="K100" s="322"/>
      <c r="L100" s="322"/>
      <c r="M100" s="322"/>
      <c r="N100" s="322"/>
      <c r="O100" s="322"/>
      <c r="P100" s="322"/>
      <c r="Q100" s="322"/>
      <c r="R100" s="322"/>
      <c r="S100" s="322"/>
      <c r="T100" s="322"/>
      <c r="U100" s="322"/>
      <c r="V100" s="322"/>
      <c r="W100" s="322"/>
      <c r="X100" s="322"/>
      <c r="Y100" s="308"/>
      <c r="Z100" s="308"/>
    </row>
    <row r="101" spans="1:53" ht="27" customHeight="1" x14ac:dyDescent="0.25">
      <c r="A101" s="54" t="s">
        <v>184</v>
      </c>
      <c r="B101" s="54" t="s">
        <v>185</v>
      </c>
      <c r="C101" s="31">
        <v>4301051437</v>
      </c>
      <c r="D101" s="320">
        <v>4607091386967</v>
      </c>
      <c r="E101" s="319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481" t="s">
        <v>186</v>
      </c>
      <c r="O101" s="318"/>
      <c r="P101" s="318"/>
      <c r="Q101" s="318"/>
      <c r="R101" s="319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0">
        <v>4607091386967</v>
      </c>
      <c r="E102" s="319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01" t="s">
        <v>188</v>
      </c>
      <c r="O102" s="318"/>
      <c r="P102" s="318"/>
      <c r="Q102" s="318"/>
      <c r="R102" s="319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189</v>
      </c>
      <c r="B103" s="54" t="s">
        <v>190</v>
      </c>
      <c r="C103" s="31">
        <v>4301051611</v>
      </c>
      <c r="D103" s="320">
        <v>4607091385304</v>
      </c>
      <c r="E103" s="319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9" t="s">
        <v>191</v>
      </c>
      <c r="O103" s="318"/>
      <c r="P103" s="318"/>
      <c r="Q103" s="318"/>
      <c r="R103" s="319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192</v>
      </c>
      <c r="B104" s="54" t="s">
        <v>193</v>
      </c>
      <c r="C104" s="31">
        <v>4301051306</v>
      </c>
      <c r="D104" s="320">
        <v>4607091386264</v>
      </c>
      <c r="E104" s="319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5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8"/>
      <c r="P104" s="318"/>
      <c r="Q104" s="318"/>
      <c r="R104" s="319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0">
        <v>4607091385731</v>
      </c>
      <c r="E105" s="319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584" t="s">
        <v>196</v>
      </c>
      <c r="O105" s="318"/>
      <c r="P105" s="318"/>
      <c r="Q105" s="318"/>
      <c r="R105" s="319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197</v>
      </c>
      <c r="B106" s="54" t="s">
        <v>198</v>
      </c>
      <c r="C106" s="31">
        <v>4301051439</v>
      </c>
      <c r="D106" s="320">
        <v>4680115880214</v>
      </c>
      <c r="E106" s="319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360" t="s">
        <v>199</v>
      </c>
      <c r="O106" s="318"/>
      <c r="P106" s="318"/>
      <c r="Q106" s="318"/>
      <c r="R106" s="319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200</v>
      </c>
      <c r="B107" s="54" t="s">
        <v>201</v>
      </c>
      <c r="C107" s="31">
        <v>4301051438</v>
      </c>
      <c r="D107" s="320">
        <v>4680115880894</v>
      </c>
      <c r="E107" s="319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586" t="s">
        <v>202</v>
      </c>
      <c r="O107" s="318"/>
      <c r="P107" s="318"/>
      <c r="Q107" s="318"/>
      <c r="R107" s="319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203</v>
      </c>
      <c r="B108" s="54" t="s">
        <v>204</v>
      </c>
      <c r="C108" s="31">
        <v>4301051313</v>
      </c>
      <c r="D108" s="320">
        <v>4607091385427</v>
      </c>
      <c r="E108" s="319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8"/>
      <c r="P108" s="318"/>
      <c r="Q108" s="318"/>
      <c r="R108" s="319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205</v>
      </c>
      <c r="B109" s="54" t="s">
        <v>206</v>
      </c>
      <c r="C109" s="31">
        <v>4301051480</v>
      </c>
      <c r="D109" s="320">
        <v>4680115882645</v>
      </c>
      <c r="E109" s="319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41" t="s">
        <v>207</v>
      </c>
      <c r="O109" s="318"/>
      <c r="P109" s="318"/>
      <c r="Q109" s="318"/>
      <c r="R109" s="319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6"/>
      <c r="B110" s="322"/>
      <c r="C110" s="322"/>
      <c r="D110" s="322"/>
      <c r="E110" s="322"/>
      <c r="F110" s="322"/>
      <c r="G110" s="322"/>
      <c r="H110" s="322"/>
      <c r="I110" s="322"/>
      <c r="J110" s="322"/>
      <c r="K110" s="322"/>
      <c r="L110" s="322"/>
      <c r="M110" s="327"/>
      <c r="N110" s="323" t="s">
        <v>66</v>
      </c>
      <c r="O110" s="324"/>
      <c r="P110" s="324"/>
      <c r="Q110" s="324"/>
      <c r="R110" s="324"/>
      <c r="S110" s="324"/>
      <c r="T110" s="325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x14ac:dyDescent="0.2">
      <c r="A111" s="322"/>
      <c r="B111" s="322"/>
      <c r="C111" s="322"/>
      <c r="D111" s="322"/>
      <c r="E111" s="322"/>
      <c r="F111" s="322"/>
      <c r="G111" s="322"/>
      <c r="H111" s="322"/>
      <c r="I111" s="322"/>
      <c r="J111" s="322"/>
      <c r="K111" s="322"/>
      <c r="L111" s="322"/>
      <c r="M111" s="327"/>
      <c r="N111" s="323" t="s">
        <v>66</v>
      </c>
      <c r="O111" s="324"/>
      <c r="P111" s="324"/>
      <c r="Q111" s="324"/>
      <c r="R111" s="324"/>
      <c r="S111" s="324"/>
      <c r="T111" s="325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customHeight="1" x14ac:dyDescent="0.25">
      <c r="A112" s="328" t="s">
        <v>208</v>
      </c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2"/>
      <c r="P112" s="322"/>
      <c r="Q112" s="322"/>
      <c r="R112" s="322"/>
      <c r="S112" s="322"/>
      <c r="T112" s="322"/>
      <c r="U112" s="322"/>
      <c r="V112" s="322"/>
      <c r="W112" s="322"/>
      <c r="X112" s="322"/>
      <c r="Y112" s="308"/>
      <c r="Z112" s="308"/>
    </row>
    <row r="113" spans="1:53" ht="27" customHeight="1" x14ac:dyDescent="0.25">
      <c r="A113" s="54" t="s">
        <v>209</v>
      </c>
      <c r="B113" s="54" t="s">
        <v>210</v>
      </c>
      <c r="C113" s="31">
        <v>4301060296</v>
      </c>
      <c r="D113" s="320">
        <v>4607091383065</v>
      </c>
      <c r="E113" s="319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8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8"/>
      <c r="P113" s="318"/>
      <c r="Q113" s="318"/>
      <c r="R113" s="319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211</v>
      </c>
      <c r="B114" s="54" t="s">
        <v>212</v>
      </c>
      <c r="C114" s="31">
        <v>4301060371</v>
      </c>
      <c r="D114" s="320">
        <v>4680115881532</v>
      </c>
      <c r="E114" s="319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553" t="s">
        <v>213</v>
      </c>
      <c r="O114" s="318"/>
      <c r="P114" s="318"/>
      <c r="Q114" s="318"/>
      <c r="R114" s="319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214</v>
      </c>
      <c r="B115" s="54" t="s">
        <v>215</v>
      </c>
      <c r="C115" s="31">
        <v>4301060356</v>
      </c>
      <c r="D115" s="320">
        <v>4680115882652</v>
      </c>
      <c r="E115" s="319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18" t="s">
        <v>216</v>
      </c>
      <c r="O115" s="318"/>
      <c r="P115" s="318"/>
      <c r="Q115" s="318"/>
      <c r="R115" s="319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217</v>
      </c>
      <c r="B116" s="54" t="s">
        <v>218</v>
      </c>
      <c r="C116" s="31">
        <v>4301060351</v>
      </c>
      <c r="D116" s="320">
        <v>4680115881464</v>
      </c>
      <c r="E116" s="319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408" t="s">
        <v>219</v>
      </c>
      <c r="O116" s="318"/>
      <c r="P116" s="318"/>
      <c r="Q116" s="318"/>
      <c r="R116" s="319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x14ac:dyDescent="0.2">
      <c r="A117" s="326"/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7"/>
      <c r="N117" s="323" t="s">
        <v>66</v>
      </c>
      <c r="O117" s="324"/>
      <c r="P117" s="324"/>
      <c r="Q117" s="324"/>
      <c r="R117" s="324"/>
      <c r="S117" s="324"/>
      <c r="T117" s="325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x14ac:dyDescent="0.2">
      <c r="A118" s="322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7"/>
      <c r="N118" s="323" t="s">
        <v>66</v>
      </c>
      <c r="O118" s="324"/>
      <c r="P118" s="324"/>
      <c r="Q118" s="324"/>
      <c r="R118" s="324"/>
      <c r="S118" s="324"/>
      <c r="T118" s="325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customHeight="1" x14ac:dyDescent="0.25">
      <c r="A119" s="321" t="s">
        <v>220</v>
      </c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2"/>
      <c r="P119" s="322"/>
      <c r="Q119" s="322"/>
      <c r="R119" s="322"/>
      <c r="S119" s="322"/>
      <c r="T119" s="322"/>
      <c r="U119" s="322"/>
      <c r="V119" s="322"/>
      <c r="W119" s="322"/>
      <c r="X119" s="322"/>
      <c r="Y119" s="309"/>
      <c r="Z119" s="309"/>
    </row>
    <row r="120" spans="1:53" ht="14.25" customHeight="1" x14ac:dyDescent="0.25">
      <c r="A120" s="328" t="s">
        <v>68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0">
        <v>4607091385168</v>
      </c>
      <c r="E121" s="319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517" t="s">
        <v>223</v>
      </c>
      <c r="O121" s="318"/>
      <c r="P121" s="318"/>
      <c r="Q121" s="318"/>
      <c r="R121" s="319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customHeight="1" x14ac:dyDescent="0.25">
      <c r="A122" s="54" t="s">
        <v>224</v>
      </c>
      <c r="B122" s="54" t="s">
        <v>225</v>
      </c>
      <c r="C122" s="31">
        <v>4301051362</v>
      </c>
      <c r="D122" s="320">
        <v>4607091383256</v>
      </c>
      <c r="E122" s="319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5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18"/>
      <c r="P122" s="318"/>
      <c r="Q122" s="318"/>
      <c r="R122" s="319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0">
        <v>4607091385748</v>
      </c>
      <c r="E123" s="319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5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18"/>
      <c r="P123" s="318"/>
      <c r="Q123" s="318"/>
      <c r="R123" s="319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x14ac:dyDescent="0.2">
      <c r="A124" s="326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2"/>
      <c r="M124" s="327"/>
      <c r="N124" s="323" t="s">
        <v>66</v>
      </c>
      <c r="O124" s="324"/>
      <c r="P124" s="324"/>
      <c r="Q124" s="324"/>
      <c r="R124" s="324"/>
      <c r="S124" s="324"/>
      <c r="T124" s="325"/>
      <c r="U124" s="37" t="s">
        <v>67</v>
      </c>
      <c r="V124" s="315">
        <f>IFERROR(V121/H121,"0")+IFERROR(V122/H122,"0")+IFERROR(V123/H123,"0")</f>
        <v>0</v>
      </c>
      <c r="W124" s="315">
        <f>IFERROR(W121/H121,"0")+IFERROR(W122/H122,"0")+IFERROR(W123/H123,"0")</f>
        <v>0</v>
      </c>
      <c r="X124" s="315">
        <f>IFERROR(IF(X121="",0,X121),"0")+IFERROR(IF(X122="",0,X122),"0")+IFERROR(IF(X123="",0,X123),"0")</f>
        <v>0</v>
      </c>
      <c r="Y124" s="316"/>
      <c r="Z124" s="316"/>
    </row>
    <row r="125" spans="1:53" x14ac:dyDescent="0.2">
      <c r="A125" s="322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7"/>
      <c r="N125" s="323" t="s">
        <v>66</v>
      </c>
      <c r="O125" s="324"/>
      <c r="P125" s="324"/>
      <c r="Q125" s="324"/>
      <c r="R125" s="324"/>
      <c r="S125" s="324"/>
      <c r="T125" s="325"/>
      <c r="U125" s="37" t="s">
        <v>65</v>
      </c>
      <c r="V125" s="315">
        <f>IFERROR(SUM(V121:V123),"0")</f>
        <v>0</v>
      </c>
      <c r="W125" s="315">
        <f>IFERROR(SUM(W121:W123),"0")</f>
        <v>0</v>
      </c>
      <c r="X125" s="37"/>
      <c r="Y125" s="316"/>
      <c r="Z125" s="316"/>
    </row>
    <row r="126" spans="1:53" ht="27.75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customHeight="1" x14ac:dyDescent="0.25">
      <c r="A127" s="321" t="s">
        <v>229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09"/>
      <c r="Z127" s="309"/>
    </row>
    <row r="128" spans="1:53" ht="14.25" customHeight="1" x14ac:dyDescent="0.25">
      <c r="A128" s="328" t="s">
        <v>103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08"/>
      <c r="Z128" s="308"/>
    </row>
    <row r="129" spans="1:53" ht="27" customHeight="1" x14ac:dyDescent="0.25">
      <c r="A129" s="54" t="s">
        <v>230</v>
      </c>
      <c r="B129" s="54" t="s">
        <v>231</v>
      </c>
      <c r="C129" s="31">
        <v>4301011223</v>
      </c>
      <c r="D129" s="320">
        <v>4607091383423</v>
      </c>
      <c r="E129" s="319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42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18"/>
      <c r="P129" s="318"/>
      <c r="Q129" s="318"/>
      <c r="R129" s="319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customHeight="1" x14ac:dyDescent="0.25">
      <c r="A130" s="54" t="s">
        <v>232</v>
      </c>
      <c r="B130" s="54" t="s">
        <v>233</v>
      </c>
      <c r="C130" s="31">
        <v>4301011338</v>
      </c>
      <c r="D130" s="320">
        <v>4607091381405</v>
      </c>
      <c r="E130" s="319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5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18"/>
      <c r="P130" s="318"/>
      <c r="Q130" s="318"/>
      <c r="R130" s="319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234</v>
      </c>
      <c r="B131" s="54" t="s">
        <v>235</v>
      </c>
      <c r="C131" s="31">
        <v>4301011333</v>
      </c>
      <c r="D131" s="320">
        <v>4607091386516</v>
      </c>
      <c r="E131" s="319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43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18"/>
      <c r="P131" s="318"/>
      <c r="Q131" s="318"/>
      <c r="R131" s="319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x14ac:dyDescent="0.2">
      <c r="A132" s="326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7"/>
      <c r="N132" s="323" t="s">
        <v>66</v>
      </c>
      <c r="O132" s="324"/>
      <c r="P132" s="324"/>
      <c r="Q132" s="324"/>
      <c r="R132" s="324"/>
      <c r="S132" s="324"/>
      <c r="T132" s="325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x14ac:dyDescent="0.2">
      <c r="A133" s="322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7"/>
      <c r="N133" s="323" t="s">
        <v>66</v>
      </c>
      <c r="O133" s="324"/>
      <c r="P133" s="324"/>
      <c r="Q133" s="324"/>
      <c r="R133" s="324"/>
      <c r="S133" s="324"/>
      <c r="T133" s="325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customHeight="1" x14ac:dyDescent="0.25">
      <c r="A134" s="321" t="s">
        <v>236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22"/>
      <c r="Y134" s="309"/>
      <c r="Z134" s="309"/>
    </row>
    <row r="135" spans="1:53" ht="14.25" customHeight="1" x14ac:dyDescent="0.25">
      <c r="A135" s="328" t="s">
        <v>60</v>
      </c>
      <c r="B135" s="322"/>
      <c r="C135" s="322"/>
      <c r="D135" s="322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322"/>
      <c r="Y135" s="308"/>
      <c r="Z135" s="308"/>
    </row>
    <row r="136" spans="1:53" ht="27" customHeight="1" x14ac:dyDescent="0.25">
      <c r="A136" s="54" t="s">
        <v>237</v>
      </c>
      <c r="B136" s="54" t="s">
        <v>238</v>
      </c>
      <c r="C136" s="31">
        <v>4301031191</v>
      </c>
      <c r="D136" s="320">
        <v>4680115880993</v>
      </c>
      <c r="E136" s="319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18"/>
      <c r="P136" s="318"/>
      <c r="Q136" s="318"/>
      <c r="R136" s="319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customHeight="1" x14ac:dyDescent="0.25">
      <c r="A137" s="54" t="s">
        <v>239</v>
      </c>
      <c r="B137" s="54" t="s">
        <v>240</v>
      </c>
      <c r="C137" s="31">
        <v>4301031204</v>
      </c>
      <c r="D137" s="320">
        <v>4680115881761</v>
      </c>
      <c r="E137" s="319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18"/>
      <c r="P137" s="318"/>
      <c r="Q137" s="318"/>
      <c r="R137" s="319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4301031201</v>
      </c>
      <c r="D138" s="320">
        <v>4680115881563</v>
      </c>
      <c r="E138" s="319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4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18"/>
      <c r="P138" s="318"/>
      <c r="Q138" s="318"/>
      <c r="R138" s="319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4301031199</v>
      </c>
      <c r="D139" s="320">
        <v>4680115880986</v>
      </c>
      <c r="E139" s="319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18"/>
      <c r="P139" s="318"/>
      <c r="Q139" s="318"/>
      <c r="R139" s="319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4301031190</v>
      </c>
      <c r="D140" s="320">
        <v>4680115880207</v>
      </c>
      <c r="E140" s="319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4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18"/>
      <c r="P140" s="318"/>
      <c r="Q140" s="318"/>
      <c r="R140" s="319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4301031205</v>
      </c>
      <c r="D141" s="320">
        <v>4680115881785</v>
      </c>
      <c r="E141" s="319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6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18"/>
      <c r="P141" s="318"/>
      <c r="Q141" s="318"/>
      <c r="R141" s="319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4301031202</v>
      </c>
      <c r="D142" s="320">
        <v>4680115881679</v>
      </c>
      <c r="E142" s="319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18"/>
      <c r="P142" s="318"/>
      <c r="Q142" s="318"/>
      <c r="R142" s="319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4301031158</v>
      </c>
      <c r="D143" s="320">
        <v>4680115880191</v>
      </c>
      <c r="E143" s="319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18"/>
      <c r="P143" s="318"/>
      <c r="Q143" s="318"/>
      <c r="R143" s="319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customHeight="1" x14ac:dyDescent="0.25">
      <c r="A144" s="54" t="s">
        <v>253</v>
      </c>
      <c r="B144" s="54" t="s">
        <v>254</v>
      </c>
      <c r="C144" s="31">
        <v>4301031245</v>
      </c>
      <c r="D144" s="320">
        <v>4680115883963</v>
      </c>
      <c r="E144" s="319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317" t="s">
        <v>255</v>
      </c>
      <c r="O144" s="318"/>
      <c r="P144" s="318"/>
      <c r="Q144" s="318"/>
      <c r="R144" s="319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26"/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7"/>
      <c r="N145" s="323" t="s">
        <v>66</v>
      </c>
      <c r="O145" s="324"/>
      <c r="P145" s="324"/>
      <c r="Q145" s="324"/>
      <c r="R145" s="324"/>
      <c r="S145" s="324"/>
      <c r="T145" s="325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x14ac:dyDescent="0.2">
      <c r="A146" s="322"/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7"/>
      <c r="N146" s="323" t="s">
        <v>66</v>
      </c>
      <c r="O146" s="324"/>
      <c r="P146" s="324"/>
      <c r="Q146" s="324"/>
      <c r="R146" s="324"/>
      <c r="S146" s="324"/>
      <c r="T146" s="325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customHeight="1" x14ac:dyDescent="0.25">
      <c r="A147" s="321" t="s">
        <v>256</v>
      </c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2"/>
      <c r="P147" s="322"/>
      <c r="Q147" s="322"/>
      <c r="R147" s="322"/>
      <c r="S147" s="322"/>
      <c r="T147" s="322"/>
      <c r="U147" s="322"/>
      <c r="V147" s="322"/>
      <c r="W147" s="322"/>
      <c r="X147" s="322"/>
      <c r="Y147" s="309"/>
      <c r="Z147" s="309"/>
    </row>
    <row r="148" spans="1:53" ht="14.25" customHeight="1" x14ac:dyDescent="0.25">
      <c r="A148" s="328" t="s">
        <v>103</v>
      </c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2"/>
      <c r="P148" s="322"/>
      <c r="Q148" s="322"/>
      <c r="R148" s="322"/>
      <c r="S148" s="322"/>
      <c r="T148" s="322"/>
      <c r="U148" s="322"/>
      <c r="V148" s="322"/>
      <c r="W148" s="322"/>
      <c r="X148" s="322"/>
      <c r="Y148" s="308"/>
      <c r="Z148" s="308"/>
    </row>
    <row r="149" spans="1:53" ht="16.5" customHeight="1" x14ac:dyDescent="0.25">
      <c r="A149" s="54" t="s">
        <v>257</v>
      </c>
      <c r="B149" s="54" t="s">
        <v>258</v>
      </c>
      <c r="C149" s="31">
        <v>4301011450</v>
      </c>
      <c r="D149" s="320">
        <v>4680115881402</v>
      </c>
      <c r="E149" s="319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18"/>
      <c r="P149" s="318"/>
      <c r="Q149" s="318"/>
      <c r="R149" s="319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259</v>
      </c>
      <c r="B150" s="54" t="s">
        <v>260</v>
      </c>
      <c r="C150" s="31">
        <v>4301011454</v>
      </c>
      <c r="D150" s="320">
        <v>4680115881396</v>
      </c>
      <c r="E150" s="319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18"/>
      <c r="P150" s="318"/>
      <c r="Q150" s="318"/>
      <c r="R150" s="319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x14ac:dyDescent="0.2">
      <c r="A151" s="326"/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7"/>
      <c r="N151" s="323" t="s">
        <v>66</v>
      </c>
      <c r="O151" s="324"/>
      <c r="P151" s="324"/>
      <c r="Q151" s="324"/>
      <c r="R151" s="324"/>
      <c r="S151" s="324"/>
      <c r="T151" s="325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x14ac:dyDescent="0.2">
      <c r="A152" s="322"/>
      <c r="B152" s="322"/>
      <c r="C152" s="322"/>
      <c r="D152" s="322"/>
      <c r="E152" s="322"/>
      <c r="F152" s="322"/>
      <c r="G152" s="322"/>
      <c r="H152" s="322"/>
      <c r="I152" s="322"/>
      <c r="J152" s="322"/>
      <c r="K152" s="322"/>
      <c r="L152" s="322"/>
      <c r="M152" s="327"/>
      <c r="N152" s="323" t="s">
        <v>66</v>
      </c>
      <c r="O152" s="324"/>
      <c r="P152" s="324"/>
      <c r="Q152" s="324"/>
      <c r="R152" s="324"/>
      <c r="S152" s="324"/>
      <c r="T152" s="325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customHeight="1" x14ac:dyDescent="0.25">
      <c r="A153" s="328" t="s">
        <v>95</v>
      </c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2"/>
      <c r="M153" s="322"/>
      <c r="N153" s="322"/>
      <c r="O153" s="322"/>
      <c r="P153" s="322"/>
      <c r="Q153" s="322"/>
      <c r="R153" s="322"/>
      <c r="S153" s="322"/>
      <c r="T153" s="322"/>
      <c r="U153" s="322"/>
      <c r="V153" s="322"/>
      <c r="W153" s="322"/>
      <c r="X153" s="322"/>
      <c r="Y153" s="308"/>
      <c r="Z153" s="308"/>
    </row>
    <row r="154" spans="1:53" ht="16.5" customHeight="1" x14ac:dyDescent="0.25">
      <c r="A154" s="54" t="s">
        <v>261</v>
      </c>
      <c r="B154" s="54" t="s">
        <v>262</v>
      </c>
      <c r="C154" s="31">
        <v>4301020262</v>
      </c>
      <c r="D154" s="320">
        <v>4680115882935</v>
      </c>
      <c r="E154" s="319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637" t="s">
        <v>263</v>
      </c>
      <c r="O154" s="318"/>
      <c r="P154" s="318"/>
      <c r="Q154" s="318"/>
      <c r="R154" s="319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264</v>
      </c>
      <c r="B155" s="54" t="s">
        <v>265</v>
      </c>
      <c r="C155" s="31">
        <v>4301020220</v>
      </c>
      <c r="D155" s="320">
        <v>4680115880764</v>
      </c>
      <c r="E155" s="319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18"/>
      <c r="P155" s="318"/>
      <c r="Q155" s="318"/>
      <c r="R155" s="319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x14ac:dyDescent="0.2">
      <c r="A156" s="326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7"/>
      <c r="N156" s="323" t="s">
        <v>66</v>
      </c>
      <c r="O156" s="324"/>
      <c r="P156" s="324"/>
      <c r="Q156" s="324"/>
      <c r="R156" s="324"/>
      <c r="S156" s="324"/>
      <c r="T156" s="325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x14ac:dyDescent="0.2">
      <c r="A157" s="322"/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7"/>
      <c r="N157" s="323" t="s">
        <v>66</v>
      </c>
      <c r="O157" s="324"/>
      <c r="P157" s="324"/>
      <c r="Q157" s="324"/>
      <c r="R157" s="324"/>
      <c r="S157" s="324"/>
      <c r="T157" s="325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customHeight="1" x14ac:dyDescent="0.25">
      <c r="A158" s="328" t="s">
        <v>60</v>
      </c>
      <c r="B158" s="322"/>
      <c r="C158" s="322"/>
      <c r="D158" s="322"/>
      <c r="E158" s="322"/>
      <c r="F158" s="322"/>
      <c r="G158" s="322"/>
      <c r="H158" s="322"/>
      <c r="I158" s="322"/>
      <c r="J158" s="322"/>
      <c r="K158" s="322"/>
      <c r="L158" s="322"/>
      <c r="M158" s="322"/>
      <c r="N158" s="322"/>
      <c r="O158" s="322"/>
      <c r="P158" s="322"/>
      <c r="Q158" s="322"/>
      <c r="R158" s="322"/>
      <c r="S158" s="322"/>
      <c r="T158" s="322"/>
      <c r="U158" s="322"/>
      <c r="V158" s="322"/>
      <c r="W158" s="322"/>
      <c r="X158" s="322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0">
        <v>4680115882683</v>
      </c>
      <c r="E159" s="319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18"/>
      <c r="P159" s="318"/>
      <c r="Q159" s="318"/>
      <c r="R159" s="319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0">
        <v>4680115882690</v>
      </c>
      <c r="E160" s="319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6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18"/>
      <c r="P160" s="318"/>
      <c r="Q160" s="318"/>
      <c r="R160" s="319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270</v>
      </c>
      <c r="B161" s="54" t="s">
        <v>271</v>
      </c>
      <c r="C161" s="31">
        <v>4301031220</v>
      </c>
      <c r="D161" s="320">
        <v>4680115882669</v>
      </c>
      <c r="E161" s="319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18"/>
      <c r="P161" s="318"/>
      <c r="Q161" s="318"/>
      <c r="R161" s="319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272</v>
      </c>
      <c r="B162" s="54" t="s">
        <v>273</v>
      </c>
      <c r="C162" s="31">
        <v>4301031221</v>
      </c>
      <c r="D162" s="320">
        <v>4680115882676</v>
      </c>
      <c r="E162" s="319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18"/>
      <c r="P162" s="318"/>
      <c r="Q162" s="318"/>
      <c r="R162" s="319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26"/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7"/>
      <c r="N163" s="323" t="s">
        <v>66</v>
      </c>
      <c r="O163" s="324"/>
      <c r="P163" s="324"/>
      <c r="Q163" s="324"/>
      <c r="R163" s="324"/>
      <c r="S163" s="324"/>
      <c r="T163" s="325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x14ac:dyDescent="0.2">
      <c r="A164" s="322"/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7"/>
      <c r="N164" s="323" t="s">
        <v>66</v>
      </c>
      <c r="O164" s="324"/>
      <c r="P164" s="324"/>
      <c r="Q164" s="324"/>
      <c r="R164" s="324"/>
      <c r="S164" s="324"/>
      <c r="T164" s="325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customHeight="1" x14ac:dyDescent="0.25">
      <c r="A165" s="328" t="s">
        <v>68</v>
      </c>
      <c r="B165" s="322"/>
      <c r="C165" s="322"/>
      <c r="D165" s="322"/>
      <c r="E165" s="322"/>
      <c r="F165" s="322"/>
      <c r="G165" s="322"/>
      <c r="H165" s="322"/>
      <c r="I165" s="322"/>
      <c r="J165" s="322"/>
      <c r="K165" s="322"/>
      <c r="L165" s="322"/>
      <c r="M165" s="322"/>
      <c r="N165" s="322"/>
      <c r="O165" s="322"/>
      <c r="P165" s="322"/>
      <c r="Q165" s="322"/>
      <c r="R165" s="322"/>
      <c r="S165" s="322"/>
      <c r="T165" s="322"/>
      <c r="U165" s="322"/>
      <c r="V165" s="322"/>
      <c r="W165" s="322"/>
      <c r="X165" s="322"/>
      <c r="Y165" s="308"/>
      <c r="Z165" s="308"/>
    </row>
    <row r="166" spans="1:53" ht="27" customHeight="1" x14ac:dyDescent="0.25">
      <c r="A166" s="54" t="s">
        <v>274</v>
      </c>
      <c r="B166" s="54" t="s">
        <v>275</v>
      </c>
      <c r="C166" s="31">
        <v>4301051409</v>
      </c>
      <c r="D166" s="320">
        <v>4680115881556</v>
      </c>
      <c r="E166" s="319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4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18"/>
      <c r="P166" s="318"/>
      <c r="Q166" s="318"/>
      <c r="R166" s="319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276</v>
      </c>
      <c r="B167" s="54" t="s">
        <v>277</v>
      </c>
      <c r="C167" s="31">
        <v>4301051538</v>
      </c>
      <c r="D167" s="320">
        <v>4680115880573</v>
      </c>
      <c r="E167" s="319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46" t="s">
        <v>278</v>
      </c>
      <c r="O167" s="318"/>
      <c r="P167" s="318"/>
      <c r="Q167" s="318"/>
      <c r="R167" s="319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4301051408</v>
      </c>
      <c r="D168" s="320">
        <v>4680115881594</v>
      </c>
      <c r="E168" s="319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18"/>
      <c r="P168" s="318"/>
      <c r="Q168" s="318"/>
      <c r="R168" s="319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281</v>
      </c>
      <c r="B169" s="54" t="s">
        <v>282</v>
      </c>
      <c r="C169" s="31">
        <v>4301051505</v>
      </c>
      <c r="D169" s="320">
        <v>4680115881587</v>
      </c>
      <c r="E169" s="319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95" t="s">
        <v>283</v>
      </c>
      <c r="O169" s="318"/>
      <c r="P169" s="318"/>
      <c r="Q169" s="318"/>
      <c r="R169" s="319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284</v>
      </c>
      <c r="B170" s="54" t="s">
        <v>285</v>
      </c>
      <c r="C170" s="31">
        <v>4301051380</v>
      </c>
      <c r="D170" s="320">
        <v>4680115880962</v>
      </c>
      <c r="E170" s="319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3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18"/>
      <c r="P170" s="318"/>
      <c r="Q170" s="318"/>
      <c r="R170" s="319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286</v>
      </c>
      <c r="B171" s="54" t="s">
        <v>287</v>
      </c>
      <c r="C171" s="31">
        <v>4301051411</v>
      </c>
      <c r="D171" s="320">
        <v>4680115881617</v>
      </c>
      <c r="E171" s="319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5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18"/>
      <c r="P171" s="318"/>
      <c r="Q171" s="318"/>
      <c r="R171" s="319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0">
        <v>4680115881228</v>
      </c>
      <c r="E172" s="319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41" t="s">
        <v>290</v>
      </c>
      <c r="O172" s="318"/>
      <c r="P172" s="318"/>
      <c r="Q172" s="318"/>
      <c r="R172" s="319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4301051506</v>
      </c>
      <c r="D173" s="320">
        <v>4680115881037</v>
      </c>
      <c r="E173" s="319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81" t="s">
        <v>293</v>
      </c>
      <c r="O173" s="318"/>
      <c r="P173" s="318"/>
      <c r="Q173" s="318"/>
      <c r="R173" s="319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0">
        <v>4680115881211</v>
      </c>
      <c r="E174" s="319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18"/>
      <c r="P174" s="318"/>
      <c r="Q174" s="318"/>
      <c r="R174" s="319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4301051378</v>
      </c>
      <c r="D175" s="320">
        <v>4680115881020</v>
      </c>
      <c r="E175" s="319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18"/>
      <c r="P175" s="318"/>
      <c r="Q175" s="318"/>
      <c r="R175" s="319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0">
        <v>4680115882195</v>
      </c>
      <c r="E176" s="319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3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18"/>
      <c r="P176" s="318"/>
      <c r="Q176" s="318"/>
      <c r="R176" s="319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4301051479</v>
      </c>
      <c r="D177" s="320">
        <v>4680115882607</v>
      </c>
      <c r="E177" s="319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18"/>
      <c r="P177" s="318"/>
      <c r="Q177" s="318"/>
      <c r="R177" s="319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0">
        <v>4680115880092</v>
      </c>
      <c r="E178" s="319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3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18"/>
      <c r="P178" s="318"/>
      <c r="Q178" s="318"/>
      <c r="R178" s="319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0">
        <v>4680115880221</v>
      </c>
      <c r="E179" s="319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5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18"/>
      <c r="P179" s="318"/>
      <c r="Q179" s="318"/>
      <c r="R179" s="319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306</v>
      </c>
      <c r="B180" s="54" t="s">
        <v>307</v>
      </c>
      <c r="C180" s="31">
        <v>4301051523</v>
      </c>
      <c r="D180" s="320">
        <v>4680115882942</v>
      </c>
      <c r="E180" s="319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18"/>
      <c r="P180" s="318"/>
      <c r="Q180" s="318"/>
      <c r="R180" s="319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0">
        <v>4680115880504</v>
      </c>
      <c r="E181" s="319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18"/>
      <c r="P181" s="318"/>
      <c r="Q181" s="318"/>
      <c r="R181" s="319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0">
        <v>4680115882164</v>
      </c>
      <c r="E182" s="319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6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18"/>
      <c r="P182" s="318"/>
      <c r="Q182" s="318"/>
      <c r="R182" s="319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x14ac:dyDescent="0.2">
      <c r="A183" s="326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7"/>
      <c r="N183" s="323" t="s">
        <v>66</v>
      </c>
      <c r="O183" s="324"/>
      <c r="P183" s="324"/>
      <c r="Q183" s="324"/>
      <c r="R183" s="324"/>
      <c r="S183" s="324"/>
      <c r="T183" s="325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7"/>
      <c r="N184" s="323" t="s">
        <v>66</v>
      </c>
      <c r="O184" s="324"/>
      <c r="P184" s="324"/>
      <c r="Q184" s="324"/>
      <c r="R184" s="324"/>
      <c r="S184" s="324"/>
      <c r="T184" s="325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customHeight="1" x14ac:dyDescent="0.25">
      <c r="A185" s="328" t="s">
        <v>208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08"/>
      <c r="Z185" s="308"/>
    </row>
    <row r="186" spans="1:53" ht="16.5" customHeight="1" x14ac:dyDescent="0.25">
      <c r="A186" s="54" t="s">
        <v>312</v>
      </c>
      <c r="B186" s="54" t="s">
        <v>313</v>
      </c>
      <c r="C186" s="31">
        <v>4301060360</v>
      </c>
      <c r="D186" s="320">
        <v>4680115882874</v>
      </c>
      <c r="E186" s="319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345" t="s">
        <v>314</v>
      </c>
      <c r="O186" s="318"/>
      <c r="P186" s="318"/>
      <c r="Q186" s="318"/>
      <c r="R186" s="319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4301060359</v>
      </c>
      <c r="D187" s="320">
        <v>4680115884434</v>
      </c>
      <c r="E187" s="319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539" t="s">
        <v>317</v>
      </c>
      <c r="O187" s="318"/>
      <c r="P187" s="318"/>
      <c r="Q187" s="318"/>
      <c r="R187" s="319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0">
        <v>4680115880801</v>
      </c>
      <c r="E188" s="319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18"/>
      <c r="P188" s="318"/>
      <c r="Q188" s="318"/>
      <c r="R188" s="319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0">
        <v>4680115880818</v>
      </c>
      <c r="E189" s="319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18"/>
      <c r="P189" s="318"/>
      <c r="Q189" s="318"/>
      <c r="R189" s="319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x14ac:dyDescent="0.2">
      <c r="A190" s="326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7"/>
      <c r="N190" s="323" t="s">
        <v>66</v>
      </c>
      <c r="O190" s="324"/>
      <c r="P190" s="324"/>
      <c r="Q190" s="324"/>
      <c r="R190" s="324"/>
      <c r="S190" s="324"/>
      <c r="T190" s="325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7"/>
      <c r="N191" s="323" t="s">
        <v>66</v>
      </c>
      <c r="O191" s="324"/>
      <c r="P191" s="324"/>
      <c r="Q191" s="324"/>
      <c r="R191" s="324"/>
      <c r="S191" s="324"/>
      <c r="T191" s="325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customHeight="1" x14ac:dyDescent="0.25">
      <c r="A192" s="321" t="s">
        <v>322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09"/>
      <c r="Z192" s="309"/>
    </row>
    <row r="193" spans="1:53" ht="14.25" customHeight="1" x14ac:dyDescent="0.25">
      <c r="A193" s="328" t="s">
        <v>60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08"/>
      <c r="Z193" s="308"/>
    </row>
    <row r="194" spans="1:53" ht="27" customHeight="1" x14ac:dyDescent="0.25">
      <c r="A194" s="54" t="s">
        <v>323</v>
      </c>
      <c r="B194" s="54" t="s">
        <v>324</v>
      </c>
      <c r="C194" s="31">
        <v>4301031151</v>
      </c>
      <c r="D194" s="320">
        <v>4607091389845</v>
      </c>
      <c r="E194" s="319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47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18"/>
      <c r="P194" s="318"/>
      <c r="Q194" s="318"/>
      <c r="R194" s="319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x14ac:dyDescent="0.2">
      <c r="A195" s="326"/>
      <c r="B195" s="322"/>
      <c r="C195" s="322"/>
      <c r="D195" s="322"/>
      <c r="E195" s="322"/>
      <c r="F195" s="322"/>
      <c r="G195" s="322"/>
      <c r="H195" s="322"/>
      <c r="I195" s="322"/>
      <c r="J195" s="322"/>
      <c r="K195" s="322"/>
      <c r="L195" s="322"/>
      <c r="M195" s="327"/>
      <c r="N195" s="323" t="s">
        <v>66</v>
      </c>
      <c r="O195" s="324"/>
      <c r="P195" s="324"/>
      <c r="Q195" s="324"/>
      <c r="R195" s="324"/>
      <c r="S195" s="324"/>
      <c r="T195" s="325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x14ac:dyDescent="0.2">
      <c r="A196" s="322"/>
      <c r="B196" s="322"/>
      <c r="C196" s="322"/>
      <c r="D196" s="322"/>
      <c r="E196" s="322"/>
      <c r="F196" s="322"/>
      <c r="G196" s="322"/>
      <c r="H196" s="322"/>
      <c r="I196" s="322"/>
      <c r="J196" s="322"/>
      <c r="K196" s="322"/>
      <c r="L196" s="322"/>
      <c r="M196" s="327"/>
      <c r="N196" s="323" t="s">
        <v>66</v>
      </c>
      <c r="O196" s="324"/>
      <c r="P196" s="324"/>
      <c r="Q196" s="324"/>
      <c r="R196" s="324"/>
      <c r="S196" s="324"/>
      <c r="T196" s="325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customHeight="1" x14ac:dyDescent="0.25">
      <c r="A197" s="321" t="s">
        <v>325</v>
      </c>
      <c r="B197" s="322"/>
      <c r="C197" s="322"/>
      <c r="D197" s="322"/>
      <c r="E197" s="322"/>
      <c r="F197" s="322"/>
      <c r="G197" s="322"/>
      <c r="H197" s="322"/>
      <c r="I197" s="322"/>
      <c r="J197" s="322"/>
      <c r="K197" s="322"/>
      <c r="L197" s="322"/>
      <c r="M197" s="322"/>
      <c r="N197" s="322"/>
      <c r="O197" s="322"/>
      <c r="P197" s="322"/>
      <c r="Q197" s="322"/>
      <c r="R197" s="322"/>
      <c r="S197" s="322"/>
      <c r="T197" s="322"/>
      <c r="U197" s="322"/>
      <c r="V197" s="322"/>
      <c r="W197" s="322"/>
      <c r="X197" s="322"/>
      <c r="Y197" s="309"/>
      <c r="Z197" s="309"/>
    </row>
    <row r="198" spans="1:53" ht="14.25" customHeight="1" x14ac:dyDescent="0.25">
      <c r="A198" s="328" t="s">
        <v>103</v>
      </c>
      <c r="B198" s="322"/>
      <c r="C198" s="322"/>
      <c r="D198" s="322"/>
      <c r="E198" s="322"/>
      <c r="F198" s="322"/>
      <c r="G198" s="322"/>
      <c r="H198" s="322"/>
      <c r="I198" s="322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  <c r="X198" s="322"/>
      <c r="Y198" s="308"/>
      <c r="Z198" s="308"/>
    </row>
    <row r="199" spans="1:53" ht="27" customHeight="1" x14ac:dyDescent="0.25">
      <c r="A199" s="54" t="s">
        <v>326</v>
      </c>
      <c r="B199" s="54" t="s">
        <v>327</v>
      </c>
      <c r="C199" s="31">
        <v>4301011346</v>
      </c>
      <c r="D199" s="320">
        <v>4607091387445</v>
      </c>
      <c r="E199" s="319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8"/>
      <c r="P199" s="318"/>
      <c r="Q199" s="318"/>
      <c r="R199" s="319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4301011362</v>
      </c>
      <c r="D200" s="320">
        <v>4607091386004</v>
      </c>
      <c r="E200" s="319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8"/>
      <c r="P200" s="318"/>
      <c r="Q200" s="318"/>
      <c r="R200" s="319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customHeight="1" x14ac:dyDescent="0.25">
      <c r="A201" s="54" t="s">
        <v>328</v>
      </c>
      <c r="B201" s="54" t="s">
        <v>330</v>
      </c>
      <c r="C201" s="31">
        <v>4301011308</v>
      </c>
      <c r="D201" s="320">
        <v>4607091386004</v>
      </c>
      <c r="E201" s="319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8"/>
      <c r="P201" s="318"/>
      <c r="Q201" s="318"/>
      <c r="R201" s="319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4301011347</v>
      </c>
      <c r="D202" s="320">
        <v>4607091386073</v>
      </c>
      <c r="E202" s="319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8"/>
      <c r="P202" s="318"/>
      <c r="Q202" s="318"/>
      <c r="R202" s="319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4301010928</v>
      </c>
      <c r="D203" s="320">
        <v>4607091387322</v>
      </c>
      <c r="E203" s="319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8"/>
      <c r="P203" s="318"/>
      <c r="Q203" s="318"/>
      <c r="R203" s="319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333</v>
      </c>
      <c r="B204" s="54" t="s">
        <v>335</v>
      </c>
      <c r="C204" s="31">
        <v>4301011395</v>
      </c>
      <c r="D204" s="320">
        <v>4607091387322</v>
      </c>
      <c r="E204" s="319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6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8"/>
      <c r="P204" s="318"/>
      <c r="Q204" s="318"/>
      <c r="R204" s="319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4301011311</v>
      </c>
      <c r="D205" s="320">
        <v>4607091387377</v>
      </c>
      <c r="E205" s="319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8"/>
      <c r="P205" s="318"/>
      <c r="Q205" s="318"/>
      <c r="R205" s="319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4301010945</v>
      </c>
      <c r="D206" s="320">
        <v>4607091387353</v>
      </c>
      <c r="E206" s="319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8"/>
      <c r="P206" s="318"/>
      <c r="Q206" s="318"/>
      <c r="R206" s="319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4301011328</v>
      </c>
      <c r="D207" s="320">
        <v>4607091386011</v>
      </c>
      <c r="E207" s="319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8"/>
      <c r="P207" s="318"/>
      <c r="Q207" s="318"/>
      <c r="R207" s="319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4301011329</v>
      </c>
      <c r="D208" s="320">
        <v>4607091387308</v>
      </c>
      <c r="E208" s="319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8"/>
      <c r="P208" s="318"/>
      <c r="Q208" s="318"/>
      <c r="R208" s="319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4301011049</v>
      </c>
      <c r="D209" s="320">
        <v>4607091387339</v>
      </c>
      <c r="E209" s="319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6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8"/>
      <c r="P209" s="318"/>
      <c r="Q209" s="318"/>
      <c r="R209" s="319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4301011433</v>
      </c>
      <c r="D210" s="320">
        <v>4680115882638</v>
      </c>
      <c r="E210" s="319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8"/>
      <c r="P210" s="318"/>
      <c r="Q210" s="318"/>
      <c r="R210" s="319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4301011573</v>
      </c>
      <c r="D211" s="320">
        <v>4680115881938</v>
      </c>
      <c r="E211" s="319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8"/>
      <c r="P211" s="318"/>
      <c r="Q211" s="318"/>
      <c r="R211" s="319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4301010944</v>
      </c>
      <c r="D212" s="320">
        <v>4607091387346</v>
      </c>
      <c r="E212" s="319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8"/>
      <c r="P212" s="318"/>
      <c r="Q212" s="318"/>
      <c r="R212" s="319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352</v>
      </c>
      <c r="B213" s="54" t="s">
        <v>353</v>
      </c>
      <c r="C213" s="31">
        <v>4301011353</v>
      </c>
      <c r="D213" s="320">
        <v>4607091389807</v>
      </c>
      <c r="E213" s="319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18"/>
      <c r="P213" s="318"/>
      <c r="Q213" s="318"/>
      <c r="R213" s="319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x14ac:dyDescent="0.2">
      <c r="A214" s="326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7"/>
      <c r="N214" s="323" t="s">
        <v>66</v>
      </c>
      <c r="O214" s="324"/>
      <c r="P214" s="324"/>
      <c r="Q214" s="324"/>
      <c r="R214" s="324"/>
      <c r="S214" s="324"/>
      <c r="T214" s="325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7"/>
      <c r="N215" s="323" t="s">
        <v>66</v>
      </c>
      <c r="O215" s="324"/>
      <c r="P215" s="324"/>
      <c r="Q215" s="324"/>
      <c r="R215" s="324"/>
      <c r="S215" s="324"/>
      <c r="T215" s="325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customHeight="1" x14ac:dyDescent="0.25">
      <c r="A216" s="328" t="s">
        <v>95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08"/>
      <c r="Z216" s="308"/>
    </row>
    <row r="217" spans="1:53" ht="27" customHeight="1" x14ac:dyDescent="0.25">
      <c r="A217" s="54" t="s">
        <v>354</v>
      </c>
      <c r="B217" s="54" t="s">
        <v>355</v>
      </c>
      <c r="C217" s="31">
        <v>4301020254</v>
      </c>
      <c r="D217" s="320">
        <v>4680115881914</v>
      </c>
      <c r="E217" s="319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63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18"/>
      <c r="P217" s="318"/>
      <c r="Q217" s="318"/>
      <c r="R217" s="319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x14ac:dyDescent="0.2">
      <c r="A218" s="326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7"/>
      <c r="N218" s="323" t="s">
        <v>66</v>
      </c>
      <c r="O218" s="324"/>
      <c r="P218" s="324"/>
      <c r="Q218" s="324"/>
      <c r="R218" s="324"/>
      <c r="S218" s="324"/>
      <c r="T218" s="325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x14ac:dyDescent="0.2">
      <c r="A219" s="322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7"/>
      <c r="N219" s="323" t="s">
        <v>66</v>
      </c>
      <c r="O219" s="324"/>
      <c r="P219" s="324"/>
      <c r="Q219" s="324"/>
      <c r="R219" s="324"/>
      <c r="S219" s="324"/>
      <c r="T219" s="325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customHeight="1" x14ac:dyDescent="0.25">
      <c r="A220" s="328" t="s">
        <v>60</v>
      </c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  <c r="X220" s="322"/>
      <c r="Y220" s="308"/>
      <c r="Z220" s="308"/>
    </row>
    <row r="221" spans="1:53" ht="27" customHeight="1" x14ac:dyDescent="0.25">
      <c r="A221" s="54" t="s">
        <v>356</v>
      </c>
      <c r="B221" s="54" t="s">
        <v>357</v>
      </c>
      <c r="C221" s="31">
        <v>4301030878</v>
      </c>
      <c r="D221" s="320">
        <v>4607091387193</v>
      </c>
      <c r="E221" s="319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4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18"/>
      <c r="P221" s="318"/>
      <c r="Q221" s="318"/>
      <c r="R221" s="319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4301031153</v>
      </c>
      <c r="D222" s="320">
        <v>4607091387230</v>
      </c>
      <c r="E222" s="319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18"/>
      <c r="P222" s="318"/>
      <c r="Q222" s="318"/>
      <c r="R222" s="319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4301031152</v>
      </c>
      <c r="D223" s="320">
        <v>4607091387285</v>
      </c>
      <c r="E223" s="319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4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18"/>
      <c r="P223" s="318"/>
      <c r="Q223" s="318"/>
      <c r="R223" s="319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26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2"/>
      <c r="M224" s="327"/>
      <c r="N224" s="323" t="s">
        <v>66</v>
      </c>
      <c r="O224" s="324"/>
      <c r="P224" s="324"/>
      <c r="Q224" s="324"/>
      <c r="R224" s="324"/>
      <c r="S224" s="324"/>
      <c r="T224" s="325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x14ac:dyDescent="0.2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7"/>
      <c r="N225" s="323" t="s">
        <v>66</v>
      </c>
      <c r="O225" s="324"/>
      <c r="P225" s="324"/>
      <c r="Q225" s="324"/>
      <c r="R225" s="324"/>
      <c r="S225" s="324"/>
      <c r="T225" s="325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customHeight="1" x14ac:dyDescent="0.25">
      <c r="A226" s="328" t="s">
        <v>68</v>
      </c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2"/>
      <c r="P226" s="322"/>
      <c r="Q226" s="322"/>
      <c r="R226" s="322"/>
      <c r="S226" s="322"/>
      <c r="T226" s="322"/>
      <c r="U226" s="322"/>
      <c r="V226" s="322"/>
      <c r="W226" s="322"/>
      <c r="X226" s="322"/>
      <c r="Y226" s="308"/>
      <c r="Z226" s="308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20">
        <v>4607091387766</v>
      </c>
      <c r="E227" s="319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8"/>
      <c r="P227" s="318"/>
      <c r="Q227" s="318"/>
      <c r="R227" s="319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20">
        <v>4607091387957</v>
      </c>
      <c r="E228" s="319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8"/>
      <c r="P228" s="318"/>
      <c r="Q228" s="318"/>
      <c r="R228" s="319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20">
        <v>4607091387964</v>
      </c>
      <c r="E229" s="319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5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8"/>
      <c r="P229" s="318"/>
      <c r="Q229" s="318"/>
      <c r="R229" s="319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368</v>
      </c>
      <c r="B230" s="54" t="s">
        <v>369</v>
      </c>
      <c r="C230" s="31">
        <v>4301051461</v>
      </c>
      <c r="D230" s="320">
        <v>4680115883604</v>
      </c>
      <c r="E230" s="319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0" t="s">
        <v>370</v>
      </c>
      <c r="O230" s="318"/>
      <c r="P230" s="318"/>
      <c r="Q230" s="318"/>
      <c r="R230" s="319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4301051485</v>
      </c>
      <c r="D231" s="320">
        <v>4680115883567</v>
      </c>
      <c r="E231" s="319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3" t="s">
        <v>373</v>
      </c>
      <c r="O231" s="318"/>
      <c r="P231" s="318"/>
      <c r="Q231" s="318"/>
      <c r="R231" s="319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customHeight="1" x14ac:dyDescent="0.25">
      <c r="A232" s="54" t="s">
        <v>374</v>
      </c>
      <c r="B232" s="54" t="s">
        <v>375</v>
      </c>
      <c r="C232" s="31">
        <v>4301051134</v>
      </c>
      <c r="D232" s="320">
        <v>4607091381672</v>
      </c>
      <c r="E232" s="319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8"/>
      <c r="P232" s="318"/>
      <c r="Q232" s="318"/>
      <c r="R232" s="319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376</v>
      </c>
      <c r="B233" s="54" t="s">
        <v>377</v>
      </c>
      <c r="C233" s="31">
        <v>4301051130</v>
      </c>
      <c r="D233" s="320">
        <v>4607091387537</v>
      </c>
      <c r="E233" s="319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8"/>
      <c r="P233" s="318"/>
      <c r="Q233" s="318"/>
      <c r="R233" s="319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378</v>
      </c>
      <c r="B234" s="54" t="s">
        <v>379</v>
      </c>
      <c r="C234" s="31">
        <v>4301051132</v>
      </c>
      <c r="D234" s="320">
        <v>4607091387513</v>
      </c>
      <c r="E234" s="319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8"/>
      <c r="P234" s="318"/>
      <c r="Q234" s="318"/>
      <c r="R234" s="319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380</v>
      </c>
      <c r="B235" s="54" t="s">
        <v>381</v>
      </c>
      <c r="C235" s="31">
        <v>4301051277</v>
      </c>
      <c r="D235" s="320">
        <v>4680115880511</v>
      </c>
      <c r="E235" s="319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8"/>
      <c r="P235" s="318"/>
      <c r="Q235" s="318"/>
      <c r="R235" s="319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26"/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7"/>
      <c r="N236" s="323" t="s">
        <v>66</v>
      </c>
      <c r="O236" s="324"/>
      <c r="P236" s="324"/>
      <c r="Q236" s="324"/>
      <c r="R236" s="324"/>
      <c r="S236" s="324"/>
      <c r="T236" s="325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x14ac:dyDescent="0.2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2"/>
      <c r="M237" s="327"/>
      <c r="N237" s="323" t="s">
        <v>66</v>
      </c>
      <c r="O237" s="324"/>
      <c r="P237" s="324"/>
      <c r="Q237" s="324"/>
      <c r="R237" s="324"/>
      <c r="S237" s="324"/>
      <c r="T237" s="325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customHeight="1" x14ac:dyDescent="0.25">
      <c r="A238" s="328" t="s">
        <v>208</v>
      </c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2"/>
      <c r="P238" s="322"/>
      <c r="Q238" s="322"/>
      <c r="R238" s="322"/>
      <c r="S238" s="322"/>
      <c r="T238" s="322"/>
      <c r="U238" s="322"/>
      <c r="V238" s="322"/>
      <c r="W238" s="322"/>
      <c r="X238" s="322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0">
        <v>4607091380880</v>
      </c>
      <c r="E239" s="319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8"/>
      <c r="P239" s="318"/>
      <c r="Q239" s="318"/>
      <c r="R239" s="319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0">
        <v>4607091384482</v>
      </c>
      <c r="E240" s="319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8"/>
      <c r="P240" s="318"/>
      <c r="Q240" s="318"/>
      <c r="R240" s="319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386</v>
      </c>
      <c r="B241" s="54" t="s">
        <v>387</v>
      </c>
      <c r="C241" s="31">
        <v>4301060325</v>
      </c>
      <c r="D241" s="320">
        <v>4607091380897</v>
      </c>
      <c r="E241" s="319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8"/>
      <c r="P241" s="318"/>
      <c r="Q241" s="318"/>
      <c r="R241" s="319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26"/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7"/>
      <c r="N242" s="323" t="s">
        <v>66</v>
      </c>
      <c r="O242" s="324"/>
      <c r="P242" s="324"/>
      <c r="Q242" s="324"/>
      <c r="R242" s="324"/>
      <c r="S242" s="324"/>
      <c r="T242" s="325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x14ac:dyDescent="0.2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2"/>
      <c r="M243" s="327"/>
      <c r="N243" s="323" t="s">
        <v>66</v>
      </c>
      <c r="O243" s="324"/>
      <c r="P243" s="324"/>
      <c r="Q243" s="324"/>
      <c r="R243" s="324"/>
      <c r="S243" s="324"/>
      <c r="T243" s="325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customHeight="1" x14ac:dyDescent="0.25">
      <c r="A244" s="328" t="s">
        <v>81</v>
      </c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2"/>
      <c r="M244" s="322"/>
      <c r="N244" s="322"/>
      <c r="O244" s="322"/>
      <c r="P244" s="322"/>
      <c r="Q244" s="322"/>
      <c r="R244" s="322"/>
      <c r="S244" s="322"/>
      <c r="T244" s="322"/>
      <c r="U244" s="322"/>
      <c r="V244" s="322"/>
      <c r="W244" s="322"/>
      <c r="X244" s="322"/>
      <c r="Y244" s="308"/>
      <c r="Z244" s="308"/>
    </row>
    <row r="245" spans="1:53" ht="16.5" customHeight="1" x14ac:dyDescent="0.25">
      <c r="A245" s="54" t="s">
        <v>388</v>
      </c>
      <c r="B245" s="54" t="s">
        <v>389</v>
      </c>
      <c r="C245" s="31">
        <v>4301030232</v>
      </c>
      <c r="D245" s="320">
        <v>4607091388374</v>
      </c>
      <c r="E245" s="319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5" t="s">
        <v>390</v>
      </c>
      <c r="O245" s="318"/>
      <c r="P245" s="318"/>
      <c r="Q245" s="318"/>
      <c r="R245" s="319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4301030235</v>
      </c>
      <c r="D246" s="320">
        <v>4607091388381</v>
      </c>
      <c r="E246" s="319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9" t="s">
        <v>393</v>
      </c>
      <c r="O246" s="318"/>
      <c r="P246" s="318"/>
      <c r="Q246" s="318"/>
      <c r="R246" s="319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20">
        <v>4607091388404</v>
      </c>
      <c r="E247" s="319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8"/>
      <c r="P247" s="318"/>
      <c r="Q247" s="318"/>
      <c r="R247" s="319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x14ac:dyDescent="0.2">
      <c r="A248" s="326"/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7"/>
      <c r="N248" s="323" t="s">
        <v>66</v>
      </c>
      <c r="O248" s="324"/>
      <c r="P248" s="324"/>
      <c r="Q248" s="324"/>
      <c r="R248" s="324"/>
      <c r="S248" s="324"/>
      <c r="T248" s="325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x14ac:dyDescent="0.2">
      <c r="A249" s="322"/>
      <c r="B249" s="322"/>
      <c r="C249" s="322"/>
      <c r="D249" s="322"/>
      <c r="E249" s="322"/>
      <c r="F249" s="322"/>
      <c r="G249" s="322"/>
      <c r="H249" s="322"/>
      <c r="I249" s="322"/>
      <c r="J249" s="322"/>
      <c r="K249" s="322"/>
      <c r="L249" s="322"/>
      <c r="M249" s="327"/>
      <c r="N249" s="323" t="s">
        <v>66</v>
      </c>
      <c r="O249" s="324"/>
      <c r="P249" s="324"/>
      <c r="Q249" s="324"/>
      <c r="R249" s="324"/>
      <c r="S249" s="324"/>
      <c r="T249" s="325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customHeight="1" x14ac:dyDescent="0.25">
      <c r="A250" s="328" t="s">
        <v>396</v>
      </c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2"/>
      <c r="P250" s="322"/>
      <c r="Q250" s="322"/>
      <c r="R250" s="322"/>
      <c r="S250" s="322"/>
      <c r="T250" s="322"/>
      <c r="U250" s="322"/>
      <c r="V250" s="322"/>
      <c r="W250" s="322"/>
      <c r="X250" s="322"/>
      <c r="Y250" s="308"/>
      <c r="Z250" s="308"/>
    </row>
    <row r="251" spans="1:53" ht="16.5" customHeight="1" x14ac:dyDescent="0.25">
      <c r="A251" s="54" t="s">
        <v>397</v>
      </c>
      <c r="B251" s="54" t="s">
        <v>398</v>
      </c>
      <c r="C251" s="31">
        <v>4301180007</v>
      </c>
      <c r="D251" s="320">
        <v>4680115881808</v>
      </c>
      <c r="E251" s="319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6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8"/>
      <c r="P251" s="318"/>
      <c r="Q251" s="318"/>
      <c r="R251" s="319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401</v>
      </c>
      <c r="B252" s="54" t="s">
        <v>402</v>
      </c>
      <c r="C252" s="31">
        <v>4301180006</v>
      </c>
      <c r="D252" s="320">
        <v>4680115881822</v>
      </c>
      <c r="E252" s="319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3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8"/>
      <c r="P252" s="318"/>
      <c r="Q252" s="318"/>
      <c r="R252" s="319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403</v>
      </c>
      <c r="B253" s="54" t="s">
        <v>404</v>
      </c>
      <c r="C253" s="31">
        <v>4301180001</v>
      </c>
      <c r="D253" s="320">
        <v>4680115880016</v>
      </c>
      <c r="E253" s="319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8"/>
      <c r="P253" s="318"/>
      <c r="Q253" s="318"/>
      <c r="R253" s="319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x14ac:dyDescent="0.2">
      <c r="A254" s="326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2"/>
      <c r="M254" s="327"/>
      <c r="N254" s="323" t="s">
        <v>66</v>
      </c>
      <c r="O254" s="324"/>
      <c r="P254" s="324"/>
      <c r="Q254" s="324"/>
      <c r="R254" s="324"/>
      <c r="S254" s="324"/>
      <c r="T254" s="325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x14ac:dyDescent="0.2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7"/>
      <c r="N255" s="323" t="s">
        <v>66</v>
      </c>
      <c r="O255" s="324"/>
      <c r="P255" s="324"/>
      <c r="Q255" s="324"/>
      <c r="R255" s="324"/>
      <c r="S255" s="324"/>
      <c r="T255" s="325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customHeight="1" x14ac:dyDescent="0.25">
      <c r="A256" s="321" t="s">
        <v>405</v>
      </c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2"/>
      <c r="P256" s="322"/>
      <c r="Q256" s="322"/>
      <c r="R256" s="322"/>
      <c r="S256" s="322"/>
      <c r="T256" s="322"/>
      <c r="U256" s="322"/>
      <c r="V256" s="322"/>
      <c r="W256" s="322"/>
      <c r="X256" s="322"/>
      <c r="Y256" s="309"/>
      <c r="Z256" s="309"/>
    </row>
    <row r="257" spans="1:53" ht="14.25" customHeight="1" x14ac:dyDescent="0.25">
      <c r="A257" s="328" t="s">
        <v>103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08"/>
      <c r="Z257" s="308"/>
    </row>
    <row r="258" spans="1:53" ht="27" customHeight="1" x14ac:dyDescent="0.25">
      <c r="A258" s="54" t="s">
        <v>406</v>
      </c>
      <c r="B258" s="54" t="s">
        <v>407</v>
      </c>
      <c r="C258" s="31">
        <v>4301011315</v>
      </c>
      <c r="D258" s="320">
        <v>4607091387421</v>
      </c>
      <c r="E258" s="319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8"/>
      <c r="P258" s="318"/>
      <c r="Q258" s="318"/>
      <c r="R258" s="319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customHeight="1" x14ac:dyDescent="0.25">
      <c r="A259" s="54" t="s">
        <v>406</v>
      </c>
      <c r="B259" s="54" t="s">
        <v>408</v>
      </c>
      <c r="C259" s="31">
        <v>4301011121</v>
      </c>
      <c r="D259" s="320">
        <v>4607091387421</v>
      </c>
      <c r="E259" s="319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8"/>
      <c r="P259" s="318"/>
      <c r="Q259" s="318"/>
      <c r="R259" s="319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customHeight="1" x14ac:dyDescent="0.25">
      <c r="A260" s="54" t="s">
        <v>409</v>
      </c>
      <c r="B260" s="54" t="s">
        <v>410</v>
      </c>
      <c r="C260" s="31">
        <v>4301011619</v>
      </c>
      <c r="D260" s="320">
        <v>4607091387452</v>
      </c>
      <c r="E260" s="319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8" t="s">
        <v>411</v>
      </c>
      <c r="O260" s="318"/>
      <c r="P260" s="318"/>
      <c r="Q260" s="318"/>
      <c r="R260" s="319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customHeight="1" x14ac:dyDescent="0.25">
      <c r="A261" s="54" t="s">
        <v>409</v>
      </c>
      <c r="B261" s="54" t="s">
        <v>412</v>
      </c>
      <c r="C261" s="31">
        <v>4301011396</v>
      </c>
      <c r="D261" s="320">
        <v>4607091387452</v>
      </c>
      <c r="E261" s="319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6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18"/>
      <c r="P261" s="318"/>
      <c r="Q261" s="318"/>
      <c r="R261" s="319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413</v>
      </c>
      <c r="B262" s="54" t="s">
        <v>414</v>
      </c>
      <c r="C262" s="31">
        <v>4301011313</v>
      </c>
      <c r="D262" s="320">
        <v>4607091385984</v>
      </c>
      <c r="E262" s="319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8"/>
      <c r="P262" s="318"/>
      <c r="Q262" s="318"/>
      <c r="R262" s="319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415</v>
      </c>
      <c r="B263" s="54" t="s">
        <v>416</v>
      </c>
      <c r="C263" s="31">
        <v>4301011316</v>
      </c>
      <c r="D263" s="320">
        <v>4607091387438</v>
      </c>
      <c r="E263" s="319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8"/>
      <c r="P263" s="318"/>
      <c r="Q263" s="318"/>
      <c r="R263" s="319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417</v>
      </c>
      <c r="B264" s="54" t="s">
        <v>418</v>
      </c>
      <c r="C264" s="31">
        <v>4301011318</v>
      </c>
      <c r="D264" s="320">
        <v>4607091387469</v>
      </c>
      <c r="E264" s="319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8"/>
      <c r="P264" s="318"/>
      <c r="Q264" s="318"/>
      <c r="R264" s="319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x14ac:dyDescent="0.2">
      <c r="A265" s="326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7"/>
      <c r="N265" s="323" t="s">
        <v>66</v>
      </c>
      <c r="O265" s="324"/>
      <c r="P265" s="324"/>
      <c r="Q265" s="324"/>
      <c r="R265" s="324"/>
      <c r="S265" s="324"/>
      <c r="T265" s="325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2"/>
      <c r="M266" s="327"/>
      <c r="N266" s="323" t="s">
        <v>66</v>
      </c>
      <c r="O266" s="324"/>
      <c r="P266" s="324"/>
      <c r="Q266" s="324"/>
      <c r="R266" s="324"/>
      <c r="S266" s="324"/>
      <c r="T266" s="325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customHeight="1" x14ac:dyDescent="0.25">
      <c r="A267" s="328" t="s">
        <v>60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22"/>
      <c r="Y267" s="308"/>
      <c r="Z267" s="308"/>
    </row>
    <row r="268" spans="1:53" ht="27" customHeight="1" x14ac:dyDescent="0.25">
      <c r="A268" s="54" t="s">
        <v>419</v>
      </c>
      <c r="B268" s="54" t="s">
        <v>420</v>
      </c>
      <c r="C268" s="31">
        <v>4301031154</v>
      </c>
      <c r="D268" s="320">
        <v>4607091387292</v>
      </c>
      <c r="E268" s="319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8"/>
      <c r="P268" s="318"/>
      <c r="Q268" s="318"/>
      <c r="R268" s="319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customHeight="1" x14ac:dyDescent="0.25">
      <c r="A269" s="54" t="s">
        <v>421</v>
      </c>
      <c r="B269" s="54" t="s">
        <v>422</v>
      </c>
      <c r="C269" s="31">
        <v>4301031155</v>
      </c>
      <c r="D269" s="320">
        <v>4607091387315</v>
      </c>
      <c r="E269" s="319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8"/>
      <c r="P269" s="318"/>
      <c r="Q269" s="318"/>
      <c r="R269" s="319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26"/>
      <c r="B270" s="322"/>
      <c r="C270" s="322"/>
      <c r="D270" s="322"/>
      <c r="E270" s="322"/>
      <c r="F270" s="322"/>
      <c r="G270" s="322"/>
      <c r="H270" s="322"/>
      <c r="I270" s="322"/>
      <c r="J270" s="322"/>
      <c r="K270" s="322"/>
      <c r="L270" s="322"/>
      <c r="M270" s="327"/>
      <c r="N270" s="323" t="s">
        <v>66</v>
      </c>
      <c r="O270" s="324"/>
      <c r="P270" s="324"/>
      <c r="Q270" s="324"/>
      <c r="R270" s="324"/>
      <c r="S270" s="324"/>
      <c r="T270" s="325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7"/>
      <c r="N271" s="323" t="s">
        <v>66</v>
      </c>
      <c r="O271" s="324"/>
      <c r="P271" s="324"/>
      <c r="Q271" s="324"/>
      <c r="R271" s="324"/>
      <c r="S271" s="324"/>
      <c r="T271" s="325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customHeight="1" x14ac:dyDescent="0.25">
      <c r="A272" s="321" t="s">
        <v>423</v>
      </c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2"/>
      <c r="M272" s="322"/>
      <c r="N272" s="322"/>
      <c r="O272" s="322"/>
      <c r="P272" s="322"/>
      <c r="Q272" s="322"/>
      <c r="R272" s="322"/>
      <c r="S272" s="322"/>
      <c r="T272" s="322"/>
      <c r="U272" s="322"/>
      <c r="V272" s="322"/>
      <c r="W272" s="322"/>
      <c r="X272" s="322"/>
      <c r="Y272" s="309"/>
      <c r="Z272" s="309"/>
    </row>
    <row r="273" spans="1:53" ht="14.25" customHeight="1" x14ac:dyDescent="0.25">
      <c r="A273" s="328" t="s">
        <v>60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22"/>
      <c r="Y273" s="308"/>
      <c r="Z273" s="308"/>
    </row>
    <row r="274" spans="1:53" ht="27" customHeight="1" x14ac:dyDescent="0.25">
      <c r="A274" s="54" t="s">
        <v>424</v>
      </c>
      <c r="B274" s="54" t="s">
        <v>425</v>
      </c>
      <c r="C274" s="31">
        <v>4301031066</v>
      </c>
      <c r="D274" s="320">
        <v>4607091383836</v>
      </c>
      <c r="E274" s="319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8"/>
      <c r="P274" s="318"/>
      <c r="Q274" s="318"/>
      <c r="R274" s="319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x14ac:dyDescent="0.2">
      <c r="A275" s="326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7"/>
      <c r="N275" s="323" t="s">
        <v>66</v>
      </c>
      <c r="O275" s="324"/>
      <c r="P275" s="324"/>
      <c r="Q275" s="324"/>
      <c r="R275" s="324"/>
      <c r="S275" s="324"/>
      <c r="T275" s="325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2"/>
      <c r="M276" s="327"/>
      <c r="N276" s="323" t="s">
        <v>66</v>
      </c>
      <c r="O276" s="324"/>
      <c r="P276" s="324"/>
      <c r="Q276" s="324"/>
      <c r="R276" s="324"/>
      <c r="S276" s="324"/>
      <c r="T276" s="325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customHeight="1" x14ac:dyDescent="0.25">
      <c r="A277" s="328" t="s">
        <v>68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22"/>
      <c r="Y277" s="308"/>
      <c r="Z277" s="308"/>
    </row>
    <row r="278" spans="1:53" ht="27" customHeight="1" x14ac:dyDescent="0.25">
      <c r="A278" s="54" t="s">
        <v>426</v>
      </c>
      <c r="B278" s="54" t="s">
        <v>427</v>
      </c>
      <c r="C278" s="31">
        <v>4301051142</v>
      </c>
      <c r="D278" s="320">
        <v>4607091387919</v>
      </c>
      <c r="E278" s="319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8"/>
      <c r="P278" s="318"/>
      <c r="Q278" s="318"/>
      <c r="R278" s="319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x14ac:dyDescent="0.2">
      <c r="A279" s="326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2"/>
      <c r="M279" s="327"/>
      <c r="N279" s="323" t="s">
        <v>66</v>
      </c>
      <c r="O279" s="324"/>
      <c r="P279" s="324"/>
      <c r="Q279" s="324"/>
      <c r="R279" s="324"/>
      <c r="S279" s="324"/>
      <c r="T279" s="325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2"/>
      <c r="M280" s="327"/>
      <c r="N280" s="323" t="s">
        <v>66</v>
      </c>
      <c r="O280" s="324"/>
      <c r="P280" s="324"/>
      <c r="Q280" s="324"/>
      <c r="R280" s="324"/>
      <c r="S280" s="324"/>
      <c r="T280" s="325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customHeight="1" x14ac:dyDescent="0.25">
      <c r="A281" s="328" t="s">
        <v>208</v>
      </c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322"/>
      <c r="Y281" s="308"/>
      <c r="Z281" s="308"/>
    </row>
    <row r="282" spans="1:53" ht="27" customHeight="1" x14ac:dyDescent="0.25">
      <c r="A282" s="54" t="s">
        <v>428</v>
      </c>
      <c r="B282" s="54" t="s">
        <v>429</v>
      </c>
      <c r="C282" s="31">
        <v>4301060324</v>
      </c>
      <c r="D282" s="320">
        <v>4607091388831</v>
      </c>
      <c r="E282" s="319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6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8"/>
      <c r="P282" s="318"/>
      <c r="Q282" s="318"/>
      <c r="R282" s="319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x14ac:dyDescent="0.2">
      <c r="A283" s="326"/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7"/>
      <c r="N283" s="323" t="s">
        <v>66</v>
      </c>
      <c r="O283" s="324"/>
      <c r="P283" s="324"/>
      <c r="Q283" s="324"/>
      <c r="R283" s="324"/>
      <c r="S283" s="324"/>
      <c r="T283" s="325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x14ac:dyDescent="0.2">
      <c r="A284" s="322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7"/>
      <c r="N284" s="323" t="s">
        <v>66</v>
      </c>
      <c r="O284" s="324"/>
      <c r="P284" s="324"/>
      <c r="Q284" s="324"/>
      <c r="R284" s="324"/>
      <c r="S284" s="324"/>
      <c r="T284" s="325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customHeight="1" x14ac:dyDescent="0.25">
      <c r="A285" s="328" t="s">
        <v>81</v>
      </c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2"/>
      <c r="P285" s="322"/>
      <c r="Q285" s="322"/>
      <c r="R285" s="322"/>
      <c r="S285" s="322"/>
      <c r="T285" s="322"/>
      <c r="U285" s="322"/>
      <c r="V285" s="322"/>
      <c r="W285" s="322"/>
      <c r="X285" s="322"/>
      <c r="Y285" s="308"/>
      <c r="Z285" s="308"/>
    </row>
    <row r="286" spans="1:53" ht="27" customHeight="1" x14ac:dyDescent="0.25">
      <c r="A286" s="54" t="s">
        <v>430</v>
      </c>
      <c r="B286" s="54" t="s">
        <v>431</v>
      </c>
      <c r="C286" s="31">
        <v>4301032015</v>
      </c>
      <c r="D286" s="320">
        <v>4607091383102</v>
      </c>
      <c r="E286" s="319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8"/>
      <c r="P286" s="318"/>
      <c r="Q286" s="318"/>
      <c r="R286" s="319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x14ac:dyDescent="0.2">
      <c r="A287" s="326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7"/>
      <c r="N287" s="323" t="s">
        <v>66</v>
      </c>
      <c r="O287" s="324"/>
      <c r="P287" s="324"/>
      <c r="Q287" s="324"/>
      <c r="R287" s="324"/>
      <c r="S287" s="324"/>
      <c r="T287" s="325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7"/>
      <c r="N288" s="323" t="s">
        <v>66</v>
      </c>
      <c r="O288" s="324"/>
      <c r="P288" s="324"/>
      <c r="Q288" s="324"/>
      <c r="R288" s="324"/>
      <c r="S288" s="324"/>
      <c r="T288" s="325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customHeight="1" x14ac:dyDescent="0.25">
      <c r="A290" s="321" t="s">
        <v>433</v>
      </c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  <c r="X290" s="322"/>
      <c r="Y290" s="309"/>
      <c r="Z290" s="309"/>
    </row>
    <row r="291" spans="1:53" ht="14.25" customHeight="1" x14ac:dyDescent="0.25">
      <c r="A291" s="328" t="s">
        <v>103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322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0">
        <v>4607091383997</v>
      </c>
      <c r="E292" s="319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8"/>
      <c r="P292" s="318"/>
      <c r="Q292" s="318"/>
      <c r="R292" s="319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customHeight="1" x14ac:dyDescent="0.25">
      <c r="A293" s="54" t="s">
        <v>434</v>
      </c>
      <c r="B293" s="54" t="s">
        <v>436</v>
      </c>
      <c r="C293" s="31">
        <v>4301011239</v>
      </c>
      <c r="D293" s="320">
        <v>4607091383997</v>
      </c>
      <c r="E293" s="319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6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8"/>
      <c r="P293" s="318"/>
      <c r="Q293" s="318"/>
      <c r="R293" s="319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0">
        <v>4607091384130</v>
      </c>
      <c r="E294" s="319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8"/>
      <c r="P294" s="318"/>
      <c r="Q294" s="318"/>
      <c r="R294" s="319"/>
      <c r="S294" s="34"/>
      <c r="T294" s="34"/>
      <c r="U294" s="35" t="s">
        <v>65</v>
      </c>
      <c r="V294" s="313">
        <v>0</v>
      </c>
      <c r="W294" s="314">
        <f t="shared" si="13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customHeight="1" x14ac:dyDescent="0.25">
      <c r="A295" s="54" t="s">
        <v>437</v>
      </c>
      <c r="B295" s="54" t="s">
        <v>439</v>
      </c>
      <c r="C295" s="31">
        <v>4301011240</v>
      </c>
      <c r="D295" s="320">
        <v>4607091384130</v>
      </c>
      <c r="E295" s="319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6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8"/>
      <c r="P295" s="318"/>
      <c r="Q295" s="318"/>
      <c r="R295" s="319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0">
        <v>4607091384147</v>
      </c>
      <c r="E296" s="319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9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8"/>
      <c r="P296" s="318"/>
      <c r="Q296" s="318"/>
      <c r="R296" s="319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customHeight="1" x14ac:dyDescent="0.25">
      <c r="A297" s="54" t="s">
        <v>440</v>
      </c>
      <c r="B297" s="54" t="s">
        <v>442</v>
      </c>
      <c r="C297" s="31">
        <v>4301011238</v>
      </c>
      <c r="D297" s="320">
        <v>4607091384147</v>
      </c>
      <c r="E297" s="319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24" t="s">
        <v>443</v>
      </c>
      <c r="O297" s="318"/>
      <c r="P297" s="318"/>
      <c r="Q297" s="318"/>
      <c r="R297" s="319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4301011327</v>
      </c>
      <c r="D298" s="320">
        <v>4607091384154</v>
      </c>
      <c r="E298" s="319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8"/>
      <c r="P298" s="318"/>
      <c r="Q298" s="318"/>
      <c r="R298" s="319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446</v>
      </c>
      <c r="B299" s="54" t="s">
        <v>447</v>
      </c>
      <c r="C299" s="31">
        <v>4301011332</v>
      </c>
      <c r="D299" s="320">
        <v>4607091384161</v>
      </c>
      <c r="E299" s="319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8"/>
      <c r="P299" s="318"/>
      <c r="Q299" s="318"/>
      <c r="R299" s="319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6"/>
      <c r="B300" s="322"/>
      <c r="C300" s="322"/>
      <c r="D300" s="322"/>
      <c r="E300" s="322"/>
      <c r="F300" s="322"/>
      <c r="G300" s="322"/>
      <c r="H300" s="322"/>
      <c r="I300" s="322"/>
      <c r="J300" s="322"/>
      <c r="K300" s="322"/>
      <c r="L300" s="322"/>
      <c r="M300" s="327"/>
      <c r="N300" s="323" t="s">
        <v>66</v>
      </c>
      <c r="O300" s="324"/>
      <c r="P300" s="324"/>
      <c r="Q300" s="324"/>
      <c r="R300" s="324"/>
      <c r="S300" s="324"/>
      <c r="T300" s="325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0</v>
      </c>
      <c r="W300" s="315">
        <f>IFERROR(W292/H292,"0")+IFERROR(W293/H293,"0")+IFERROR(W294/H294,"0")+IFERROR(W295/H295,"0")+IFERROR(W296/H296,"0")+IFERROR(W297/H297,"0")+IFERROR(W298/H298,"0")+IFERROR(W299/H299,"0")</f>
        <v>0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16"/>
      <c r="Z300" s="316"/>
    </row>
    <row r="301" spans="1:53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2"/>
      <c r="M301" s="327"/>
      <c r="N301" s="323" t="s">
        <v>66</v>
      </c>
      <c r="O301" s="324"/>
      <c r="P301" s="324"/>
      <c r="Q301" s="324"/>
      <c r="R301" s="324"/>
      <c r="S301" s="324"/>
      <c r="T301" s="325"/>
      <c r="U301" s="37" t="s">
        <v>65</v>
      </c>
      <c r="V301" s="315">
        <f>IFERROR(SUM(V292:V299),"0")</f>
        <v>0</v>
      </c>
      <c r="W301" s="315">
        <f>IFERROR(SUM(W292:W299),"0")</f>
        <v>0</v>
      </c>
      <c r="X301" s="37"/>
      <c r="Y301" s="316"/>
      <c r="Z301" s="316"/>
    </row>
    <row r="302" spans="1:53" ht="14.25" customHeight="1" x14ac:dyDescent="0.25">
      <c r="A302" s="328" t="s">
        <v>95</v>
      </c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2"/>
      <c r="M302" s="322"/>
      <c r="N302" s="322"/>
      <c r="O302" s="322"/>
      <c r="P302" s="322"/>
      <c r="Q302" s="322"/>
      <c r="R302" s="322"/>
      <c r="S302" s="322"/>
      <c r="T302" s="322"/>
      <c r="U302" s="322"/>
      <c r="V302" s="322"/>
      <c r="W302" s="322"/>
      <c r="X302" s="322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0">
        <v>4607091383980</v>
      </c>
      <c r="E303" s="319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8"/>
      <c r="P303" s="318"/>
      <c r="Q303" s="318"/>
      <c r="R303" s="319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customHeight="1" x14ac:dyDescent="0.25">
      <c r="A304" s="54" t="s">
        <v>450</v>
      </c>
      <c r="B304" s="54" t="s">
        <v>451</v>
      </c>
      <c r="C304" s="31">
        <v>4301020270</v>
      </c>
      <c r="D304" s="320">
        <v>4680115883314</v>
      </c>
      <c r="E304" s="319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522" t="s">
        <v>452</v>
      </c>
      <c r="O304" s="318"/>
      <c r="P304" s="318"/>
      <c r="Q304" s="318"/>
      <c r="R304" s="319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customHeight="1" x14ac:dyDescent="0.25">
      <c r="A305" s="54" t="s">
        <v>453</v>
      </c>
      <c r="B305" s="54" t="s">
        <v>454</v>
      </c>
      <c r="C305" s="31">
        <v>4301020179</v>
      </c>
      <c r="D305" s="320">
        <v>4607091384178</v>
      </c>
      <c r="E305" s="319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8"/>
      <c r="P305" s="318"/>
      <c r="Q305" s="318"/>
      <c r="R305" s="319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26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2"/>
      <c r="M306" s="327"/>
      <c r="N306" s="323" t="s">
        <v>66</v>
      </c>
      <c r="O306" s="324"/>
      <c r="P306" s="324"/>
      <c r="Q306" s="324"/>
      <c r="R306" s="324"/>
      <c r="S306" s="324"/>
      <c r="T306" s="325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x14ac:dyDescent="0.2">
      <c r="A307" s="322"/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7"/>
      <c r="N307" s="323" t="s">
        <v>66</v>
      </c>
      <c r="O307" s="324"/>
      <c r="P307" s="324"/>
      <c r="Q307" s="324"/>
      <c r="R307" s="324"/>
      <c r="S307" s="324"/>
      <c r="T307" s="325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customHeight="1" x14ac:dyDescent="0.25">
      <c r="A308" s="328" t="s">
        <v>68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22"/>
      <c r="Y308" s="308"/>
      <c r="Z308" s="308"/>
    </row>
    <row r="309" spans="1:53" ht="27" customHeight="1" x14ac:dyDescent="0.25">
      <c r="A309" s="54" t="s">
        <v>455</v>
      </c>
      <c r="B309" s="54" t="s">
        <v>456</v>
      </c>
      <c r="C309" s="31">
        <v>4301051560</v>
      </c>
      <c r="D309" s="320">
        <v>4607091383928</v>
      </c>
      <c r="E309" s="319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607" t="s">
        <v>457</v>
      </c>
      <c r="O309" s="318"/>
      <c r="P309" s="318"/>
      <c r="Q309" s="318"/>
      <c r="R309" s="319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0">
        <v>4607091384260</v>
      </c>
      <c r="E310" s="319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8"/>
      <c r="P310" s="318"/>
      <c r="Q310" s="318"/>
      <c r="R310" s="319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x14ac:dyDescent="0.2">
      <c r="A311" s="326"/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7"/>
      <c r="N311" s="323" t="s">
        <v>66</v>
      </c>
      <c r="O311" s="324"/>
      <c r="P311" s="324"/>
      <c r="Q311" s="324"/>
      <c r="R311" s="324"/>
      <c r="S311" s="324"/>
      <c r="T311" s="325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x14ac:dyDescent="0.2">
      <c r="A312" s="322"/>
      <c r="B312" s="322"/>
      <c r="C312" s="322"/>
      <c r="D312" s="322"/>
      <c r="E312" s="322"/>
      <c r="F312" s="322"/>
      <c r="G312" s="322"/>
      <c r="H312" s="322"/>
      <c r="I312" s="322"/>
      <c r="J312" s="322"/>
      <c r="K312" s="322"/>
      <c r="L312" s="322"/>
      <c r="M312" s="327"/>
      <c r="N312" s="323" t="s">
        <v>66</v>
      </c>
      <c r="O312" s="324"/>
      <c r="P312" s="324"/>
      <c r="Q312" s="324"/>
      <c r="R312" s="324"/>
      <c r="S312" s="324"/>
      <c r="T312" s="325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customHeight="1" x14ac:dyDescent="0.25">
      <c r="A313" s="328" t="s">
        <v>208</v>
      </c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2"/>
      <c r="M313" s="322"/>
      <c r="N313" s="322"/>
      <c r="O313" s="322"/>
      <c r="P313" s="322"/>
      <c r="Q313" s="322"/>
      <c r="R313" s="322"/>
      <c r="S313" s="322"/>
      <c r="T313" s="322"/>
      <c r="U313" s="322"/>
      <c r="V313" s="322"/>
      <c r="W313" s="322"/>
      <c r="X313" s="322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0">
        <v>4607091384673</v>
      </c>
      <c r="E314" s="319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8"/>
      <c r="P314" s="318"/>
      <c r="Q314" s="318"/>
      <c r="R314" s="319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x14ac:dyDescent="0.2">
      <c r="A315" s="326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7"/>
      <c r="N315" s="323" t="s">
        <v>66</v>
      </c>
      <c r="O315" s="324"/>
      <c r="P315" s="324"/>
      <c r="Q315" s="324"/>
      <c r="R315" s="324"/>
      <c r="S315" s="324"/>
      <c r="T315" s="325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x14ac:dyDescent="0.2">
      <c r="A316" s="322"/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7"/>
      <c r="N316" s="323" t="s">
        <v>66</v>
      </c>
      <c r="O316" s="324"/>
      <c r="P316" s="324"/>
      <c r="Q316" s="324"/>
      <c r="R316" s="324"/>
      <c r="S316" s="324"/>
      <c r="T316" s="325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customHeight="1" x14ac:dyDescent="0.25">
      <c r="A317" s="321" t="s">
        <v>462</v>
      </c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2"/>
      <c r="M317" s="322"/>
      <c r="N317" s="322"/>
      <c r="O317" s="322"/>
      <c r="P317" s="322"/>
      <c r="Q317" s="322"/>
      <c r="R317" s="322"/>
      <c r="S317" s="322"/>
      <c r="T317" s="322"/>
      <c r="U317" s="322"/>
      <c r="V317" s="322"/>
      <c r="W317" s="322"/>
      <c r="X317" s="322"/>
      <c r="Y317" s="309"/>
      <c r="Z317" s="309"/>
    </row>
    <row r="318" spans="1:53" ht="14.25" customHeight="1" x14ac:dyDescent="0.25">
      <c r="A318" s="328" t="s">
        <v>103</v>
      </c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2"/>
      <c r="M318" s="322"/>
      <c r="N318" s="322"/>
      <c r="O318" s="322"/>
      <c r="P318" s="322"/>
      <c r="Q318" s="322"/>
      <c r="R318" s="322"/>
      <c r="S318" s="322"/>
      <c r="T318" s="322"/>
      <c r="U318" s="322"/>
      <c r="V318" s="322"/>
      <c r="W318" s="322"/>
      <c r="X318" s="322"/>
      <c r="Y318" s="308"/>
      <c r="Z318" s="308"/>
    </row>
    <row r="319" spans="1:53" ht="27" customHeight="1" x14ac:dyDescent="0.25">
      <c r="A319" s="54" t="s">
        <v>463</v>
      </c>
      <c r="B319" s="54" t="s">
        <v>464</v>
      </c>
      <c r="C319" s="31">
        <v>4301011324</v>
      </c>
      <c r="D319" s="320">
        <v>4607091384185</v>
      </c>
      <c r="E319" s="319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8"/>
      <c r="P319" s="318"/>
      <c r="Q319" s="318"/>
      <c r="R319" s="319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4301011312</v>
      </c>
      <c r="D320" s="320">
        <v>4607091384192</v>
      </c>
      <c r="E320" s="319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8"/>
      <c r="P320" s="318"/>
      <c r="Q320" s="318"/>
      <c r="R320" s="319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4301011483</v>
      </c>
      <c r="D321" s="320">
        <v>4680115881907</v>
      </c>
      <c r="E321" s="319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8"/>
      <c r="P321" s="318"/>
      <c r="Q321" s="318"/>
      <c r="R321" s="319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customHeight="1" x14ac:dyDescent="0.25">
      <c r="A322" s="54" t="s">
        <v>469</v>
      </c>
      <c r="B322" s="54" t="s">
        <v>470</v>
      </c>
      <c r="C322" s="31">
        <v>4301011655</v>
      </c>
      <c r="D322" s="320">
        <v>4680115883925</v>
      </c>
      <c r="E322" s="319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606" t="s">
        <v>471</v>
      </c>
      <c r="O322" s="318"/>
      <c r="P322" s="318"/>
      <c r="Q322" s="318"/>
      <c r="R322" s="319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customHeight="1" x14ac:dyDescent="0.25">
      <c r="A323" s="54" t="s">
        <v>473</v>
      </c>
      <c r="B323" s="54" t="s">
        <v>474</v>
      </c>
      <c r="C323" s="31">
        <v>4301011303</v>
      </c>
      <c r="D323" s="320">
        <v>4607091384680</v>
      </c>
      <c r="E323" s="319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3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18"/>
      <c r="P323" s="318"/>
      <c r="Q323" s="318"/>
      <c r="R323" s="319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x14ac:dyDescent="0.2">
      <c r="A324" s="326"/>
      <c r="B324" s="322"/>
      <c r="C324" s="322"/>
      <c r="D324" s="322"/>
      <c r="E324" s="322"/>
      <c r="F324" s="322"/>
      <c r="G324" s="322"/>
      <c r="H324" s="322"/>
      <c r="I324" s="322"/>
      <c r="J324" s="322"/>
      <c r="K324" s="322"/>
      <c r="L324" s="322"/>
      <c r="M324" s="327"/>
      <c r="N324" s="323" t="s">
        <v>66</v>
      </c>
      <c r="O324" s="324"/>
      <c r="P324" s="324"/>
      <c r="Q324" s="324"/>
      <c r="R324" s="324"/>
      <c r="S324" s="324"/>
      <c r="T324" s="325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x14ac:dyDescent="0.2">
      <c r="A325" s="322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2"/>
      <c r="M325" s="327"/>
      <c r="N325" s="323" t="s">
        <v>66</v>
      </c>
      <c r="O325" s="324"/>
      <c r="P325" s="324"/>
      <c r="Q325" s="324"/>
      <c r="R325" s="324"/>
      <c r="S325" s="324"/>
      <c r="T325" s="325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customHeight="1" x14ac:dyDescent="0.25">
      <c r="A326" s="328" t="s">
        <v>60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322"/>
      <c r="Y326" s="308"/>
      <c r="Z326" s="308"/>
    </row>
    <row r="327" spans="1:53" ht="27" customHeight="1" x14ac:dyDescent="0.25">
      <c r="A327" s="54" t="s">
        <v>475</v>
      </c>
      <c r="B327" s="54" t="s">
        <v>476</v>
      </c>
      <c r="C327" s="31">
        <v>4301031139</v>
      </c>
      <c r="D327" s="320">
        <v>4607091384802</v>
      </c>
      <c r="E327" s="319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6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18"/>
      <c r="P327" s="318"/>
      <c r="Q327" s="318"/>
      <c r="R327" s="319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customHeight="1" x14ac:dyDescent="0.25">
      <c r="A328" s="54" t="s">
        <v>477</v>
      </c>
      <c r="B328" s="54" t="s">
        <v>478</v>
      </c>
      <c r="C328" s="31">
        <v>4301031140</v>
      </c>
      <c r="D328" s="320">
        <v>4607091384826</v>
      </c>
      <c r="E328" s="319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3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18"/>
      <c r="P328" s="318"/>
      <c r="Q328" s="318"/>
      <c r="R328" s="319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x14ac:dyDescent="0.2">
      <c r="A329" s="326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2"/>
      <c r="M329" s="327"/>
      <c r="N329" s="323" t="s">
        <v>66</v>
      </c>
      <c r="O329" s="324"/>
      <c r="P329" s="324"/>
      <c r="Q329" s="324"/>
      <c r="R329" s="324"/>
      <c r="S329" s="324"/>
      <c r="T329" s="325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2"/>
      <c r="M330" s="327"/>
      <c r="N330" s="323" t="s">
        <v>66</v>
      </c>
      <c r="O330" s="324"/>
      <c r="P330" s="324"/>
      <c r="Q330" s="324"/>
      <c r="R330" s="324"/>
      <c r="S330" s="324"/>
      <c r="T330" s="325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customHeight="1" x14ac:dyDescent="0.25">
      <c r="A331" s="328" t="s">
        <v>68</v>
      </c>
      <c r="B331" s="322"/>
      <c r="C331" s="322"/>
      <c r="D331" s="322"/>
      <c r="E331" s="322"/>
      <c r="F331" s="322"/>
      <c r="G331" s="322"/>
      <c r="H331" s="322"/>
      <c r="I331" s="322"/>
      <c r="J331" s="322"/>
      <c r="K331" s="322"/>
      <c r="L331" s="322"/>
      <c r="M331" s="322"/>
      <c r="N331" s="322"/>
      <c r="O331" s="322"/>
      <c r="P331" s="322"/>
      <c r="Q331" s="322"/>
      <c r="R331" s="322"/>
      <c r="S331" s="322"/>
      <c r="T331" s="322"/>
      <c r="U331" s="322"/>
      <c r="V331" s="322"/>
      <c r="W331" s="322"/>
      <c r="X331" s="322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0">
        <v>4607091384246</v>
      </c>
      <c r="E332" s="319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18"/>
      <c r="P332" s="318"/>
      <c r="Q332" s="318"/>
      <c r="R332" s="319"/>
      <c r="S332" s="34"/>
      <c r="T332" s="34"/>
      <c r="U332" s="35" t="s">
        <v>65</v>
      </c>
      <c r="V332" s="313">
        <v>350</v>
      </c>
      <c r="W332" s="314">
        <f>IFERROR(IF(V332="",0,CEILING((V332/$H332),1)*$H332),"")</f>
        <v>351</v>
      </c>
      <c r="X332" s="36">
        <f>IFERROR(IF(W332=0,"",ROUNDUP(W332/H332,0)*0.02175),"")</f>
        <v>0.9787499999999999</v>
      </c>
      <c r="Y332" s="56"/>
      <c r="Z332" s="57"/>
      <c r="AD332" s="58"/>
      <c r="BA332" s="233" t="s">
        <v>1</v>
      </c>
    </row>
    <row r="333" spans="1:53" ht="27" customHeight="1" x14ac:dyDescent="0.25">
      <c r="A333" s="54" t="s">
        <v>481</v>
      </c>
      <c r="B333" s="54" t="s">
        <v>482</v>
      </c>
      <c r="C333" s="31">
        <v>4301051445</v>
      </c>
      <c r="D333" s="320">
        <v>4680115881976</v>
      </c>
      <c r="E333" s="319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18"/>
      <c r="P333" s="318"/>
      <c r="Q333" s="318"/>
      <c r="R333" s="319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customHeight="1" x14ac:dyDescent="0.25">
      <c r="A334" s="54" t="s">
        <v>483</v>
      </c>
      <c r="B334" s="54" t="s">
        <v>484</v>
      </c>
      <c r="C334" s="31">
        <v>4301051297</v>
      </c>
      <c r="D334" s="320">
        <v>4607091384253</v>
      </c>
      <c r="E334" s="319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3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18"/>
      <c r="P334" s="318"/>
      <c r="Q334" s="318"/>
      <c r="R334" s="319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customHeight="1" x14ac:dyDescent="0.25">
      <c r="A335" s="54" t="s">
        <v>485</v>
      </c>
      <c r="B335" s="54" t="s">
        <v>486</v>
      </c>
      <c r="C335" s="31">
        <v>4301051444</v>
      </c>
      <c r="D335" s="320">
        <v>4680115881969</v>
      </c>
      <c r="E335" s="319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5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18"/>
      <c r="P335" s="318"/>
      <c r="Q335" s="318"/>
      <c r="R335" s="319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26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2"/>
      <c r="M336" s="327"/>
      <c r="N336" s="323" t="s">
        <v>66</v>
      </c>
      <c r="O336" s="324"/>
      <c r="P336" s="324"/>
      <c r="Q336" s="324"/>
      <c r="R336" s="324"/>
      <c r="S336" s="324"/>
      <c r="T336" s="325"/>
      <c r="U336" s="37" t="s">
        <v>67</v>
      </c>
      <c r="V336" s="315">
        <f>IFERROR(V332/H332,"0")+IFERROR(V333/H333,"0")+IFERROR(V334/H334,"0")+IFERROR(V335/H335,"0")</f>
        <v>44.871794871794876</v>
      </c>
      <c r="W336" s="315">
        <f>IFERROR(W332/H332,"0")+IFERROR(W333/H333,"0")+IFERROR(W334/H334,"0")+IFERROR(W335/H335,"0")</f>
        <v>45</v>
      </c>
      <c r="X336" s="315">
        <f>IFERROR(IF(X332="",0,X332),"0")+IFERROR(IF(X333="",0,X333),"0")+IFERROR(IF(X334="",0,X334),"0")+IFERROR(IF(X335="",0,X335),"0")</f>
        <v>0.9787499999999999</v>
      </c>
      <c r="Y336" s="316"/>
      <c r="Z336" s="316"/>
    </row>
    <row r="337" spans="1:53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2"/>
      <c r="M337" s="327"/>
      <c r="N337" s="323" t="s">
        <v>66</v>
      </c>
      <c r="O337" s="324"/>
      <c r="P337" s="324"/>
      <c r="Q337" s="324"/>
      <c r="R337" s="324"/>
      <c r="S337" s="324"/>
      <c r="T337" s="325"/>
      <c r="U337" s="37" t="s">
        <v>65</v>
      </c>
      <c r="V337" s="315">
        <f>IFERROR(SUM(V332:V335),"0")</f>
        <v>350</v>
      </c>
      <c r="W337" s="315">
        <f>IFERROR(SUM(W332:W335),"0")</f>
        <v>351</v>
      </c>
      <c r="X337" s="37"/>
      <c r="Y337" s="316"/>
      <c r="Z337" s="316"/>
    </row>
    <row r="338" spans="1:53" ht="14.25" customHeight="1" x14ac:dyDescent="0.25">
      <c r="A338" s="328" t="s">
        <v>208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308"/>
      <c r="Z338" s="308"/>
    </row>
    <row r="339" spans="1:53" ht="27" customHeight="1" x14ac:dyDescent="0.25">
      <c r="A339" s="54" t="s">
        <v>487</v>
      </c>
      <c r="B339" s="54" t="s">
        <v>488</v>
      </c>
      <c r="C339" s="31">
        <v>4301060322</v>
      </c>
      <c r="D339" s="320">
        <v>4607091389357</v>
      </c>
      <c r="E339" s="319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4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18"/>
      <c r="P339" s="318"/>
      <c r="Q339" s="318"/>
      <c r="R339" s="319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x14ac:dyDescent="0.2">
      <c r="A340" s="326"/>
      <c r="B340" s="322"/>
      <c r="C340" s="322"/>
      <c r="D340" s="322"/>
      <c r="E340" s="322"/>
      <c r="F340" s="322"/>
      <c r="G340" s="322"/>
      <c r="H340" s="322"/>
      <c r="I340" s="322"/>
      <c r="J340" s="322"/>
      <c r="K340" s="322"/>
      <c r="L340" s="322"/>
      <c r="M340" s="327"/>
      <c r="N340" s="323" t="s">
        <v>66</v>
      </c>
      <c r="O340" s="324"/>
      <c r="P340" s="324"/>
      <c r="Q340" s="324"/>
      <c r="R340" s="324"/>
      <c r="S340" s="324"/>
      <c r="T340" s="325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x14ac:dyDescent="0.2">
      <c r="A341" s="322"/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2"/>
      <c r="M341" s="327"/>
      <c r="N341" s="323" t="s">
        <v>66</v>
      </c>
      <c r="O341" s="324"/>
      <c r="P341" s="324"/>
      <c r="Q341" s="324"/>
      <c r="R341" s="324"/>
      <c r="S341" s="324"/>
      <c r="T341" s="325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customHeight="1" x14ac:dyDescent="0.25">
      <c r="A343" s="321" t="s">
        <v>490</v>
      </c>
      <c r="B343" s="322"/>
      <c r="C343" s="322"/>
      <c r="D343" s="322"/>
      <c r="E343" s="322"/>
      <c r="F343" s="322"/>
      <c r="G343" s="322"/>
      <c r="H343" s="322"/>
      <c r="I343" s="322"/>
      <c r="J343" s="322"/>
      <c r="K343" s="322"/>
      <c r="L343" s="322"/>
      <c r="M343" s="322"/>
      <c r="N343" s="322"/>
      <c r="O343" s="322"/>
      <c r="P343" s="322"/>
      <c r="Q343" s="322"/>
      <c r="R343" s="322"/>
      <c r="S343" s="322"/>
      <c r="T343" s="322"/>
      <c r="U343" s="322"/>
      <c r="V343" s="322"/>
      <c r="W343" s="322"/>
      <c r="X343" s="322"/>
      <c r="Y343" s="309"/>
      <c r="Z343" s="309"/>
    </row>
    <row r="344" spans="1:53" ht="14.25" customHeight="1" x14ac:dyDescent="0.25">
      <c r="A344" s="328" t="s">
        <v>103</v>
      </c>
      <c r="B344" s="322"/>
      <c r="C344" s="322"/>
      <c r="D344" s="322"/>
      <c r="E344" s="322"/>
      <c r="F344" s="322"/>
      <c r="G344" s="322"/>
      <c r="H344" s="322"/>
      <c r="I344" s="322"/>
      <c r="J344" s="322"/>
      <c r="K344" s="322"/>
      <c r="L344" s="322"/>
      <c r="M344" s="322"/>
      <c r="N344" s="322"/>
      <c r="O344" s="322"/>
      <c r="P344" s="322"/>
      <c r="Q344" s="322"/>
      <c r="R344" s="322"/>
      <c r="S344" s="322"/>
      <c r="T344" s="322"/>
      <c r="U344" s="322"/>
      <c r="V344" s="322"/>
      <c r="W344" s="322"/>
      <c r="X344" s="322"/>
      <c r="Y344" s="308"/>
      <c r="Z344" s="308"/>
    </row>
    <row r="345" spans="1:53" ht="27" customHeight="1" x14ac:dyDescent="0.25">
      <c r="A345" s="54" t="s">
        <v>491</v>
      </c>
      <c r="B345" s="54" t="s">
        <v>492</v>
      </c>
      <c r="C345" s="31">
        <v>4301011428</v>
      </c>
      <c r="D345" s="320">
        <v>4607091389708</v>
      </c>
      <c r="E345" s="319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18"/>
      <c r="P345" s="318"/>
      <c r="Q345" s="318"/>
      <c r="R345" s="319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customHeight="1" x14ac:dyDescent="0.25">
      <c r="A346" s="54" t="s">
        <v>493</v>
      </c>
      <c r="B346" s="54" t="s">
        <v>494</v>
      </c>
      <c r="C346" s="31">
        <v>4301011427</v>
      </c>
      <c r="D346" s="320">
        <v>4607091389692</v>
      </c>
      <c r="E346" s="319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18"/>
      <c r="P346" s="318"/>
      <c r="Q346" s="318"/>
      <c r="R346" s="319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x14ac:dyDescent="0.2">
      <c r="A347" s="326"/>
      <c r="B347" s="322"/>
      <c r="C347" s="322"/>
      <c r="D347" s="322"/>
      <c r="E347" s="322"/>
      <c r="F347" s="322"/>
      <c r="G347" s="322"/>
      <c r="H347" s="322"/>
      <c r="I347" s="322"/>
      <c r="J347" s="322"/>
      <c r="K347" s="322"/>
      <c r="L347" s="322"/>
      <c r="M347" s="327"/>
      <c r="N347" s="323" t="s">
        <v>66</v>
      </c>
      <c r="O347" s="324"/>
      <c r="P347" s="324"/>
      <c r="Q347" s="324"/>
      <c r="R347" s="324"/>
      <c r="S347" s="324"/>
      <c r="T347" s="325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x14ac:dyDescent="0.2">
      <c r="A348" s="322"/>
      <c r="B348" s="322"/>
      <c r="C348" s="322"/>
      <c r="D348" s="322"/>
      <c r="E348" s="322"/>
      <c r="F348" s="322"/>
      <c r="G348" s="322"/>
      <c r="H348" s="322"/>
      <c r="I348" s="322"/>
      <c r="J348" s="322"/>
      <c r="K348" s="322"/>
      <c r="L348" s="322"/>
      <c r="M348" s="327"/>
      <c r="N348" s="323" t="s">
        <v>66</v>
      </c>
      <c r="O348" s="324"/>
      <c r="P348" s="324"/>
      <c r="Q348" s="324"/>
      <c r="R348" s="324"/>
      <c r="S348" s="324"/>
      <c r="T348" s="325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customHeight="1" x14ac:dyDescent="0.25">
      <c r="A349" s="328" t="s">
        <v>60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322"/>
      <c r="Y349" s="308"/>
      <c r="Z349" s="308"/>
    </row>
    <row r="350" spans="1:53" ht="27" customHeight="1" x14ac:dyDescent="0.25">
      <c r="A350" s="54" t="s">
        <v>495</v>
      </c>
      <c r="B350" s="54" t="s">
        <v>496</v>
      </c>
      <c r="C350" s="31">
        <v>4301031177</v>
      </c>
      <c r="D350" s="320">
        <v>4607091389753</v>
      </c>
      <c r="E350" s="319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18"/>
      <c r="P350" s="318"/>
      <c r="Q350" s="318"/>
      <c r="R350" s="319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customHeight="1" x14ac:dyDescent="0.25">
      <c r="A351" s="54" t="s">
        <v>497</v>
      </c>
      <c r="B351" s="54" t="s">
        <v>498</v>
      </c>
      <c r="C351" s="31">
        <v>4301031174</v>
      </c>
      <c r="D351" s="320">
        <v>4607091389760</v>
      </c>
      <c r="E351" s="319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18"/>
      <c r="P351" s="318"/>
      <c r="Q351" s="318"/>
      <c r="R351" s="319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0">
        <v>4607091389746</v>
      </c>
      <c r="E352" s="319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18"/>
      <c r="P352" s="318"/>
      <c r="Q352" s="318"/>
      <c r="R352" s="319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customHeight="1" x14ac:dyDescent="0.25">
      <c r="A353" s="54" t="s">
        <v>501</v>
      </c>
      <c r="B353" s="54" t="s">
        <v>502</v>
      </c>
      <c r="C353" s="31">
        <v>4301031236</v>
      </c>
      <c r="D353" s="320">
        <v>4680115882928</v>
      </c>
      <c r="E353" s="319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18"/>
      <c r="P353" s="318"/>
      <c r="Q353" s="318"/>
      <c r="R353" s="319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503</v>
      </c>
      <c r="B354" s="54" t="s">
        <v>504</v>
      </c>
      <c r="C354" s="31">
        <v>4301031257</v>
      </c>
      <c r="D354" s="320">
        <v>4680115883147</v>
      </c>
      <c r="E354" s="319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18"/>
      <c r="P354" s="318"/>
      <c r="Q354" s="318"/>
      <c r="R354" s="319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4301031178</v>
      </c>
      <c r="D355" s="320">
        <v>4607091384338</v>
      </c>
      <c r="E355" s="319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18"/>
      <c r="P355" s="318"/>
      <c r="Q355" s="318"/>
      <c r="R355" s="319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customHeight="1" x14ac:dyDescent="0.25">
      <c r="A356" s="54" t="s">
        <v>507</v>
      </c>
      <c r="B356" s="54" t="s">
        <v>508</v>
      </c>
      <c r="C356" s="31">
        <v>4301031254</v>
      </c>
      <c r="D356" s="320">
        <v>4680115883154</v>
      </c>
      <c r="E356" s="319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18"/>
      <c r="P356" s="318"/>
      <c r="Q356" s="318"/>
      <c r="R356" s="319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20">
        <v>4607091389524</v>
      </c>
      <c r="E357" s="319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18"/>
      <c r="P357" s="318"/>
      <c r="Q357" s="318"/>
      <c r="R357" s="319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4301031258</v>
      </c>
      <c r="D358" s="320">
        <v>4680115883161</v>
      </c>
      <c r="E358" s="319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6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18"/>
      <c r="P358" s="318"/>
      <c r="Q358" s="318"/>
      <c r="R358" s="319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4301031170</v>
      </c>
      <c r="D359" s="320">
        <v>4607091384345</v>
      </c>
      <c r="E359" s="319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18"/>
      <c r="P359" s="318"/>
      <c r="Q359" s="318"/>
      <c r="R359" s="319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515</v>
      </c>
      <c r="B360" s="54" t="s">
        <v>516</v>
      </c>
      <c r="C360" s="31">
        <v>4301031256</v>
      </c>
      <c r="D360" s="320">
        <v>4680115883178</v>
      </c>
      <c r="E360" s="319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18"/>
      <c r="P360" s="318"/>
      <c r="Q360" s="318"/>
      <c r="R360" s="319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517</v>
      </c>
      <c r="B361" s="54" t="s">
        <v>518</v>
      </c>
      <c r="C361" s="31">
        <v>4301031172</v>
      </c>
      <c r="D361" s="320">
        <v>4607091389531</v>
      </c>
      <c r="E361" s="319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18"/>
      <c r="P361" s="318"/>
      <c r="Q361" s="318"/>
      <c r="R361" s="319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519</v>
      </c>
      <c r="B362" s="54" t="s">
        <v>520</v>
      </c>
      <c r="C362" s="31">
        <v>4301031255</v>
      </c>
      <c r="D362" s="320">
        <v>4680115883185</v>
      </c>
      <c r="E362" s="319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391" t="s">
        <v>521</v>
      </c>
      <c r="O362" s="318"/>
      <c r="P362" s="318"/>
      <c r="Q362" s="318"/>
      <c r="R362" s="319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26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2"/>
      <c r="M363" s="327"/>
      <c r="N363" s="323" t="s">
        <v>66</v>
      </c>
      <c r="O363" s="324"/>
      <c r="P363" s="324"/>
      <c r="Q363" s="324"/>
      <c r="R363" s="324"/>
      <c r="S363" s="324"/>
      <c r="T363" s="325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2"/>
      <c r="M364" s="327"/>
      <c r="N364" s="323" t="s">
        <v>66</v>
      </c>
      <c r="O364" s="324"/>
      <c r="P364" s="324"/>
      <c r="Q364" s="324"/>
      <c r="R364" s="324"/>
      <c r="S364" s="324"/>
      <c r="T364" s="325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customHeight="1" x14ac:dyDescent="0.25">
      <c r="A365" s="328" t="s">
        <v>68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22"/>
      <c r="Y365" s="308"/>
      <c r="Z365" s="308"/>
    </row>
    <row r="366" spans="1:53" ht="27" customHeight="1" x14ac:dyDescent="0.25">
      <c r="A366" s="54" t="s">
        <v>522</v>
      </c>
      <c r="B366" s="54" t="s">
        <v>523</v>
      </c>
      <c r="C366" s="31">
        <v>4301051258</v>
      </c>
      <c r="D366" s="320">
        <v>4607091389685</v>
      </c>
      <c r="E366" s="319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18"/>
      <c r="P366" s="318"/>
      <c r="Q366" s="318"/>
      <c r="R366" s="319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4301051431</v>
      </c>
      <c r="D367" s="320">
        <v>4607091389654</v>
      </c>
      <c r="E367" s="319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5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18"/>
      <c r="P367" s="318"/>
      <c r="Q367" s="318"/>
      <c r="R367" s="319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4301051284</v>
      </c>
      <c r="D368" s="320">
        <v>4607091384352</v>
      </c>
      <c r="E368" s="319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4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18"/>
      <c r="P368" s="318"/>
      <c r="Q368" s="318"/>
      <c r="R368" s="319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customHeight="1" x14ac:dyDescent="0.25">
      <c r="A369" s="54" t="s">
        <v>528</v>
      </c>
      <c r="B369" s="54" t="s">
        <v>529</v>
      </c>
      <c r="C369" s="31">
        <v>4301051257</v>
      </c>
      <c r="D369" s="320">
        <v>4607091389661</v>
      </c>
      <c r="E369" s="319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18"/>
      <c r="P369" s="318"/>
      <c r="Q369" s="318"/>
      <c r="R369" s="319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x14ac:dyDescent="0.2">
      <c r="A370" s="326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2"/>
      <c r="M370" s="327"/>
      <c r="N370" s="323" t="s">
        <v>66</v>
      </c>
      <c r="O370" s="324"/>
      <c r="P370" s="324"/>
      <c r="Q370" s="324"/>
      <c r="R370" s="324"/>
      <c r="S370" s="324"/>
      <c r="T370" s="325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x14ac:dyDescent="0.2">
      <c r="A371" s="322"/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7"/>
      <c r="N371" s="323" t="s">
        <v>66</v>
      </c>
      <c r="O371" s="324"/>
      <c r="P371" s="324"/>
      <c r="Q371" s="324"/>
      <c r="R371" s="324"/>
      <c r="S371" s="324"/>
      <c r="T371" s="325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customHeight="1" x14ac:dyDescent="0.25">
      <c r="A372" s="328" t="s">
        <v>208</v>
      </c>
      <c r="B372" s="322"/>
      <c r="C372" s="322"/>
      <c r="D372" s="322"/>
      <c r="E372" s="322"/>
      <c r="F372" s="322"/>
      <c r="G372" s="322"/>
      <c r="H372" s="322"/>
      <c r="I372" s="322"/>
      <c r="J372" s="322"/>
      <c r="K372" s="322"/>
      <c r="L372" s="322"/>
      <c r="M372" s="322"/>
      <c r="N372" s="322"/>
      <c r="O372" s="322"/>
      <c r="P372" s="322"/>
      <c r="Q372" s="322"/>
      <c r="R372" s="322"/>
      <c r="S372" s="322"/>
      <c r="T372" s="322"/>
      <c r="U372" s="322"/>
      <c r="V372" s="322"/>
      <c r="W372" s="322"/>
      <c r="X372" s="322"/>
      <c r="Y372" s="308"/>
      <c r="Z372" s="308"/>
    </row>
    <row r="373" spans="1:53" ht="27" customHeight="1" x14ac:dyDescent="0.25">
      <c r="A373" s="54" t="s">
        <v>530</v>
      </c>
      <c r="B373" s="54" t="s">
        <v>531</v>
      </c>
      <c r="C373" s="31">
        <v>4301060352</v>
      </c>
      <c r="D373" s="320">
        <v>4680115881648</v>
      </c>
      <c r="E373" s="319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4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18"/>
      <c r="P373" s="318"/>
      <c r="Q373" s="318"/>
      <c r="R373" s="319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x14ac:dyDescent="0.2">
      <c r="A374" s="326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7"/>
      <c r="N374" s="323" t="s">
        <v>66</v>
      </c>
      <c r="O374" s="324"/>
      <c r="P374" s="324"/>
      <c r="Q374" s="324"/>
      <c r="R374" s="324"/>
      <c r="S374" s="324"/>
      <c r="T374" s="325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x14ac:dyDescent="0.2">
      <c r="A375" s="322"/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7"/>
      <c r="N375" s="323" t="s">
        <v>66</v>
      </c>
      <c r="O375" s="324"/>
      <c r="P375" s="324"/>
      <c r="Q375" s="324"/>
      <c r="R375" s="324"/>
      <c r="S375" s="324"/>
      <c r="T375" s="325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customHeight="1" x14ac:dyDescent="0.25">
      <c r="A376" s="328" t="s">
        <v>81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22"/>
      <c r="Y376" s="308"/>
      <c r="Z376" s="308"/>
    </row>
    <row r="377" spans="1:53" ht="27" customHeight="1" x14ac:dyDescent="0.25">
      <c r="A377" s="54" t="s">
        <v>532</v>
      </c>
      <c r="B377" s="54" t="s">
        <v>533</v>
      </c>
      <c r="C377" s="31">
        <v>4301032046</v>
      </c>
      <c r="D377" s="320">
        <v>4680115884359</v>
      </c>
      <c r="E377" s="319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620" t="s">
        <v>536</v>
      </c>
      <c r="O377" s="318"/>
      <c r="P377" s="318"/>
      <c r="Q377" s="318"/>
      <c r="R377" s="319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537</v>
      </c>
      <c r="B378" s="54" t="s">
        <v>538</v>
      </c>
      <c r="C378" s="31">
        <v>4301032045</v>
      </c>
      <c r="D378" s="320">
        <v>4680115884335</v>
      </c>
      <c r="E378" s="319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453" t="s">
        <v>539</v>
      </c>
      <c r="O378" s="318"/>
      <c r="P378" s="318"/>
      <c r="Q378" s="318"/>
      <c r="R378" s="319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540</v>
      </c>
      <c r="B379" s="54" t="s">
        <v>541</v>
      </c>
      <c r="C379" s="31">
        <v>4301032047</v>
      </c>
      <c r="D379" s="320">
        <v>4680115884342</v>
      </c>
      <c r="E379" s="319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571" t="s">
        <v>542</v>
      </c>
      <c r="O379" s="318"/>
      <c r="P379" s="318"/>
      <c r="Q379" s="318"/>
      <c r="R379" s="319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543</v>
      </c>
      <c r="B380" s="54" t="s">
        <v>544</v>
      </c>
      <c r="C380" s="31">
        <v>4301170011</v>
      </c>
      <c r="D380" s="320">
        <v>4680115884113</v>
      </c>
      <c r="E380" s="319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512" t="s">
        <v>545</v>
      </c>
      <c r="O380" s="318"/>
      <c r="P380" s="318"/>
      <c r="Q380" s="318"/>
      <c r="R380" s="319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x14ac:dyDescent="0.2">
      <c r="A381" s="326"/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7"/>
      <c r="N381" s="323" t="s">
        <v>66</v>
      </c>
      <c r="O381" s="324"/>
      <c r="P381" s="324"/>
      <c r="Q381" s="324"/>
      <c r="R381" s="324"/>
      <c r="S381" s="324"/>
      <c r="T381" s="325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x14ac:dyDescent="0.2">
      <c r="A382" s="322"/>
      <c r="B382" s="322"/>
      <c r="C382" s="322"/>
      <c r="D382" s="322"/>
      <c r="E382" s="322"/>
      <c r="F382" s="322"/>
      <c r="G382" s="322"/>
      <c r="H382" s="322"/>
      <c r="I382" s="322"/>
      <c r="J382" s="322"/>
      <c r="K382" s="322"/>
      <c r="L382" s="322"/>
      <c r="M382" s="327"/>
      <c r="N382" s="323" t="s">
        <v>66</v>
      </c>
      <c r="O382" s="324"/>
      <c r="P382" s="324"/>
      <c r="Q382" s="324"/>
      <c r="R382" s="324"/>
      <c r="S382" s="324"/>
      <c r="T382" s="325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customHeight="1" x14ac:dyDescent="0.25">
      <c r="A383" s="321" t="s">
        <v>546</v>
      </c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2"/>
      <c r="M383" s="322"/>
      <c r="N383" s="322"/>
      <c r="O383" s="322"/>
      <c r="P383" s="322"/>
      <c r="Q383" s="322"/>
      <c r="R383" s="322"/>
      <c r="S383" s="322"/>
      <c r="T383" s="322"/>
      <c r="U383" s="322"/>
      <c r="V383" s="322"/>
      <c r="W383" s="322"/>
      <c r="X383" s="322"/>
      <c r="Y383" s="309"/>
      <c r="Z383" s="309"/>
    </row>
    <row r="384" spans="1:53" ht="14.25" customHeight="1" x14ac:dyDescent="0.25">
      <c r="A384" s="328" t="s">
        <v>95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322"/>
      <c r="Y384" s="308"/>
      <c r="Z384" s="308"/>
    </row>
    <row r="385" spans="1:53" ht="27" customHeight="1" x14ac:dyDescent="0.25">
      <c r="A385" s="54" t="s">
        <v>547</v>
      </c>
      <c r="B385" s="54" t="s">
        <v>548</v>
      </c>
      <c r="C385" s="31">
        <v>4301020196</v>
      </c>
      <c r="D385" s="320">
        <v>4607091389388</v>
      </c>
      <c r="E385" s="319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6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18"/>
      <c r="P385" s="318"/>
      <c r="Q385" s="318"/>
      <c r="R385" s="319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customHeight="1" x14ac:dyDescent="0.25">
      <c r="A386" s="54" t="s">
        <v>549</v>
      </c>
      <c r="B386" s="54" t="s">
        <v>550</v>
      </c>
      <c r="C386" s="31">
        <v>4301020185</v>
      </c>
      <c r="D386" s="320">
        <v>4607091389364</v>
      </c>
      <c r="E386" s="319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4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18"/>
      <c r="P386" s="318"/>
      <c r="Q386" s="318"/>
      <c r="R386" s="319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x14ac:dyDescent="0.2">
      <c r="A387" s="326"/>
      <c r="B387" s="322"/>
      <c r="C387" s="322"/>
      <c r="D387" s="322"/>
      <c r="E387" s="322"/>
      <c r="F387" s="322"/>
      <c r="G387" s="322"/>
      <c r="H387" s="322"/>
      <c r="I387" s="322"/>
      <c r="J387" s="322"/>
      <c r="K387" s="322"/>
      <c r="L387" s="322"/>
      <c r="M387" s="327"/>
      <c r="N387" s="323" t="s">
        <v>66</v>
      </c>
      <c r="O387" s="324"/>
      <c r="P387" s="324"/>
      <c r="Q387" s="324"/>
      <c r="R387" s="324"/>
      <c r="S387" s="324"/>
      <c r="T387" s="325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x14ac:dyDescent="0.2">
      <c r="A388" s="322"/>
      <c r="B388" s="322"/>
      <c r="C388" s="322"/>
      <c r="D388" s="322"/>
      <c r="E388" s="322"/>
      <c r="F388" s="322"/>
      <c r="G388" s="322"/>
      <c r="H388" s="322"/>
      <c r="I388" s="322"/>
      <c r="J388" s="322"/>
      <c r="K388" s="322"/>
      <c r="L388" s="322"/>
      <c r="M388" s="327"/>
      <c r="N388" s="323" t="s">
        <v>66</v>
      </c>
      <c r="O388" s="324"/>
      <c r="P388" s="324"/>
      <c r="Q388" s="324"/>
      <c r="R388" s="324"/>
      <c r="S388" s="324"/>
      <c r="T388" s="325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customHeight="1" x14ac:dyDescent="0.25">
      <c r="A389" s="328" t="s">
        <v>60</v>
      </c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2"/>
      <c r="M389" s="322"/>
      <c r="N389" s="322"/>
      <c r="O389" s="322"/>
      <c r="P389" s="322"/>
      <c r="Q389" s="322"/>
      <c r="R389" s="322"/>
      <c r="S389" s="322"/>
      <c r="T389" s="322"/>
      <c r="U389" s="322"/>
      <c r="V389" s="322"/>
      <c r="W389" s="322"/>
      <c r="X389" s="322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0">
        <v>4607091389739</v>
      </c>
      <c r="E390" s="319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6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18"/>
      <c r="P390" s="318"/>
      <c r="Q390" s="318"/>
      <c r="R390" s="319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customHeight="1" x14ac:dyDescent="0.25">
      <c r="A391" s="54" t="s">
        <v>553</v>
      </c>
      <c r="B391" s="54" t="s">
        <v>554</v>
      </c>
      <c r="C391" s="31">
        <v>4301031247</v>
      </c>
      <c r="D391" s="320">
        <v>4680115883048</v>
      </c>
      <c r="E391" s="319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3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18"/>
      <c r="P391" s="318"/>
      <c r="Q391" s="318"/>
      <c r="R391" s="319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customHeight="1" x14ac:dyDescent="0.25">
      <c r="A392" s="54" t="s">
        <v>555</v>
      </c>
      <c r="B392" s="54" t="s">
        <v>556</v>
      </c>
      <c r="C392" s="31">
        <v>4301031176</v>
      </c>
      <c r="D392" s="320">
        <v>4607091389425</v>
      </c>
      <c r="E392" s="319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3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18"/>
      <c r="P392" s="318"/>
      <c r="Q392" s="318"/>
      <c r="R392" s="319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customHeight="1" x14ac:dyDescent="0.25">
      <c r="A393" s="54" t="s">
        <v>557</v>
      </c>
      <c r="B393" s="54" t="s">
        <v>558</v>
      </c>
      <c r="C393" s="31">
        <v>4301031215</v>
      </c>
      <c r="D393" s="320">
        <v>4680115882911</v>
      </c>
      <c r="E393" s="319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526" t="s">
        <v>559</v>
      </c>
      <c r="O393" s="318"/>
      <c r="P393" s="318"/>
      <c r="Q393" s="318"/>
      <c r="R393" s="319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customHeight="1" x14ac:dyDescent="0.25">
      <c r="A394" s="54" t="s">
        <v>560</v>
      </c>
      <c r="B394" s="54" t="s">
        <v>561</v>
      </c>
      <c r="C394" s="31">
        <v>4301031167</v>
      </c>
      <c r="D394" s="320">
        <v>4680115880771</v>
      </c>
      <c r="E394" s="319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3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18"/>
      <c r="P394" s="318"/>
      <c r="Q394" s="318"/>
      <c r="R394" s="319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562</v>
      </c>
      <c r="B395" s="54" t="s">
        <v>563</v>
      </c>
      <c r="C395" s="31">
        <v>4301031173</v>
      </c>
      <c r="D395" s="320">
        <v>4607091389500</v>
      </c>
      <c r="E395" s="319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18"/>
      <c r="P395" s="318"/>
      <c r="Q395" s="318"/>
      <c r="R395" s="319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564</v>
      </c>
      <c r="B396" s="54" t="s">
        <v>565</v>
      </c>
      <c r="C396" s="31">
        <v>4301031103</v>
      </c>
      <c r="D396" s="320">
        <v>4680115881983</v>
      </c>
      <c r="E396" s="319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53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18"/>
      <c r="P396" s="318"/>
      <c r="Q396" s="318"/>
      <c r="R396" s="319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26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7"/>
      <c r="N397" s="323" t="s">
        <v>66</v>
      </c>
      <c r="O397" s="324"/>
      <c r="P397" s="324"/>
      <c r="Q397" s="324"/>
      <c r="R397" s="324"/>
      <c r="S397" s="324"/>
      <c r="T397" s="325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2"/>
      <c r="M398" s="327"/>
      <c r="N398" s="323" t="s">
        <v>66</v>
      </c>
      <c r="O398" s="324"/>
      <c r="P398" s="324"/>
      <c r="Q398" s="324"/>
      <c r="R398" s="324"/>
      <c r="S398" s="324"/>
      <c r="T398" s="325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customHeight="1" x14ac:dyDescent="0.25">
      <c r="A399" s="328" t="s">
        <v>81</v>
      </c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2"/>
      <c r="M399" s="322"/>
      <c r="N399" s="322"/>
      <c r="O399" s="322"/>
      <c r="P399" s="322"/>
      <c r="Q399" s="322"/>
      <c r="R399" s="322"/>
      <c r="S399" s="322"/>
      <c r="T399" s="322"/>
      <c r="U399" s="322"/>
      <c r="V399" s="322"/>
      <c r="W399" s="322"/>
      <c r="X399" s="322"/>
      <c r="Y399" s="308"/>
      <c r="Z399" s="308"/>
    </row>
    <row r="400" spans="1:53" ht="27" customHeight="1" x14ac:dyDescent="0.25">
      <c r="A400" s="54" t="s">
        <v>566</v>
      </c>
      <c r="B400" s="54" t="s">
        <v>567</v>
      </c>
      <c r="C400" s="31">
        <v>4301040358</v>
      </c>
      <c r="D400" s="320">
        <v>4680115884571</v>
      </c>
      <c r="E400" s="319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402" t="s">
        <v>568</v>
      </c>
      <c r="O400" s="318"/>
      <c r="P400" s="318"/>
      <c r="Q400" s="318"/>
      <c r="R400" s="319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x14ac:dyDescent="0.2">
      <c r="A401" s="326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7"/>
      <c r="N401" s="323" t="s">
        <v>66</v>
      </c>
      <c r="O401" s="324"/>
      <c r="P401" s="324"/>
      <c r="Q401" s="324"/>
      <c r="R401" s="324"/>
      <c r="S401" s="324"/>
      <c r="T401" s="325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x14ac:dyDescent="0.2">
      <c r="A402" s="322"/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7"/>
      <c r="N402" s="323" t="s">
        <v>66</v>
      </c>
      <c r="O402" s="324"/>
      <c r="P402" s="324"/>
      <c r="Q402" s="324"/>
      <c r="R402" s="324"/>
      <c r="S402" s="324"/>
      <c r="T402" s="325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customHeight="1" x14ac:dyDescent="0.25">
      <c r="A403" s="328" t="s">
        <v>90</v>
      </c>
      <c r="B403" s="322"/>
      <c r="C403" s="322"/>
      <c r="D403" s="322"/>
      <c r="E403" s="322"/>
      <c r="F403" s="322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322"/>
      <c r="Y403" s="308"/>
      <c r="Z403" s="308"/>
    </row>
    <row r="404" spans="1:53" ht="27" customHeight="1" x14ac:dyDescent="0.25">
      <c r="A404" s="54" t="s">
        <v>570</v>
      </c>
      <c r="B404" s="54" t="s">
        <v>571</v>
      </c>
      <c r="C404" s="31">
        <v>4301170010</v>
      </c>
      <c r="D404" s="320">
        <v>4680115884090</v>
      </c>
      <c r="E404" s="319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361" t="s">
        <v>572</v>
      </c>
      <c r="O404" s="318"/>
      <c r="P404" s="318"/>
      <c r="Q404" s="318"/>
      <c r="R404" s="319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x14ac:dyDescent="0.2">
      <c r="A405" s="326"/>
      <c r="B405" s="322"/>
      <c r="C405" s="322"/>
      <c r="D405" s="322"/>
      <c r="E405" s="322"/>
      <c r="F405" s="322"/>
      <c r="G405" s="322"/>
      <c r="H405" s="322"/>
      <c r="I405" s="322"/>
      <c r="J405" s="322"/>
      <c r="K405" s="322"/>
      <c r="L405" s="322"/>
      <c r="M405" s="327"/>
      <c r="N405" s="323" t="s">
        <v>66</v>
      </c>
      <c r="O405" s="324"/>
      <c r="P405" s="324"/>
      <c r="Q405" s="324"/>
      <c r="R405" s="324"/>
      <c r="S405" s="324"/>
      <c r="T405" s="325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x14ac:dyDescent="0.2">
      <c r="A406" s="322"/>
      <c r="B406" s="322"/>
      <c r="C406" s="322"/>
      <c r="D406" s="322"/>
      <c r="E406" s="322"/>
      <c r="F406" s="322"/>
      <c r="G406" s="322"/>
      <c r="H406" s="322"/>
      <c r="I406" s="322"/>
      <c r="J406" s="322"/>
      <c r="K406" s="322"/>
      <c r="L406" s="322"/>
      <c r="M406" s="327"/>
      <c r="N406" s="323" t="s">
        <v>66</v>
      </c>
      <c r="O406" s="324"/>
      <c r="P406" s="324"/>
      <c r="Q406" s="324"/>
      <c r="R406" s="324"/>
      <c r="S406" s="324"/>
      <c r="T406" s="325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customHeight="1" x14ac:dyDescent="0.25">
      <c r="A407" s="328" t="s">
        <v>573</v>
      </c>
      <c r="B407" s="322"/>
      <c r="C407" s="322"/>
      <c r="D407" s="322"/>
      <c r="E407" s="322"/>
      <c r="F407" s="322"/>
      <c r="G407" s="322"/>
      <c r="H407" s="322"/>
      <c r="I407" s="322"/>
      <c r="J407" s="322"/>
      <c r="K407" s="322"/>
      <c r="L407" s="322"/>
      <c r="M407" s="322"/>
      <c r="N407" s="322"/>
      <c r="O407" s="322"/>
      <c r="P407" s="322"/>
      <c r="Q407" s="322"/>
      <c r="R407" s="322"/>
      <c r="S407" s="322"/>
      <c r="T407" s="322"/>
      <c r="U407" s="322"/>
      <c r="V407" s="322"/>
      <c r="W407" s="322"/>
      <c r="X407" s="322"/>
      <c r="Y407" s="308"/>
      <c r="Z407" s="308"/>
    </row>
    <row r="408" spans="1:53" ht="27" customHeight="1" x14ac:dyDescent="0.25">
      <c r="A408" s="54" t="s">
        <v>574</v>
      </c>
      <c r="B408" s="54" t="s">
        <v>575</v>
      </c>
      <c r="C408" s="31">
        <v>4301040357</v>
      </c>
      <c r="D408" s="320">
        <v>4680115884564</v>
      </c>
      <c r="E408" s="319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538" t="s">
        <v>576</v>
      </c>
      <c r="O408" s="318"/>
      <c r="P408" s="318"/>
      <c r="Q408" s="318"/>
      <c r="R408" s="319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x14ac:dyDescent="0.2">
      <c r="A409" s="326"/>
      <c r="B409" s="322"/>
      <c r="C409" s="322"/>
      <c r="D409" s="322"/>
      <c r="E409" s="322"/>
      <c r="F409" s="322"/>
      <c r="G409" s="322"/>
      <c r="H409" s="322"/>
      <c r="I409" s="322"/>
      <c r="J409" s="322"/>
      <c r="K409" s="322"/>
      <c r="L409" s="322"/>
      <c r="M409" s="327"/>
      <c r="N409" s="323" t="s">
        <v>66</v>
      </c>
      <c r="O409" s="324"/>
      <c r="P409" s="324"/>
      <c r="Q409" s="324"/>
      <c r="R409" s="324"/>
      <c r="S409" s="324"/>
      <c r="T409" s="325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x14ac:dyDescent="0.2">
      <c r="A410" s="322"/>
      <c r="B410" s="322"/>
      <c r="C410" s="322"/>
      <c r="D410" s="322"/>
      <c r="E410" s="322"/>
      <c r="F410" s="322"/>
      <c r="G410" s="322"/>
      <c r="H410" s="322"/>
      <c r="I410" s="322"/>
      <c r="J410" s="322"/>
      <c r="K410" s="322"/>
      <c r="L410" s="322"/>
      <c r="M410" s="327"/>
      <c r="N410" s="323" t="s">
        <v>66</v>
      </c>
      <c r="O410" s="324"/>
      <c r="P410" s="324"/>
      <c r="Q410" s="324"/>
      <c r="R410" s="324"/>
      <c r="S410" s="324"/>
      <c r="T410" s="325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customHeight="1" x14ac:dyDescent="0.25">
      <c r="A412" s="321" t="s">
        <v>577</v>
      </c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2"/>
      <c r="M412" s="322"/>
      <c r="N412" s="322"/>
      <c r="O412" s="322"/>
      <c r="P412" s="322"/>
      <c r="Q412" s="322"/>
      <c r="R412" s="322"/>
      <c r="S412" s="322"/>
      <c r="T412" s="322"/>
      <c r="U412" s="322"/>
      <c r="V412" s="322"/>
      <c r="W412" s="322"/>
      <c r="X412" s="322"/>
      <c r="Y412" s="309"/>
      <c r="Z412" s="309"/>
    </row>
    <row r="413" spans="1:53" ht="14.25" customHeight="1" x14ac:dyDescent="0.25">
      <c r="A413" s="328" t="s">
        <v>103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22"/>
      <c r="Y413" s="308"/>
      <c r="Z413" s="308"/>
    </row>
    <row r="414" spans="1:53" ht="27" customHeight="1" x14ac:dyDescent="0.25">
      <c r="A414" s="54" t="s">
        <v>578</v>
      </c>
      <c r="B414" s="54" t="s">
        <v>579</v>
      </c>
      <c r="C414" s="31">
        <v>4301011371</v>
      </c>
      <c r="D414" s="320">
        <v>4607091389067</v>
      </c>
      <c r="E414" s="319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5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18"/>
      <c r="P414" s="318"/>
      <c r="Q414" s="318"/>
      <c r="R414" s="319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0">
        <v>4607091383522</v>
      </c>
      <c r="E415" s="319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18"/>
      <c r="P415" s="318"/>
      <c r="Q415" s="318"/>
      <c r="R415" s="319"/>
      <c r="S415" s="34"/>
      <c r="T415" s="34"/>
      <c r="U415" s="35" t="s">
        <v>65</v>
      </c>
      <c r="V415" s="313">
        <v>780</v>
      </c>
      <c r="W415" s="314">
        <f t="shared" si="17"/>
        <v>781.44</v>
      </c>
      <c r="X415" s="36">
        <f>IFERROR(IF(W415=0,"",ROUNDUP(W415/H415,0)*0.01196),"")</f>
        <v>1.7700800000000001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0">
        <v>4607091384437</v>
      </c>
      <c r="E416" s="319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18"/>
      <c r="P416" s="318"/>
      <c r="Q416" s="318"/>
      <c r="R416" s="319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0">
        <v>4607091389104</v>
      </c>
      <c r="E417" s="319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6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18"/>
      <c r="P417" s="318"/>
      <c r="Q417" s="318"/>
      <c r="R417" s="319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customHeight="1" x14ac:dyDescent="0.25">
      <c r="A418" s="54" t="s">
        <v>586</v>
      </c>
      <c r="B418" s="54" t="s">
        <v>587</v>
      </c>
      <c r="C418" s="31">
        <v>4301011367</v>
      </c>
      <c r="D418" s="320">
        <v>4680115880603</v>
      </c>
      <c r="E418" s="319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18"/>
      <c r="P418" s="318"/>
      <c r="Q418" s="318"/>
      <c r="R418" s="319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customHeight="1" x14ac:dyDescent="0.25">
      <c r="A419" s="54" t="s">
        <v>588</v>
      </c>
      <c r="B419" s="54" t="s">
        <v>589</v>
      </c>
      <c r="C419" s="31">
        <v>4301011168</v>
      </c>
      <c r="D419" s="320">
        <v>4607091389999</v>
      </c>
      <c r="E419" s="319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57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18"/>
      <c r="P419" s="318"/>
      <c r="Q419" s="318"/>
      <c r="R419" s="319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customHeight="1" x14ac:dyDescent="0.25">
      <c r="A420" s="54" t="s">
        <v>590</v>
      </c>
      <c r="B420" s="54" t="s">
        <v>591</v>
      </c>
      <c r="C420" s="31">
        <v>4301011372</v>
      </c>
      <c r="D420" s="320">
        <v>4680115882782</v>
      </c>
      <c r="E420" s="319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60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18"/>
      <c r="P420" s="318"/>
      <c r="Q420" s="318"/>
      <c r="R420" s="319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customHeight="1" x14ac:dyDescent="0.25">
      <c r="A421" s="54" t="s">
        <v>592</v>
      </c>
      <c r="B421" s="54" t="s">
        <v>593</v>
      </c>
      <c r="C421" s="31">
        <v>4301011190</v>
      </c>
      <c r="D421" s="320">
        <v>4607091389098</v>
      </c>
      <c r="E421" s="319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5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18"/>
      <c r="P421" s="318"/>
      <c r="Q421" s="318"/>
      <c r="R421" s="319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594</v>
      </c>
      <c r="B422" s="54" t="s">
        <v>595</v>
      </c>
      <c r="C422" s="31">
        <v>4301011366</v>
      </c>
      <c r="D422" s="320">
        <v>4607091389982</v>
      </c>
      <c r="E422" s="319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18"/>
      <c r="P422" s="318"/>
      <c r="Q422" s="318"/>
      <c r="R422" s="319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26"/>
      <c r="B423" s="322"/>
      <c r="C423" s="322"/>
      <c r="D423" s="322"/>
      <c r="E423" s="322"/>
      <c r="F423" s="322"/>
      <c r="G423" s="322"/>
      <c r="H423" s="322"/>
      <c r="I423" s="322"/>
      <c r="J423" s="322"/>
      <c r="K423" s="322"/>
      <c r="L423" s="322"/>
      <c r="M423" s="327"/>
      <c r="N423" s="323" t="s">
        <v>66</v>
      </c>
      <c r="O423" s="324"/>
      <c r="P423" s="324"/>
      <c r="Q423" s="324"/>
      <c r="R423" s="324"/>
      <c r="S423" s="324"/>
      <c r="T423" s="325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147.72727272727272</v>
      </c>
      <c r="W423" s="315">
        <f>IFERROR(W414/H414,"0")+IFERROR(W415/H415,"0")+IFERROR(W416/H416,"0")+IFERROR(W417/H417,"0")+IFERROR(W418/H418,"0")+IFERROR(W419/H419,"0")+IFERROR(W420/H420,"0")+IFERROR(W421/H421,"0")+IFERROR(W422/H422,"0")</f>
        <v>148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1.7700800000000001</v>
      </c>
      <c r="Y423" s="316"/>
      <c r="Z423" s="316"/>
    </row>
    <row r="424" spans="1:53" x14ac:dyDescent="0.2">
      <c r="A424" s="322"/>
      <c r="B424" s="322"/>
      <c r="C424" s="322"/>
      <c r="D424" s="322"/>
      <c r="E424" s="322"/>
      <c r="F424" s="322"/>
      <c r="G424" s="322"/>
      <c r="H424" s="322"/>
      <c r="I424" s="322"/>
      <c r="J424" s="322"/>
      <c r="K424" s="322"/>
      <c r="L424" s="322"/>
      <c r="M424" s="327"/>
      <c r="N424" s="323" t="s">
        <v>66</v>
      </c>
      <c r="O424" s="324"/>
      <c r="P424" s="324"/>
      <c r="Q424" s="324"/>
      <c r="R424" s="324"/>
      <c r="S424" s="324"/>
      <c r="T424" s="325"/>
      <c r="U424" s="37" t="s">
        <v>65</v>
      </c>
      <c r="V424" s="315">
        <f>IFERROR(SUM(V414:V422),"0")</f>
        <v>780</v>
      </c>
      <c r="W424" s="315">
        <f>IFERROR(SUM(W414:W422),"0")</f>
        <v>781.44</v>
      </c>
      <c r="X424" s="37"/>
      <c r="Y424" s="316"/>
      <c r="Z424" s="316"/>
    </row>
    <row r="425" spans="1:53" ht="14.25" customHeight="1" x14ac:dyDescent="0.25">
      <c r="A425" s="328" t="s">
        <v>95</v>
      </c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2"/>
      <c r="M425" s="322"/>
      <c r="N425" s="322"/>
      <c r="O425" s="322"/>
      <c r="P425" s="322"/>
      <c r="Q425" s="322"/>
      <c r="R425" s="322"/>
      <c r="S425" s="322"/>
      <c r="T425" s="322"/>
      <c r="U425" s="322"/>
      <c r="V425" s="322"/>
      <c r="W425" s="322"/>
      <c r="X425" s="322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0">
        <v>4607091388930</v>
      </c>
      <c r="E426" s="319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3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18"/>
      <c r="P426" s="318"/>
      <c r="Q426" s="318"/>
      <c r="R426" s="319"/>
      <c r="S426" s="34"/>
      <c r="T426" s="34"/>
      <c r="U426" s="35" t="s">
        <v>65</v>
      </c>
      <c r="V426" s="313">
        <v>470</v>
      </c>
      <c r="W426" s="314">
        <f>IFERROR(IF(V426="",0,CEILING((V426/$H426),1)*$H426),"")</f>
        <v>475.20000000000005</v>
      </c>
      <c r="X426" s="36">
        <f>IFERROR(IF(W426=0,"",ROUNDUP(W426/H426,0)*0.01196),"")</f>
        <v>1.0764</v>
      </c>
      <c r="Y426" s="56"/>
      <c r="Z426" s="57"/>
      <c r="AD426" s="58"/>
      <c r="BA426" s="283" t="s">
        <v>1</v>
      </c>
    </row>
    <row r="427" spans="1:53" ht="16.5" customHeight="1" x14ac:dyDescent="0.25">
      <c r="A427" s="54" t="s">
        <v>598</v>
      </c>
      <c r="B427" s="54" t="s">
        <v>599</v>
      </c>
      <c r="C427" s="31">
        <v>4301020206</v>
      </c>
      <c r="D427" s="320">
        <v>4680115880054</v>
      </c>
      <c r="E427" s="319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4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18"/>
      <c r="P427" s="318"/>
      <c r="Q427" s="318"/>
      <c r="R427" s="319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26"/>
      <c r="B428" s="322"/>
      <c r="C428" s="322"/>
      <c r="D428" s="322"/>
      <c r="E428" s="322"/>
      <c r="F428" s="322"/>
      <c r="G428" s="322"/>
      <c r="H428" s="322"/>
      <c r="I428" s="322"/>
      <c r="J428" s="322"/>
      <c r="K428" s="322"/>
      <c r="L428" s="322"/>
      <c r="M428" s="327"/>
      <c r="N428" s="323" t="s">
        <v>66</v>
      </c>
      <c r="O428" s="324"/>
      <c r="P428" s="324"/>
      <c r="Q428" s="324"/>
      <c r="R428" s="324"/>
      <c r="S428" s="324"/>
      <c r="T428" s="325"/>
      <c r="U428" s="37" t="s">
        <v>67</v>
      </c>
      <c r="V428" s="315">
        <f>IFERROR(V426/H426,"0")+IFERROR(V427/H427,"0")</f>
        <v>89.015151515151516</v>
      </c>
      <c r="W428" s="315">
        <f>IFERROR(W426/H426,"0")+IFERROR(W427/H427,"0")</f>
        <v>90</v>
      </c>
      <c r="X428" s="315">
        <f>IFERROR(IF(X426="",0,X426),"0")+IFERROR(IF(X427="",0,X427),"0")</f>
        <v>1.0764</v>
      </c>
      <c r="Y428" s="316"/>
      <c r="Z428" s="316"/>
    </row>
    <row r="429" spans="1:53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7"/>
      <c r="N429" s="323" t="s">
        <v>66</v>
      </c>
      <c r="O429" s="324"/>
      <c r="P429" s="324"/>
      <c r="Q429" s="324"/>
      <c r="R429" s="324"/>
      <c r="S429" s="324"/>
      <c r="T429" s="325"/>
      <c r="U429" s="37" t="s">
        <v>65</v>
      </c>
      <c r="V429" s="315">
        <f>IFERROR(SUM(V426:V427),"0")</f>
        <v>470</v>
      </c>
      <c r="W429" s="315">
        <f>IFERROR(SUM(W426:W427),"0")</f>
        <v>475.20000000000005</v>
      </c>
      <c r="X429" s="37"/>
      <c r="Y429" s="316"/>
      <c r="Z429" s="316"/>
    </row>
    <row r="430" spans="1:53" ht="14.25" customHeight="1" x14ac:dyDescent="0.25">
      <c r="A430" s="328" t="s">
        <v>60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0">
        <v>4680115883116</v>
      </c>
      <c r="E431" s="319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18"/>
      <c r="P431" s="318"/>
      <c r="Q431" s="318"/>
      <c r="R431" s="319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0">
        <v>4680115883093</v>
      </c>
      <c r="E432" s="319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18"/>
      <c r="P432" s="318"/>
      <c r="Q432" s="318"/>
      <c r="R432" s="319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0">
        <v>4680115883109</v>
      </c>
      <c r="E433" s="319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5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18"/>
      <c r="P433" s="318"/>
      <c r="Q433" s="318"/>
      <c r="R433" s="319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customHeight="1" x14ac:dyDescent="0.25">
      <c r="A434" s="54" t="s">
        <v>606</v>
      </c>
      <c r="B434" s="54" t="s">
        <v>607</v>
      </c>
      <c r="C434" s="31">
        <v>4301031249</v>
      </c>
      <c r="D434" s="320">
        <v>4680115882072</v>
      </c>
      <c r="E434" s="319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419" t="s">
        <v>608</v>
      </c>
      <c r="O434" s="318"/>
      <c r="P434" s="318"/>
      <c r="Q434" s="318"/>
      <c r="R434" s="319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customHeight="1" x14ac:dyDescent="0.25">
      <c r="A435" s="54" t="s">
        <v>609</v>
      </c>
      <c r="B435" s="54" t="s">
        <v>610</v>
      </c>
      <c r="C435" s="31">
        <v>4301031251</v>
      </c>
      <c r="D435" s="320">
        <v>4680115882102</v>
      </c>
      <c r="E435" s="319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25" t="s">
        <v>611</v>
      </c>
      <c r="O435" s="318"/>
      <c r="P435" s="318"/>
      <c r="Q435" s="318"/>
      <c r="R435" s="319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4301031253</v>
      </c>
      <c r="D436" s="320">
        <v>4680115882096</v>
      </c>
      <c r="E436" s="319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55" t="s">
        <v>614</v>
      </c>
      <c r="O436" s="318"/>
      <c r="P436" s="318"/>
      <c r="Q436" s="318"/>
      <c r="R436" s="319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26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2"/>
      <c r="M437" s="327"/>
      <c r="N437" s="323" t="s">
        <v>66</v>
      </c>
      <c r="O437" s="324"/>
      <c r="P437" s="324"/>
      <c r="Q437" s="324"/>
      <c r="R437" s="324"/>
      <c r="S437" s="324"/>
      <c r="T437" s="325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2"/>
      <c r="M438" s="327"/>
      <c r="N438" s="323" t="s">
        <v>66</v>
      </c>
      <c r="O438" s="324"/>
      <c r="P438" s="324"/>
      <c r="Q438" s="324"/>
      <c r="R438" s="324"/>
      <c r="S438" s="324"/>
      <c r="T438" s="325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customHeight="1" x14ac:dyDescent="0.25">
      <c r="A439" s="328" t="s">
        <v>68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22"/>
      <c r="Y439" s="308"/>
      <c r="Z439" s="308"/>
    </row>
    <row r="440" spans="1:53" ht="16.5" customHeight="1" x14ac:dyDescent="0.25">
      <c r="A440" s="54" t="s">
        <v>615</v>
      </c>
      <c r="B440" s="54" t="s">
        <v>616</v>
      </c>
      <c r="C440" s="31">
        <v>4301051230</v>
      </c>
      <c r="D440" s="320">
        <v>4607091383409</v>
      </c>
      <c r="E440" s="319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18"/>
      <c r="P440" s="318"/>
      <c r="Q440" s="318"/>
      <c r="R440" s="319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customHeight="1" x14ac:dyDescent="0.25">
      <c r="A441" s="54" t="s">
        <v>617</v>
      </c>
      <c r="B441" s="54" t="s">
        <v>618</v>
      </c>
      <c r="C441" s="31">
        <v>4301051231</v>
      </c>
      <c r="D441" s="320">
        <v>4607091383416</v>
      </c>
      <c r="E441" s="319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62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18"/>
      <c r="P441" s="318"/>
      <c r="Q441" s="318"/>
      <c r="R441" s="319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x14ac:dyDescent="0.2">
      <c r="A442" s="326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7"/>
      <c r="N442" s="323" t="s">
        <v>66</v>
      </c>
      <c r="O442" s="324"/>
      <c r="P442" s="324"/>
      <c r="Q442" s="324"/>
      <c r="R442" s="324"/>
      <c r="S442" s="324"/>
      <c r="T442" s="325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2"/>
      <c r="M443" s="327"/>
      <c r="N443" s="323" t="s">
        <v>66</v>
      </c>
      <c r="O443" s="324"/>
      <c r="P443" s="324"/>
      <c r="Q443" s="324"/>
      <c r="R443" s="324"/>
      <c r="S443" s="324"/>
      <c r="T443" s="325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customHeight="1" x14ac:dyDescent="0.25">
      <c r="A445" s="321" t="s">
        <v>620</v>
      </c>
      <c r="B445" s="322"/>
      <c r="C445" s="322"/>
      <c r="D445" s="322"/>
      <c r="E445" s="322"/>
      <c r="F445" s="322"/>
      <c r="G445" s="322"/>
      <c r="H445" s="322"/>
      <c r="I445" s="322"/>
      <c r="J445" s="322"/>
      <c r="K445" s="322"/>
      <c r="L445" s="322"/>
      <c r="M445" s="322"/>
      <c r="N445" s="322"/>
      <c r="O445" s="322"/>
      <c r="P445" s="322"/>
      <c r="Q445" s="322"/>
      <c r="R445" s="322"/>
      <c r="S445" s="322"/>
      <c r="T445" s="322"/>
      <c r="U445" s="322"/>
      <c r="V445" s="322"/>
      <c r="W445" s="322"/>
      <c r="X445" s="322"/>
      <c r="Y445" s="309"/>
      <c r="Z445" s="309"/>
    </row>
    <row r="446" spans="1:53" ht="14.25" customHeight="1" x14ac:dyDescent="0.25">
      <c r="A446" s="328" t="s">
        <v>103</v>
      </c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2"/>
      <c r="M446" s="322"/>
      <c r="N446" s="322"/>
      <c r="O446" s="322"/>
      <c r="P446" s="322"/>
      <c r="Q446" s="322"/>
      <c r="R446" s="322"/>
      <c r="S446" s="322"/>
      <c r="T446" s="322"/>
      <c r="U446" s="322"/>
      <c r="V446" s="322"/>
      <c r="W446" s="322"/>
      <c r="X446" s="322"/>
      <c r="Y446" s="308"/>
      <c r="Z446" s="308"/>
    </row>
    <row r="447" spans="1:53" ht="27" customHeight="1" x14ac:dyDescent="0.25">
      <c r="A447" s="54" t="s">
        <v>621</v>
      </c>
      <c r="B447" s="54" t="s">
        <v>622</v>
      </c>
      <c r="C447" s="31">
        <v>4301011585</v>
      </c>
      <c r="D447" s="320">
        <v>4640242180441</v>
      </c>
      <c r="E447" s="319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447" t="s">
        <v>623</v>
      </c>
      <c r="O447" s="318"/>
      <c r="P447" s="318"/>
      <c r="Q447" s="318"/>
      <c r="R447" s="319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customHeight="1" x14ac:dyDescent="0.25">
      <c r="A448" s="54" t="s">
        <v>624</v>
      </c>
      <c r="B448" s="54" t="s">
        <v>625</v>
      </c>
      <c r="C448" s="31">
        <v>4301011584</v>
      </c>
      <c r="D448" s="320">
        <v>4640242180564</v>
      </c>
      <c r="E448" s="319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521" t="s">
        <v>626</v>
      </c>
      <c r="O448" s="318"/>
      <c r="P448" s="318"/>
      <c r="Q448" s="318"/>
      <c r="R448" s="319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x14ac:dyDescent="0.2">
      <c r="A449" s="326"/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7"/>
      <c r="N449" s="323" t="s">
        <v>66</v>
      </c>
      <c r="O449" s="324"/>
      <c r="P449" s="324"/>
      <c r="Q449" s="324"/>
      <c r="R449" s="324"/>
      <c r="S449" s="324"/>
      <c r="T449" s="325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x14ac:dyDescent="0.2">
      <c r="A450" s="322"/>
      <c r="B450" s="322"/>
      <c r="C450" s="322"/>
      <c r="D450" s="322"/>
      <c r="E450" s="322"/>
      <c r="F450" s="322"/>
      <c r="G450" s="322"/>
      <c r="H450" s="322"/>
      <c r="I450" s="322"/>
      <c r="J450" s="322"/>
      <c r="K450" s="322"/>
      <c r="L450" s="322"/>
      <c r="M450" s="327"/>
      <c r="N450" s="323" t="s">
        <v>66</v>
      </c>
      <c r="O450" s="324"/>
      <c r="P450" s="324"/>
      <c r="Q450" s="324"/>
      <c r="R450" s="324"/>
      <c r="S450" s="324"/>
      <c r="T450" s="325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customHeight="1" x14ac:dyDescent="0.25">
      <c r="A451" s="328" t="s">
        <v>95</v>
      </c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2"/>
      <c r="M451" s="322"/>
      <c r="N451" s="322"/>
      <c r="O451" s="322"/>
      <c r="P451" s="322"/>
      <c r="Q451" s="322"/>
      <c r="R451" s="322"/>
      <c r="S451" s="322"/>
      <c r="T451" s="322"/>
      <c r="U451" s="322"/>
      <c r="V451" s="322"/>
      <c r="W451" s="322"/>
      <c r="X451" s="322"/>
      <c r="Y451" s="308"/>
      <c r="Z451" s="308"/>
    </row>
    <row r="452" spans="1:53" ht="27" customHeight="1" x14ac:dyDescent="0.25">
      <c r="A452" s="54" t="s">
        <v>627</v>
      </c>
      <c r="B452" s="54" t="s">
        <v>628</v>
      </c>
      <c r="C452" s="31">
        <v>4301020260</v>
      </c>
      <c r="D452" s="320">
        <v>4640242180526</v>
      </c>
      <c r="E452" s="319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476" t="s">
        <v>629</v>
      </c>
      <c r="O452" s="318"/>
      <c r="P452" s="318"/>
      <c r="Q452" s="318"/>
      <c r="R452" s="319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customHeight="1" x14ac:dyDescent="0.25">
      <c r="A453" s="54" t="s">
        <v>630</v>
      </c>
      <c r="B453" s="54" t="s">
        <v>631</v>
      </c>
      <c r="C453" s="31">
        <v>4301020269</v>
      </c>
      <c r="D453" s="320">
        <v>4640242180519</v>
      </c>
      <c r="E453" s="319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393" t="s">
        <v>632</v>
      </c>
      <c r="O453" s="318"/>
      <c r="P453" s="318"/>
      <c r="Q453" s="318"/>
      <c r="R453" s="319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26"/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7"/>
      <c r="N454" s="323" t="s">
        <v>66</v>
      </c>
      <c r="O454" s="324"/>
      <c r="P454" s="324"/>
      <c r="Q454" s="324"/>
      <c r="R454" s="324"/>
      <c r="S454" s="324"/>
      <c r="T454" s="325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x14ac:dyDescent="0.2">
      <c r="A455" s="322"/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7"/>
      <c r="N455" s="323" t="s">
        <v>66</v>
      </c>
      <c r="O455" s="324"/>
      <c r="P455" s="324"/>
      <c r="Q455" s="324"/>
      <c r="R455" s="324"/>
      <c r="S455" s="324"/>
      <c r="T455" s="325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customHeight="1" x14ac:dyDescent="0.25">
      <c r="A456" s="328" t="s">
        <v>60</v>
      </c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2"/>
      <c r="M456" s="322"/>
      <c r="N456" s="322"/>
      <c r="O456" s="322"/>
      <c r="P456" s="322"/>
      <c r="Q456" s="322"/>
      <c r="R456" s="322"/>
      <c r="S456" s="322"/>
      <c r="T456" s="322"/>
      <c r="U456" s="322"/>
      <c r="V456" s="322"/>
      <c r="W456" s="322"/>
      <c r="X456" s="322"/>
      <c r="Y456" s="308"/>
      <c r="Z456" s="308"/>
    </row>
    <row r="457" spans="1:53" ht="27" customHeight="1" x14ac:dyDescent="0.25">
      <c r="A457" s="54" t="s">
        <v>633</v>
      </c>
      <c r="B457" s="54" t="s">
        <v>634</v>
      </c>
      <c r="C457" s="31">
        <v>4301031200</v>
      </c>
      <c r="D457" s="320">
        <v>4640242180489</v>
      </c>
      <c r="E457" s="319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346" t="s">
        <v>635</v>
      </c>
      <c r="O457" s="318"/>
      <c r="P457" s="318"/>
      <c r="Q457" s="318"/>
      <c r="R457" s="319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customHeight="1" x14ac:dyDescent="0.25">
      <c r="A458" s="54" t="s">
        <v>636</v>
      </c>
      <c r="B458" s="54" t="s">
        <v>637</v>
      </c>
      <c r="C458" s="31">
        <v>4301031280</v>
      </c>
      <c r="D458" s="320">
        <v>4640242180816</v>
      </c>
      <c r="E458" s="319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01" t="s">
        <v>638</v>
      </c>
      <c r="O458" s="318"/>
      <c r="P458" s="318"/>
      <c r="Q458" s="318"/>
      <c r="R458" s="319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customHeight="1" x14ac:dyDescent="0.25">
      <c r="A459" s="54" t="s">
        <v>639</v>
      </c>
      <c r="B459" s="54" t="s">
        <v>640</v>
      </c>
      <c r="C459" s="31">
        <v>4301031244</v>
      </c>
      <c r="D459" s="320">
        <v>4640242180595</v>
      </c>
      <c r="E459" s="319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534" t="s">
        <v>641</v>
      </c>
      <c r="O459" s="318"/>
      <c r="P459" s="318"/>
      <c r="Q459" s="318"/>
      <c r="R459" s="319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customHeight="1" x14ac:dyDescent="0.25">
      <c r="A460" s="54" t="s">
        <v>642</v>
      </c>
      <c r="B460" s="54" t="s">
        <v>643</v>
      </c>
      <c r="C460" s="31">
        <v>4301031203</v>
      </c>
      <c r="D460" s="320">
        <v>4640242180908</v>
      </c>
      <c r="E460" s="319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331" t="s">
        <v>644</v>
      </c>
      <c r="O460" s="318"/>
      <c r="P460" s="318"/>
      <c r="Q460" s="318"/>
      <c r="R460" s="319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x14ac:dyDescent="0.2">
      <c r="A461" s="326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2"/>
      <c r="M461" s="327"/>
      <c r="N461" s="323" t="s">
        <v>66</v>
      </c>
      <c r="O461" s="324"/>
      <c r="P461" s="324"/>
      <c r="Q461" s="324"/>
      <c r="R461" s="324"/>
      <c r="S461" s="324"/>
      <c r="T461" s="325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2"/>
      <c r="M462" s="327"/>
      <c r="N462" s="323" t="s">
        <v>66</v>
      </c>
      <c r="O462" s="324"/>
      <c r="P462" s="324"/>
      <c r="Q462" s="324"/>
      <c r="R462" s="324"/>
      <c r="S462" s="324"/>
      <c r="T462" s="325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customHeight="1" x14ac:dyDescent="0.25">
      <c r="A463" s="328" t="s">
        <v>68</v>
      </c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2"/>
      <c r="M463" s="322"/>
      <c r="N463" s="322"/>
      <c r="O463" s="322"/>
      <c r="P463" s="322"/>
      <c r="Q463" s="322"/>
      <c r="R463" s="322"/>
      <c r="S463" s="322"/>
      <c r="T463" s="322"/>
      <c r="U463" s="322"/>
      <c r="V463" s="322"/>
      <c r="W463" s="322"/>
      <c r="X463" s="322"/>
      <c r="Y463" s="308"/>
      <c r="Z463" s="308"/>
    </row>
    <row r="464" spans="1:53" ht="27" customHeight="1" x14ac:dyDescent="0.25">
      <c r="A464" s="54" t="s">
        <v>645</v>
      </c>
      <c r="B464" s="54" t="s">
        <v>646</v>
      </c>
      <c r="C464" s="31">
        <v>4301051390</v>
      </c>
      <c r="D464" s="320">
        <v>4640242181233</v>
      </c>
      <c r="E464" s="319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617" t="s">
        <v>647</v>
      </c>
      <c r="O464" s="318"/>
      <c r="P464" s="318"/>
      <c r="Q464" s="318"/>
      <c r="R464" s="319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customHeight="1" x14ac:dyDescent="0.25">
      <c r="A465" s="54" t="s">
        <v>648</v>
      </c>
      <c r="B465" s="54" t="s">
        <v>649</v>
      </c>
      <c r="C465" s="31">
        <v>4301051448</v>
      </c>
      <c r="D465" s="320">
        <v>4640242181226</v>
      </c>
      <c r="E465" s="319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460" t="s">
        <v>650</v>
      </c>
      <c r="O465" s="318"/>
      <c r="P465" s="318"/>
      <c r="Q465" s="318"/>
      <c r="R465" s="319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0">
        <v>4680115880870</v>
      </c>
      <c r="E466" s="319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41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18"/>
      <c r="P466" s="318"/>
      <c r="Q466" s="318"/>
      <c r="R466" s="319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customHeight="1" x14ac:dyDescent="0.25">
      <c r="A467" s="54" t="s">
        <v>653</v>
      </c>
      <c r="B467" s="54" t="s">
        <v>654</v>
      </c>
      <c r="C467" s="31">
        <v>4301051510</v>
      </c>
      <c r="D467" s="320">
        <v>4640242180540</v>
      </c>
      <c r="E467" s="319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547" t="s">
        <v>655</v>
      </c>
      <c r="O467" s="318"/>
      <c r="P467" s="318"/>
      <c r="Q467" s="318"/>
      <c r="R467" s="319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customHeight="1" x14ac:dyDescent="0.25">
      <c r="A468" s="54" t="s">
        <v>656</v>
      </c>
      <c r="B468" s="54" t="s">
        <v>657</v>
      </c>
      <c r="C468" s="31">
        <v>4301051508</v>
      </c>
      <c r="D468" s="320">
        <v>4640242180557</v>
      </c>
      <c r="E468" s="319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478" t="s">
        <v>658</v>
      </c>
      <c r="O468" s="318"/>
      <c r="P468" s="318"/>
      <c r="Q468" s="318"/>
      <c r="R468" s="319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26"/>
      <c r="B469" s="322"/>
      <c r="C469" s="322"/>
      <c r="D469" s="322"/>
      <c r="E469" s="322"/>
      <c r="F469" s="322"/>
      <c r="G469" s="322"/>
      <c r="H469" s="322"/>
      <c r="I469" s="322"/>
      <c r="J469" s="322"/>
      <c r="K469" s="322"/>
      <c r="L469" s="322"/>
      <c r="M469" s="327"/>
      <c r="N469" s="323" t="s">
        <v>66</v>
      </c>
      <c r="O469" s="324"/>
      <c r="P469" s="324"/>
      <c r="Q469" s="324"/>
      <c r="R469" s="324"/>
      <c r="S469" s="324"/>
      <c r="T469" s="325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x14ac:dyDescent="0.2">
      <c r="A470" s="322"/>
      <c r="B470" s="322"/>
      <c r="C470" s="322"/>
      <c r="D470" s="322"/>
      <c r="E470" s="322"/>
      <c r="F470" s="322"/>
      <c r="G470" s="322"/>
      <c r="H470" s="322"/>
      <c r="I470" s="322"/>
      <c r="J470" s="322"/>
      <c r="K470" s="322"/>
      <c r="L470" s="322"/>
      <c r="M470" s="327"/>
      <c r="N470" s="323" t="s">
        <v>66</v>
      </c>
      <c r="O470" s="324"/>
      <c r="P470" s="324"/>
      <c r="Q470" s="324"/>
      <c r="R470" s="324"/>
      <c r="S470" s="324"/>
      <c r="T470" s="325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579"/>
      <c r="B471" s="322"/>
      <c r="C471" s="322"/>
      <c r="D471" s="322"/>
      <c r="E471" s="322"/>
      <c r="F471" s="322"/>
      <c r="G471" s="322"/>
      <c r="H471" s="322"/>
      <c r="I471" s="322"/>
      <c r="J471" s="322"/>
      <c r="K471" s="322"/>
      <c r="L471" s="322"/>
      <c r="M471" s="374"/>
      <c r="N471" s="347" t="s">
        <v>659</v>
      </c>
      <c r="O471" s="348"/>
      <c r="P471" s="348"/>
      <c r="Q471" s="348"/>
      <c r="R471" s="348"/>
      <c r="S471" s="348"/>
      <c r="T471" s="349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1630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1639.14</v>
      </c>
      <c r="X471" s="37"/>
      <c r="Y471" s="316"/>
      <c r="Z471" s="316"/>
    </row>
    <row r="472" spans="1:53" x14ac:dyDescent="0.2">
      <c r="A472" s="322"/>
      <c r="B472" s="322"/>
      <c r="C472" s="322"/>
      <c r="D472" s="322"/>
      <c r="E472" s="322"/>
      <c r="F472" s="322"/>
      <c r="G472" s="322"/>
      <c r="H472" s="322"/>
      <c r="I472" s="322"/>
      <c r="J472" s="322"/>
      <c r="K472" s="322"/>
      <c r="L472" s="322"/>
      <c r="M472" s="374"/>
      <c r="N472" s="347" t="s">
        <v>660</v>
      </c>
      <c r="O472" s="348"/>
      <c r="P472" s="348"/>
      <c r="Q472" s="348"/>
      <c r="R472" s="348"/>
      <c r="S472" s="348"/>
      <c r="T472" s="349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1742.134965034965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1751.88</v>
      </c>
      <c r="X472" s="37"/>
      <c r="Y472" s="316"/>
      <c r="Z472" s="316"/>
    </row>
    <row r="473" spans="1:53" x14ac:dyDescent="0.2">
      <c r="A473" s="322"/>
      <c r="B473" s="322"/>
      <c r="C473" s="322"/>
      <c r="D473" s="322"/>
      <c r="E473" s="322"/>
      <c r="F473" s="322"/>
      <c r="G473" s="322"/>
      <c r="H473" s="322"/>
      <c r="I473" s="322"/>
      <c r="J473" s="322"/>
      <c r="K473" s="322"/>
      <c r="L473" s="322"/>
      <c r="M473" s="374"/>
      <c r="N473" s="347" t="s">
        <v>661</v>
      </c>
      <c r="O473" s="348"/>
      <c r="P473" s="348"/>
      <c r="Q473" s="348"/>
      <c r="R473" s="348"/>
      <c r="S473" s="348"/>
      <c r="T473" s="349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4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4</v>
      </c>
      <c r="X473" s="37"/>
      <c r="Y473" s="316"/>
      <c r="Z473" s="316"/>
    </row>
    <row r="474" spans="1:53" x14ac:dyDescent="0.2">
      <c r="A474" s="322"/>
      <c r="B474" s="322"/>
      <c r="C474" s="322"/>
      <c r="D474" s="322"/>
      <c r="E474" s="322"/>
      <c r="F474" s="322"/>
      <c r="G474" s="322"/>
      <c r="H474" s="322"/>
      <c r="I474" s="322"/>
      <c r="J474" s="322"/>
      <c r="K474" s="322"/>
      <c r="L474" s="322"/>
      <c r="M474" s="374"/>
      <c r="N474" s="347" t="s">
        <v>663</v>
      </c>
      <c r="O474" s="348"/>
      <c r="P474" s="348"/>
      <c r="Q474" s="348"/>
      <c r="R474" s="348"/>
      <c r="S474" s="348"/>
      <c r="T474" s="349"/>
      <c r="U474" s="37" t="s">
        <v>65</v>
      </c>
      <c r="V474" s="315">
        <f>GrossWeightTotal+PalletQtyTotal*25</f>
        <v>1842.134965034965</v>
      </c>
      <c r="W474" s="315">
        <f>GrossWeightTotalR+PalletQtyTotalR*25</f>
        <v>1851.88</v>
      </c>
      <c r="X474" s="37"/>
      <c r="Y474" s="316"/>
      <c r="Z474" s="316"/>
    </row>
    <row r="475" spans="1:53" x14ac:dyDescent="0.2">
      <c r="A475" s="322"/>
      <c r="B475" s="322"/>
      <c r="C475" s="322"/>
      <c r="D475" s="322"/>
      <c r="E475" s="322"/>
      <c r="F475" s="322"/>
      <c r="G475" s="322"/>
      <c r="H475" s="322"/>
      <c r="I475" s="322"/>
      <c r="J475" s="322"/>
      <c r="K475" s="322"/>
      <c r="L475" s="322"/>
      <c r="M475" s="374"/>
      <c r="N475" s="347" t="s">
        <v>664</v>
      </c>
      <c r="O475" s="348"/>
      <c r="P475" s="348"/>
      <c r="Q475" s="348"/>
      <c r="R475" s="348"/>
      <c r="S475" s="348"/>
      <c r="T475" s="349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288.2808857808858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290</v>
      </c>
      <c r="X475" s="37"/>
      <c r="Y475" s="316"/>
      <c r="Z475" s="316"/>
    </row>
    <row r="476" spans="1:53" ht="14.25" customHeight="1" x14ac:dyDescent="0.2">
      <c r="A476" s="322"/>
      <c r="B476" s="322"/>
      <c r="C476" s="322"/>
      <c r="D476" s="322"/>
      <c r="E476" s="322"/>
      <c r="F476" s="322"/>
      <c r="G476" s="322"/>
      <c r="H476" s="322"/>
      <c r="I476" s="322"/>
      <c r="J476" s="322"/>
      <c r="K476" s="322"/>
      <c r="L476" s="322"/>
      <c r="M476" s="374"/>
      <c r="N476" s="347" t="s">
        <v>665</v>
      </c>
      <c r="O476" s="348"/>
      <c r="P476" s="348"/>
      <c r="Q476" s="348"/>
      <c r="R476" s="348"/>
      <c r="S476" s="348"/>
      <c r="T476" s="349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3.8908200000000002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415" t="s">
        <v>93</v>
      </c>
      <c r="D478" s="540"/>
      <c r="E478" s="540"/>
      <c r="F478" s="509"/>
      <c r="G478" s="415" t="s">
        <v>228</v>
      </c>
      <c r="H478" s="540"/>
      <c r="I478" s="540"/>
      <c r="J478" s="540"/>
      <c r="K478" s="540"/>
      <c r="L478" s="540"/>
      <c r="M478" s="540"/>
      <c r="N478" s="509"/>
      <c r="O478" s="415" t="s">
        <v>432</v>
      </c>
      <c r="P478" s="509"/>
      <c r="Q478" s="415" t="s">
        <v>489</v>
      </c>
      <c r="R478" s="509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611" t="s">
        <v>668</v>
      </c>
      <c r="B479" s="415" t="s">
        <v>59</v>
      </c>
      <c r="C479" s="415" t="s">
        <v>94</v>
      </c>
      <c r="D479" s="415" t="s">
        <v>102</v>
      </c>
      <c r="E479" s="415" t="s">
        <v>93</v>
      </c>
      <c r="F479" s="415" t="s">
        <v>220</v>
      </c>
      <c r="G479" s="415" t="s">
        <v>229</v>
      </c>
      <c r="H479" s="415" t="s">
        <v>236</v>
      </c>
      <c r="I479" s="415" t="s">
        <v>256</v>
      </c>
      <c r="J479" s="415" t="s">
        <v>322</v>
      </c>
      <c r="K479" s="307"/>
      <c r="L479" s="415" t="s">
        <v>325</v>
      </c>
      <c r="M479" s="415" t="s">
        <v>405</v>
      </c>
      <c r="N479" s="415" t="s">
        <v>423</v>
      </c>
      <c r="O479" s="415" t="s">
        <v>433</v>
      </c>
      <c r="P479" s="415" t="s">
        <v>462</v>
      </c>
      <c r="Q479" s="415" t="s">
        <v>490</v>
      </c>
      <c r="R479" s="415" t="s">
        <v>546</v>
      </c>
      <c r="S479" s="415" t="s">
        <v>577</v>
      </c>
      <c r="T479" s="415" t="s">
        <v>620</v>
      </c>
      <c r="U479" s="307"/>
      <c r="Z479" s="52"/>
      <c r="AC479" s="307"/>
    </row>
    <row r="480" spans="1:53" ht="13.5" customHeight="1" thickBot="1" x14ac:dyDescent="0.25">
      <c r="A480" s="612"/>
      <c r="B480" s="416"/>
      <c r="C480" s="416"/>
      <c r="D480" s="416"/>
      <c r="E480" s="416"/>
      <c r="F480" s="416"/>
      <c r="G480" s="416"/>
      <c r="H480" s="416"/>
      <c r="I480" s="416"/>
      <c r="J480" s="416"/>
      <c r="K480" s="307"/>
      <c r="L480" s="416"/>
      <c r="M480" s="416"/>
      <c r="N480" s="416"/>
      <c r="O480" s="416"/>
      <c r="P480" s="416"/>
      <c r="Q480" s="416"/>
      <c r="R480" s="416"/>
      <c r="S480" s="416"/>
      <c r="T480" s="41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31.5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46">
        <f>IFERROR(W121*1,"0")+IFERROR(W122*1,"0")+IFERROR(W123*1,"0")</f>
        <v>0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0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351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1256.6400000000001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4"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2024-01-16T08:44:02Z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