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CE79BEE-6FF6-4B70-82EE-CD3EE92BBB8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Y682" i="1" s="1"/>
  <c r="X679" i="1"/>
  <c r="X678" i="1"/>
  <c r="BO677" i="1"/>
  <c r="BM677" i="1"/>
  <c r="Y677" i="1"/>
  <c r="Y679" i="1" s="1"/>
  <c r="X675" i="1"/>
  <c r="Y674" i="1"/>
  <c r="X674" i="1"/>
  <c r="BP673" i="1"/>
  <c r="BO673" i="1"/>
  <c r="BN673" i="1"/>
  <c r="BM673" i="1"/>
  <c r="Z673" i="1"/>
  <c r="Z674" i="1" s="1"/>
  <c r="Y673" i="1"/>
  <c r="Y675" i="1" s="1"/>
  <c r="X671" i="1"/>
  <c r="X670" i="1"/>
  <c r="BO669" i="1"/>
  <c r="BM669" i="1"/>
  <c r="Y669" i="1"/>
  <c r="BO668" i="1"/>
  <c r="BM668" i="1"/>
  <c r="Y668" i="1"/>
  <c r="X665" i="1"/>
  <c r="Y664" i="1"/>
  <c r="X664" i="1"/>
  <c r="BP663" i="1"/>
  <c r="BO663" i="1"/>
  <c r="BN663" i="1"/>
  <c r="BM663" i="1"/>
  <c r="Z663" i="1"/>
  <c r="Y663" i="1"/>
  <c r="BP662" i="1"/>
  <c r="BO662" i="1"/>
  <c r="BN662" i="1"/>
  <c r="BM662" i="1"/>
  <c r="Z662" i="1"/>
  <c r="Y662" i="1"/>
  <c r="BP661" i="1"/>
  <c r="BO661" i="1"/>
  <c r="BN661" i="1"/>
  <c r="BM661" i="1"/>
  <c r="Z661" i="1"/>
  <c r="Y661" i="1"/>
  <c r="BP660" i="1"/>
  <c r="BO660" i="1"/>
  <c r="BN660" i="1"/>
  <c r="BM660" i="1"/>
  <c r="Z660" i="1"/>
  <c r="Z664" i="1" s="1"/>
  <c r="Y660" i="1"/>
  <c r="Y665" i="1" s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Y646" i="1"/>
  <c r="X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6" i="1" s="1"/>
  <c r="Y639" i="1"/>
  <c r="Y647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X618" i="1"/>
  <c r="X617" i="1"/>
  <c r="BO616" i="1"/>
  <c r="BM616" i="1"/>
  <c r="Y616" i="1"/>
  <c r="X614" i="1"/>
  <c r="Y613" i="1"/>
  <c r="X613" i="1"/>
  <c r="BP612" i="1"/>
  <c r="BO612" i="1"/>
  <c r="BN612" i="1"/>
  <c r="BM612" i="1"/>
  <c r="Z612" i="1"/>
  <c r="Z613" i="1" s="1"/>
  <c r="Y612" i="1"/>
  <c r="Y614" i="1" s="1"/>
  <c r="X610" i="1"/>
  <c r="X609" i="1"/>
  <c r="BO608" i="1"/>
  <c r="BM608" i="1"/>
  <c r="Y608" i="1"/>
  <c r="X604" i="1"/>
  <c r="Y603" i="1"/>
  <c r="X603" i="1"/>
  <c r="BP602" i="1"/>
  <c r="BO602" i="1"/>
  <c r="BN602" i="1"/>
  <c r="BM602" i="1"/>
  <c r="Z602" i="1"/>
  <c r="Y602" i="1"/>
  <c r="BP601" i="1"/>
  <c r="BO601" i="1"/>
  <c r="BN601" i="1"/>
  <c r="BM601" i="1"/>
  <c r="Z601" i="1"/>
  <c r="Z603" i="1" s="1"/>
  <c r="Y601" i="1"/>
  <c r="Y604" i="1" s="1"/>
  <c r="P601" i="1"/>
  <c r="X599" i="1"/>
  <c r="Y598" i="1"/>
  <c r="X598" i="1"/>
  <c r="BP597" i="1"/>
  <c r="BO597" i="1"/>
  <c r="BN597" i="1"/>
  <c r="BM597" i="1"/>
  <c r="Z597" i="1"/>
  <c r="Y597" i="1"/>
  <c r="P597" i="1"/>
  <c r="BO596" i="1"/>
  <c r="BM596" i="1"/>
  <c r="Y596" i="1"/>
  <c r="P596" i="1"/>
  <c r="BP595" i="1"/>
  <c r="BO595" i="1"/>
  <c r="BN595" i="1"/>
  <c r="BM595" i="1"/>
  <c r="Z595" i="1"/>
  <c r="Y595" i="1"/>
  <c r="Y599" i="1" s="1"/>
  <c r="P595" i="1"/>
  <c r="X593" i="1"/>
  <c r="X592" i="1"/>
  <c r="BP591" i="1"/>
  <c r="BO591" i="1"/>
  <c r="BN591" i="1"/>
  <c r="BM591" i="1"/>
  <c r="Z591" i="1"/>
  <c r="Y591" i="1"/>
  <c r="P591" i="1"/>
  <c r="BO590" i="1"/>
  <c r="BM590" i="1"/>
  <c r="Y590" i="1"/>
  <c r="P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P588" i="1"/>
  <c r="BO587" i="1"/>
  <c r="BM587" i="1"/>
  <c r="Y587" i="1"/>
  <c r="P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P585" i="1"/>
  <c r="BO584" i="1"/>
  <c r="BM584" i="1"/>
  <c r="Y584" i="1"/>
  <c r="P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P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X575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Y566" i="1" s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Y467" i="1" s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Y442" i="1"/>
  <c r="X442" i="1"/>
  <c r="X441" i="1"/>
  <c r="BP440" i="1"/>
  <c r="BO440" i="1"/>
  <c r="BN440" i="1"/>
  <c r="BM440" i="1"/>
  <c r="Z440" i="1"/>
  <c r="Z441" i="1" s="1"/>
  <c r="Y440" i="1"/>
  <c r="Y441" i="1" s="1"/>
  <c r="X438" i="1"/>
  <c r="X437" i="1"/>
  <c r="BO436" i="1"/>
  <c r="BM436" i="1"/>
  <c r="Y436" i="1"/>
  <c r="BP436" i="1" s="1"/>
  <c r="BO435" i="1"/>
  <c r="BM435" i="1"/>
  <c r="Y435" i="1"/>
  <c r="Y438" i="1" s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W694" i="1" s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V694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5" i="1" s="1"/>
  <c r="X388" i="1"/>
  <c r="X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Y387" i="1" s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0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94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94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2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Y301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94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94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Y259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Y246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94" i="1" s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Y167" i="1" s="1"/>
  <c r="X161" i="1"/>
  <c r="Y160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Y156" i="1" s="1"/>
  <c r="X149" i="1"/>
  <c r="Y148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3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94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8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94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6" i="1" s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94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94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88" i="1" s="1"/>
  <c r="BO22" i="1"/>
  <c r="X686" i="1" s="1"/>
  <c r="BM22" i="1"/>
  <c r="X685" i="1" s="1"/>
  <c r="X687" i="1" s="1"/>
  <c r="Y22" i="1"/>
  <c r="B694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84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Z95" i="1" s="1"/>
  <c r="BN90" i="1"/>
  <c r="BP90" i="1"/>
  <c r="Z92" i="1"/>
  <c r="BN92" i="1"/>
  <c r="Z94" i="1"/>
  <c r="BN94" i="1"/>
  <c r="Z98" i="1"/>
  <c r="Z101" i="1" s="1"/>
  <c r="BN98" i="1"/>
  <c r="BP98" i="1"/>
  <c r="Z100" i="1"/>
  <c r="BN100" i="1"/>
  <c r="Y101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6" i="1"/>
  <c r="BN116" i="1"/>
  <c r="Y117" i="1"/>
  <c r="Z121" i="1"/>
  <c r="Z126" i="1" s="1"/>
  <c r="BN121" i="1"/>
  <c r="BP121" i="1"/>
  <c r="Z123" i="1"/>
  <c r="BN123" i="1"/>
  <c r="Z125" i="1"/>
  <c r="BN125" i="1"/>
  <c r="Y126" i="1"/>
  <c r="Z129" i="1"/>
  <c r="Z133" i="1" s="1"/>
  <c r="BN129" i="1"/>
  <c r="BP129" i="1"/>
  <c r="Z131" i="1"/>
  <c r="BN131" i="1"/>
  <c r="BP138" i="1"/>
  <c r="BN138" i="1"/>
  <c r="Z138" i="1"/>
  <c r="BP142" i="1"/>
  <c r="BN142" i="1"/>
  <c r="Z142" i="1"/>
  <c r="Y149" i="1"/>
  <c r="BP146" i="1"/>
  <c r="BN146" i="1"/>
  <c r="Z146" i="1"/>
  <c r="Z148" i="1" s="1"/>
  <c r="BP154" i="1"/>
  <c r="BN154" i="1"/>
  <c r="Z154" i="1"/>
  <c r="Y161" i="1"/>
  <c r="BP158" i="1"/>
  <c r="BN158" i="1"/>
  <c r="Z158" i="1"/>
  <c r="Z160" i="1" s="1"/>
  <c r="BP165" i="1"/>
  <c r="BN165" i="1"/>
  <c r="Z165" i="1"/>
  <c r="H694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Y201" i="1"/>
  <c r="BP196" i="1"/>
  <c r="BN196" i="1"/>
  <c r="Z196" i="1"/>
  <c r="BP200" i="1"/>
  <c r="BN200" i="1"/>
  <c r="Z200" i="1"/>
  <c r="H9" i="1"/>
  <c r="Y24" i="1"/>
  <c r="Y53" i="1"/>
  <c r="Y70" i="1"/>
  <c r="Y109" i="1"/>
  <c r="Y127" i="1"/>
  <c r="Y134" i="1"/>
  <c r="Y143" i="1"/>
  <c r="BP136" i="1"/>
  <c r="BN136" i="1"/>
  <c r="Z136" i="1"/>
  <c r="BP140" i="1"/>
  <c r="BN140" i="1"/>
  <c r="Z140" i="1"/>
  <c r="G694" i="1"/>
  <c r="Y155" i="1"/>
  <c r="BP152" i="1"/>
  <c r="BN152" i="1"/>
  <c r="Z152" i="1"/>
  <c r="Z155" i="1" s="1"/>
  <c r="Y166" i="1"/>
  <c r="BP163" i="1"/>
  <c r="BN163" i="1"/>
  <c r="Z163" i="1"/>
  <c r="Z166" i="1" s="1"/>
  <c r="BP176" i="1"/>
  <c r="BN176" i="1"/>
  <c r="Z176" i="1"/>
  <c r="Y202" i="1"/>
  <c r="BP194" i="1"/>
  <c r="BN194" i="1"/>
  <c r="Z194" i="1"/>
  <c r="Z201" i="1" s="1"/>
  <c r="BP198" i="1"/>
  <c r="BN198" i="1"/>
  <c r="Z198" i="1"/>
  <c r="I694" i="1"/>
  <c r="Y191" i="1"/>
  <c r="Z205" i="1"/>
  <c r="Z207" i="1" s="1"/>
  <c r="BN205" i="1"/>
  <c r="BP205" i="1"/>
  <c r="Y208" i="1"/>
  <c r="Z211" i="1"/>
  <c r="Z212" i="1" s="1"/>
  <c r="BN211" i="1"/>
  <c r="BP211" i="1"/>
  <c r="Z215" i="1"/>
  <c r="Z223" i="1" s="1"/>
  <c r="BN215" i="1"/>
  <c r="BP215" i="1"/>
  <c r="Z217" i="1"/>
  <c r="BN217" i="1"/>
  <c r="Z219" i="1"/>
  <c r="BN219" i="1"/>
  <c r="Z221" i="1"/>
  <c r="BN221" i="1"/>
  <c r="Y224" i="1"/>
  <c r="Z227" i="1"/>
  <c r="Z237" i="1" s="1"/>
  <c r="BN227" i="1"/>
  <c r="BP227" i="1"/>
  <c r="Z229" i="1"/>
  <c r="BN229" i="1"/>
  <c r="Z231" i="1"/>
  <c r="BN231" i="1"/>
  <c r="Z233" i="1"/>
  <c r="BN233" i="1"/>
  <c r="Z235" i="1"/>
  <c r="BN235" i="1"/>
  <c r="Z242" i="1"/>
  <c r="Z246" i="1" s="1"/>
  <c r="BN242" i="1"/>
  <c r="BP242" i="1"/>
  <c r="Z244" i="1"/>
  <c r="BN244" i="1"/>
  <c r="K694" i="1"/>
  <c r="Z251" i="1"/>
  <c r="Z258" i="1" s="1"/>
  <c r="BN251" i="1"/>
  <c r="BP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Y275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94" i="1"/>
  <c r="Z299" i="1"/>
  <c r="Z301" i="1" s="1"/>
  <c r="BN299" i="1"/>
  <c r="BP299" i="1"/>
  <c r="Y302" i="1"/>
  <c r="Q694" i="1"/>
  <c r="Z306" i="1"/>
  <c r="Z311" i="1" s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94" i="1"/>
  <c r="Y344" i="1"/>
  <c r="Z347" i="1"/>
  <c r="Z348" i="1" s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Y365" i="1"/>
  <c r="Z368" i="1"/>
  <c r="Z371" i="1" s="1"/>
  <c r="BN368" i="1"/>
  <c r="BP368" i="1"/>
  <c r="Z370" i="1"/>
  <c r="BN370" i="1"/>
  <c r="Z374" i="1"/>
  <c r="Z380" i="1" s="1"/>
  <c r="BN374" i="1"/>
  <c r="BP374" i="1"/>
  <c r="Z376" i="1"/>
  <c r="BN376" i="1"/>
  <c r="Z378" i="1"/>
  <c r="BN378" i="1"/>
  <c r="Y381" i="1"/>
  <c r="Z384" i="1"/>
  <c r="Z387" i="1" s="1"/>
  <c r="BN384" i="1"/>
  <c r="BP384" i="1"/>
  <c r="Z390" i="1"/>
  <c r="BN390" i="1"/>
  <c r="BP390" i="1"/>
  <c r="Z391" i="1"/>
  <c r="BN391" i="1"/>
  <c r="Z393" i="1"/>
  <c r="BN393" i="1"/>
  <c r="Y394" i="1"/>
  <c r="Z397" i="1"/>
  <c r="BN397" i="1"/>
  <c r="BP397" i="1"/>
  <c r="Z399" i="1"/>
  <c r="BN399" i="1"/>
  <c r="Y400" i="1"/>
  <c r="Z404" i="1"/>
  <c r="Z405" i="1" s="1"/>
  <c r="BN404" i="1"/>
  <c r="BP404" i="1"/>
  <c r="Y405" i="1"/>
  <c r="Z408" i="1"/>
  <c r="BN408" i="1"/>
  <c r="BP408" i="1"/>
  <c r="Z410" i="1"/>
  <c r="BN410" i="1"/>
  <c r="Y411" i="1"/>
  <c r="Z416" i="1"/>
  <c r="BN416" i="1"/>
  <c r="BP416" i="1"/>
  <c r="Z418" i="1"/>
  <c r="BN418" i="1"/>
  <c r="Z420" i="1"/>
  <c r="BN420" i="1"/>
  <c r="Z422" i="1"/>
  <c r="BN422" i="1"/>
  <c r="Z424" i="1"/>
  <c r="BN424" i="1"/>
  <c r="Z426" i="1"/>
  <c r="BN426" i="1"/>
  <c r="Y427" i="1"/>
  <c r="Z430" i="1"/>
  <c r="Z432" i="1" s="1"/>
  <c r="BN430" i="1"/>
  <c r="BP430" i="1"/>
  <c r="Y433" i="1"/>
  <c r="Z435" i="1"/>
  <c r="BN435" i="1"/>
  <c r="BP435" i="1"/>
  <c r="Z436" i="1"/>
  <c r="BN436" i="1"/>
  <c r="Y437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54" i="1"/>
  <c r="BN554" i="1"/>
  <c r="Z554" i="1"/>
  <c r="BP558" i="1"/>
  <c r="BN558" i="1"/>
  <c r="Z558" i="1"/>
  <c r="Y575" i="1"/>
  <c r="BP569" i="1"/>
  <c r="BN569" i="1"/>
  <c r="Z569" i="1"/>
  <c r="Y574" i="1"/>
  <c r="Y593" i="1"/>
  <c r="BP577" i="1"/>
  <c r="BN577" i="1"/>
  <c r="Z577" i="1"/>
  <c r="BP581" i="1"/>
  <c r="BN581" i="1"/>
  <c r="Z581" i="1"/>
  <c r="BP587" i="1"/>
  <c r="BN587" i="1"/>
  <c r="Z587" i="1"/>
  <c r="Y592" i="1"/>
  <c r="BP596" i="1"/>
  <c r="BN596" i="1"/>
  <c r="Z596" i="1"/>
  <c r="Z598" i="1" s="1"/>
  <c r="Y207" i="1"/>
  <c r="Y272" i="1"/>
  <c r="Y289" i="1"/>
  <c r="Y317" i="1"/>
  <c r="Y330" i="1"/>
  <c r="Y364" i="1"/>
  <c r="Y406" i="1"/>
  <c r="Y428" i="1"/>
  <c r="X694" i="1"/>
  <c r="Y454" i="1"/>
  <c r="BP445" i="1"/>
  <c r="BN445" i="1"/>
  <c r="Z445" i="1"/>
  <c r="Z453" i="1" s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AA694" i="1"/>
  <c r="Y542" i="1"/>
  <c r="BP535" i="1"/>
  <c r="BN535" i="1"/>
  <c r="Z535" i="1"/>
  <c r="Z541" i="1" s="1"/>
  <c r="Y541" i="1"/>
  <c r="BP552" i="1"/>
  <c r="BN552" i="1"/>
  <c r="Z552" i="1"/>
  <c r="BP556" i="1"/>
  <c r="BN556" i="1"/>
  <c r="Z556" i="1"/>
  <c r="Z566" i="1" s="1"/>
  <c r="BP561" i="1"/>
  <c r="BN561" i="1"/>
  <c r="Z561" i="1"/>
  <c r="BP571" i="1"/>
  <c r="BN571" i="1"/>
  <c r="Z571" i="1"/>
  <c r="BP580" i="1"/>
  <c r="BN580" i="1"/>
  <c r="Z580" i="1"/>
  <c r="BP584" i="1"/>
  <c r="BN584" i="1"/>
  <c r="Z584" i="1"/>
  <c r="BP590" i="1"/>
  <c r="BN590" i="1"/>
  <c r="Z590" i="1"/>
  <c r="AD694" i="1"/>
  <c r="Y609" i="1"/>
  <c r="BP608" i="1"/>
  <c r="BN608" i="1"/>
  <c r="Z608" i="1"/>
  <c r="Z609" i="1" s="1"/>
  <c r="Y610" i="1"/>
  <c r="Y617" i="1"/>
  <c r="BP616" i="1"/>
  <c r="BN616" i="1"/>
  <c r="Z616" i="1"/>
  <c r="Z617" i="1" s="1"/>
  <c r="Y618" i="1"/>
  <c r="Y636" i="1"/>
  <c r="BP632" i="1"/>
  <c r="BN632" i="1"/>
  <c r="Z632" i="1"/>
  <c r="Y637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Y658" i="1"/>
  <c r="Y694" i="1"/>
  <c r="Y477" i="1"/>
  <c r="Y547" i="1"/>
  <c r="AC694" i="1"/>
  <c r="Y567" i="1"/>
  <c r="AE694" i="1"/>
  <c r="BP633" i="1"/>
  <c r="BN633" i="1"/>
  <c r="Z633" i="1"/>
  <c r="BP635" i="1"/>
  <c r="BN635" i="1"/>
  <c r="Z635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BP669" i="1"/>
  <c r="BN669" i="1"/>
  <c r="Z669" i="1"/>
  <c r="Y671" i="1"/>
  <c r="AF694" i="1"/>
  <c r="Y670" i="1"/>
  <c r="BP668" i="1"/>
  <c r="BN668" i="1"/>
  <c r="Z668" i="1"/>
  <c r="Z670" i="1" s="1"/>
  <c r="Y630" i="1"/>
  <c r="Z677" i="1"/>
  <c r="Z678" i="1" s="1"/>
  <c r="BN677" i="1"/>
  <c r="BP677" i="1"/>
  <c r="Y678" i="1"/>
  <c r="Y683" i="1"/>
  <c r="Z681" i="1"/>
  <c r="Z682" i="1" s="1"/>
  <c r="BN681" i="1"/>
  <c r="BP681" i="1"/>
  <c r="Z657" i="1" l="1"/>
  <c r="Z574" i="1"/>
  <c r="Z500" i="1"/>
  <c r="Z437" i="1"/>
  <c r="Z427" i="1"/>
  <c r="Z411" i="1"/>
  <c r="Z400" i="1"/>
  <c r="Z394" i="1"/>
  <c r="Z364" i="1"/>
  <c r="Z289" i="1"/>
  <c r="Z271" i="1"/>
  <c r="Z143" i="1"/>
  <c r="Z86" i="1"/>
  <c r="Z53" i="1"/>
  <c r="Z34" i="1"/>
  <c r="Y688" i="1"/>
  <c r="Y685" i="1"/>
  <c r="Z636" i="1"/>
  <c r="Z592" i="1"/>
  <c r="Y684" i="1"/>
  <c r="Z179" i="1"/>
  <c r="Y686" i="1"/>
  <c r="Z689" i="1"/>
  <c r="Y687" i="1" l="1"/>
</calcChain>
</file>

<file path=xl/sharedStrings.xml><?xml version="1.0" encoding="utf-8"?>
<sst xmlns="http://schemas.openxmlformats.org/spreadsheetml/2006/main" count="3246" uniqueCount="1114">
  <si>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</si>
  <si>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</si>
  <si>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</si>
  <si>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</si>
  <si>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</si>
  <si>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</si>
  <si>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</si>
  <si>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</si>
  <si>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</si>
  <si>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</si>
  <si>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</si>
  <si>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</si>
  <si>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</si>
  <si>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</si>
  <si>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</si>
  <si>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</si>
  <si>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</si>
  <si>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</si>
  <si>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</si>
  <si>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</si>
  <si>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</si>
  <si>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</si>
  <si>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</si>
  <si>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</si>
  <si>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</si>
  <si>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</si>
  <si>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</si>
  <si>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</si>
  <si>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</si>
  <si>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</si>
  <si>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</si>
  <si>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</si>
  <si>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</si>
  <si>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</si>
  <si>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</si>
  <si>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</si>
  <si>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</si>
  <si>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</si>
  <si>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</si>
  <si>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</si>
  <si>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</si>
  <si>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</si>
  <si>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</si>
  <si>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</si>
  <si>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</si>
  <si>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</si>
  <si>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</si>
  <si>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</si>
  <si>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</si>
  <si>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</si>
  <si>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</si>
  <si>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</si>
  <si>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</si>
  <si>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</si>
  <si>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</si>
  <si>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</si>
  <si>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</si>
  <si>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</si>
  <si>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</si>
  <si>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</si>
  <si>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</si>
  <si>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</si>
  <si>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</si>
  <si>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</si>
  <si>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</si>
  <si>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</si>
  <si>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</si>
  <si>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</si>
  <si>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</si>
  <si>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</si>
  <si>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</si>
  <si>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</si>
  <si>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</si>
  <si>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</si>
  <si>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</si>
  <si>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</si>
  <si>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</si>
  <si>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</si>
  <si>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</si>
  <si>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</si>
  <si>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</si>
  <si>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</si>
  <si>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</si>
  <si>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</si>
  <si>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</si>
  <si>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</si>
  <si>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</si>
  <si>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</si>
  <si>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</si>
  <si>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</si>
  <si>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</si>
  <si>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</si>
  <si>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</si>
  <si>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</si>
  <si>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</si>
  <si>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</si>
  <si>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</si>
  <si>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</si>
  <si>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</si>
  <si>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</si>
  <si>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</si>
  <si>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</si>
  <si>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</si>
  <si>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</si>
  <si>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</si>
  <si>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</si>
  <si>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</si>
  <si>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</si>
  <si>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</si>
  <si>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</si>
  <si>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</si>
  <si>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</si>
  <si>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</si>
  <si>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</si>
  <si>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</si>
  <si>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</si>
  <si>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</si>
  <si>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</si>
  <si>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</si>
  <si>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</si>
  <si>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</si>
  <si>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</si>
  <si>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</si>
  <si>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</si>
  <si>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</si>
  <si>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</si>
  <si>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</si>
  <si>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</si>
  <si>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</si>
  <si>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</si>
  <si>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</si>
  <si>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</si>
  <si>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</si>
  <si>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</si>
  <si>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</si>
  <si>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</si>
  <si>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</si>
  <si>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</si>
  <si>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</si>
  <si>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</si>
  <si>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</si>
  <si>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</si>
  <si>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</si>
  <si>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</si>
  <si>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</si>
  <si>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</si>
  <si>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</si>
  <si>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</si>
  <si>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</si>
  <si>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</si>
  <si>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</si>
  <si>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</si>
  <si>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</si>
  <si>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</si>
  <si>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</si>
  <si>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</si>
  <si>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</si>
  <si>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</si>
  <si>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</si>
  <si>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</si>
  <si>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</si>
  <si>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</si>
  <si>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</si>
  <si>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</si>
  <si>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</si>
  <si>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</si>
  <si>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</si>
  <si>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</si>
  <si>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</si>
  <si>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</si>
  <si>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</si>
  <si>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</si>
  <si>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</si>
  <si>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</si>
  <si>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</si>
  <si>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</si>
  <si>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</si>
  <si>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</si>
  <si>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</si>
  <si>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</si>
  <si>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</si>
  <si>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</si>
  <si>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</si>
  <si>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</si>
  <si>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</si>
  <si>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</si>
  <si>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</si>
  <si>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</si>
  <si>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</si>
  <si>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</si>
  <si>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</si>
  <si>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</si>
  <si>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</si>
  <si>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</si>
  <si>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</si>
  <si>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</si>
  <si>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</si>
  <si>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</si>
  <si>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</si>
  <si>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</si>
  <si>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</si>
  <si>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</si>
  <si>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</si>
  <si>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</si>
  <si>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</si>
  <si>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</si>
  <si>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</si>
  <si>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</si>
  <si>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</si>
  <si>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</si>
  <si>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</si>
  <si>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</si>
  <si>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</si>
  <si>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</si>
  <si>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</si>
  <si>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</si>
  <si>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</si>
  <si>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</si>
  <si>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</si>
  <si>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</si>
  <si>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</si>
  <si>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</si>
  <si>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</si>
  <si>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</si>
  <si>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</si>
  <si>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</si>
  <si>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</si>
  <si>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</si>
  <si>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</si>
  <si>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</si>
  <si>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</si>
  <si>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</si>
  <si>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</si>
  <si>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</si>
  <si>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</si>
  <si>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</si>
  <si>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</si>
  <si>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</si>
  <si>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</si>
  <si>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</si>
  <si>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</si>
  <si>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</si>
  <si>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</si>
  <si>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</si>
  <si>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</si>
  <si>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</si>
  <si>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</si>
  <si>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</si>
  <si>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</si>
  <si>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</si>
  <si>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</si>
  <si>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</si>
  <si>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</si>
  <si>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</si>
  <si>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</si>
  <si>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</si>
  <si>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</si>
  <si>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</si>
  <si>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</si>
  <si>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</si>
  <si>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</si>
  <si>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</si>
  <si>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</si>
  <si>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</si>
  <si>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</si>
  <si>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</si>
  <si>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</si>
  <si>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</si>
  <si>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</si>
  <si>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</si>
  <si>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</si>
  <si>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</si>
  <si>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</si>
  <si>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</si>
  <si>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</si>
  <si>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</si>
  <si>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</si>
  <si>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</si>
  <si>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</si>
  <si>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</si>
  <si>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</si>
  <si>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</si>
  <si>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</si>
  <si>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</si>
  <si>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</si>
  <si>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</si>
  <si>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</si>
  <si>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</si>
  <si>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</si>
  <si>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</si>
  <si>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</si>
  <si>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</si>
  <si>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</si>
  <si>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</si>
  <si>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</si>
  <si>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</si>
  <si>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</si>
  <si>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</si>
  <si>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</si>
  <si>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</si>
  <si>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</si>
  <si>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</si>
  <si>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</si>
  <si>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</si>
  <si>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</si>
  <si>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</si>
  <si>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</si>
  <si>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</si>
  <si>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</si>
  <si>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</si>
  <si>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</si>
  <si>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</si>
  <si>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</si>
  <si>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</si>
  <si>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</si>
  <si>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</si>
  <si>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</si>
  <si>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</si>
  <si>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</si>
  <si>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</si>
  <si>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</si>
  <si>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</si>
  <si>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</si>
  <si>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</si>
  <si>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</si>
  <si>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</si>
  <si>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</si>
  <si>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</si>
  <si>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</si>
  <si>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</si>
  <si>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</si>
  <si>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</si>
  <si>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</si>
  <si>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</si>
  <si>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</si>
  <si>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</si>
  <si>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</si>
  <si>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</si>
  <si>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</si>
  <si>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</si>
  <si>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</si>
  <si>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</si>
  <si>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</si>
  <si>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</si>
  <si>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</si>
  <si>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</si>
  <si>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</si>
  <si>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</si>
  <si>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</si>
  <si>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</si>
  <si>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</si>
  <si>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</si>
  <si>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</si>
  <si>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</si>
  <si>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</si>
  <si>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</si>
  <si>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</si>
  <si>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</si>
  <si>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</si>
  <si>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</si>
  <si>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</si>
  <si>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</si>
  <si>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</si>
  <si>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</si>
  <si>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</si>
  <si>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</si>
  <si>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</si>
  <si>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</si>
  <si>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</si>
  <si>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</si>
  <si>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</si>
  <si>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</si>
  <si>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</si>
  <si>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</si>
  <si>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</si>
  <si>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</si>
  <si>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</si>
  <si>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</si>
  <si>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</si>
  <si>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</si>
  <si>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</si>
  <si>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</si>
  <si>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</si>
  <si>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</si>
  <si>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</si>
  <si>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</si>
  <si>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</si>
  <si>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</si>
  <si>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</si>
  <si>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</si>
  <si>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</si>
  <si>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</si>
  <si>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</si>
  <si>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</si>
  <si>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</si>
  <si>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</si>
  <si>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</si>
  <si>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</si>
  <si>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</si>
  <si>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</si>
  <si>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</si>
  <si>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</si>
  <si>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</si>
  <si>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</si>
  <si>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</si>
  <si>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</si>
  <si>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</si>
  <si>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</si>
  <si>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</si>
  <si>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</si>
  <si>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</si>
  <si>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</si>
  <si>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</si>
  <si>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</si>
  <si>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</si>
  <si>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</si>
  <si>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</si>
  <si>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</si>
  <si>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</si>
  <si>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</si>
  <si>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</si>
  <si>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</si>
  <si>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</si>
  <si>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</si>
  <si>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</si>
  <si>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</si>
  <si>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</si>
  <si>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</si>
  <si>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</si>
  <si>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</si>
  <si>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</si>
  <si>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</si>
  <si>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</si>
  <si>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</si>
  <si>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</si>
  <si>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</si>
  <si>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</si>
  <si>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</si>
  <si>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</si>
  <si>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</si>
  <si>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</si>
  <si>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</si>
  <si>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</si>
  <si>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</si>
  <si>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</si>
  <si>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</si>
  <si>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</si>
  <si>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</si>
  <si>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</si>
  <si>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</si>
  <si>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</si>
  <si>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</si>
  <si>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</si>
  <si>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</si>
  <si>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</si>
  <si>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</si>
  <si>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</si>
  <si>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</si>
  <si>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</si>
  <si>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</si>
  <si>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</si>
  <si>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</si>
  <si>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</si>
  <si>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</si>
  <si>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</si>
  <si>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</si>
  <si>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</si>
  <si>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</si>
  <si>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</si>
  <si>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</si>
  <si>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</si>
  <si>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</si>
  <si>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</si>
  <si>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</si>
  <si>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</si>
  <si>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</si>
  <si>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</si>
  <si>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</si>
  <si>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</si>
  <si>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</si>
  <si>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</si>
  <si>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</si>
  <si>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</si>
  <si>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</si>
  <si>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</si>
  <si>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</si>
  <si>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</si>
  <si>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</si>
  <si>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</si>
  <si>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</si>
  <si>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</si>
  <si>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</si>
  <si>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</si>
  <si>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</si>
  <si>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</si>
  <si>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</si>
  <si>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</si>
  <si>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</si>
  <si>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</si>
  <si>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</si>
  <si>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</si>
  <si>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</si>
  <si>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</si>
  <si>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</si>
  <si>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</si>
  <si>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</si>
  <si>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</si>
  <si>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</si>
  <si>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</si>
  <si>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</si>
  <si>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</si>
  <si>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</si>
  <si>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</si>
  <si>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</si>
  <si>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</si>
  <si>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</si>
  <si>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</si>
  <si>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</si>
  <si>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</si>
  <si>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</si>
  <si>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</si>
  <si>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</si>
  <si>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</si>
  <si>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</si>
  <si>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</si>
  <si>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</si>
  <si>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</si>
  <si>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</si>
  <si>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</si>
  <si>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</si>
  <si>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</si>
  <si>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</si>
  <si>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</si>
  <si>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</si>
  <si>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</si>
  <si>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</si>
  <si>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</si>
  <si>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</si>
  <si>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</si>
  <si>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</si>
  <si>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</si>
  <si>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</si>
  <si>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</si>
  <si>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</si>
  <si>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</si>
  <si>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</si>
  <si>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</si>
  <si>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</si>
  <si>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</si>
  <si>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</si>
  <si>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</si>
  <si>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</si>
  <si>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</si>
  <si>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</si>
  <si>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</si>
  <si>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</si>
  <si>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</si>
  <si>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</si>
  <si>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</si>
  <si>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</si>
  <si>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</si>
  <si>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</si>
  <si>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</si>
  <si>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</si>
  <si>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</si>
  <si>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</si>
  <si>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</si>
  <si>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</si>
  <si>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</si>
  <si>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</si>
  <si>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</si>
  <si>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</si>
  <si>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</si>
  <si>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</si>
  <si>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</si>
  <si>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</si>
  <si>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</si>
  <si>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</si>
  <si>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</si>
  <si>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</si>
  <si>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</si>
  <si>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</si>
  <si>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</si>
  <si>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</si>
  <si>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</si>
  <si>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</si>
  <si>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</si>
  <si>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</si>
  <si>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</si>
  <si>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</si>
  <si>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</si>
  <si>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</si>
  <si>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</si>
  <si>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</si>
  <si>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</si>
  <si>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</si>
  <si>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</si>
  <si>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</si>
  <si>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</si>
  <si>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</si>
  <si>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</si>
  <si>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</si>
  <si>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</si>
  <si>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</si>
  <si>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</si>
  <si>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</si>
  <si>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</si>
  <si>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</si>
  <si>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</si>
  <si>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</si>
  <si>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</si>
  <si>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</si>
  <si>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</si>
  <si>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</si>
  <si>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</si>
  <si>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</si>
  <si>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</si>
  <si>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</si>
  <si>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</si>
  <si>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</si>
  <si>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</si>
  <si>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</si>
  <si>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</si>
  <si>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</si>
  <si>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</si>
  <si>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</si>
  <si>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</si>
  <si>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</si>
  <si>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</si>
  <si>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</si>
  <si>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</si>
  <si>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</si>
  <si>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</si>
  <si>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</si>
  <si>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</si>
  <si>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</si>
  <si>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</si>
  <si>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</si>
  <si>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</si>
  <si>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</si>
  <si>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</si>
  <si>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</si>
  <si>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</si>
  <si>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</si>
  <si>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</si>
  <si>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</si>
  <si>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</si>
  <si>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</si>
  <si>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</si>
  <si>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</si>
  <si>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</si>
  <si>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</si>
  <si>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</si>
  <si>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</si>
  <si>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</si>
  <si>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</si>
  <si>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</si>
  <si>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</si>
  <si>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</si>
  <si>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</si>
  <si>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</si>
  <si>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</si>
  <si>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</si>
  <si>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</si>
  <si>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</si>
  <si>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</si>
  <si>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</si>
  <si>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</si>
  <si>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</si>
  <si>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</si>
  <si>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</si>
  <si>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</si>
  <si>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</si>
  <si>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</si>
  <si>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</si>
  <si>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</si>
  <si>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</si>
  <si>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</si>
  <si>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</si>
  <si>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</si>
  <si>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</si>
  <si>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</si>
  <si>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</si>
  <si>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</si>
  <si>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</si>
  <si>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</si>
  <si>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</si>
  <si>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</si>
  <si>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</si>
  <si>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</si>
  <si>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</si>
  <si>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</si>
  <si>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</si>
  <si>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</si>
  <si>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</si>
  <si>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</si>
  <si>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</si>
  <si>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</si>
  <si>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</si>
  <si>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</si>
  <si>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</si>
  <si>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</si>
  <si>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</si>
  <si>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</si>
  <si>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</si>
  <si>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</si>
  <si>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</si>
  <si>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</si>
  <si>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</si>
  <si>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</si>
  <si>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</si>
  <si>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</si>
  <si>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</si>
  <si>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</si>
  <si>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</si>
  <si>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</si>
  <si>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</si>
  <si>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</si>
  <si>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</si>
  <si>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</si>
  <si>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</si>
  <si>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</si>
  <si>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</si>
  <si>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</si>
  <si>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</si>
  <si>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</si>
  <si>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</si>
  <si>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</si>
  <si>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</si>
  <si>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</si>
  <si>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</si>
  <si>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</si>
  <si>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</si>
  <si>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</si>
  <si>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</si>
  <si>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</si>
  <si>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</si>
  <si>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</si>
  <si>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</si>
  <si>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</si>
  <si>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</si>
  <si>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</si>
  <si>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</si>
  <si>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</si>
  <si>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</si>
  <si>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</si>
  <si>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</si>
  <si>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</si>
  <si>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</si>
  <si>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</si>
  <si>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</si>
  <si>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</si>
  <si>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</si>
  <si>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</si>
  <si>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</si>
  <si>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</si>
  <si>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</si>
  <si>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</si>
  <si>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</si>
  <si>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</si>
  <si>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</si>
  <si>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</si>
  <si>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</si>
  <si>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</si>
  <si>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</si>
  <si>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</si>
  <si>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</si>
  <si>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</si>
  <si>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</si>
  <si>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</si>
  <si>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</si>
  <si>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</si>
  <si>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</si>
  <si>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</si>
  <si>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</si>
  <si>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</si>
  <si>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</si>
  <si>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</si>
  <si>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</si>
  <si>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</si>
  <si>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</si>
  <si>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</si>
  <si>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</si>
  <si>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</si>
  <si>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</si>
  <si>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</si>
  <si>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</si>
  <si>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</si>
  <si>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</si>
  <si>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</si>
  <si>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</si>
  <si>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</si>
  <si>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</si>
  <si>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</si>
  <si>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</si>
  <si>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</si>
  <si>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</si>
  <si>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</si>
  <si>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</si>
  <si>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</si>
  <si>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</si>
  <si>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</si>
  <si>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</si>
  <si>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</si>
  <si>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</si>
  <si>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</si>
  <si>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</si>
  <si>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</si>
  <si>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</si>
  <si>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</si>
  <si>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</si>
  <si>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</si>
  <si>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</si>
  <si>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</si>
  <si>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</si>
  <si>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</si>
  <si>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</si>
  <si>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</si>
  <si>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</si>
  <si>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</si>
  <si>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</si>
  <si>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</si>
  <si>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</si>
  <si>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</si>
  <si>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</si>
  <si>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</si>
  <si>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</si>
  <si>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</si>
  <si>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</si>
  <si>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</si>
  <si>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</si>
  <si>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15.01.2025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</si>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</sst>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7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45674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Пятница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0.375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804">
        <v>4607091385670</v>
      </c>
      <c r="E47" s="805"/>
      <c r="F47" s="796">
        <v>1.35</v>
      </c>
      <c r="G47" s="32">
        <v>8</v>
      </c>
      <c r="H47" s="796">
        <v>10.8</v>
      </c>
      <c r="I47" s="79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804">
        <v>4607091385670</v>
      </c>
      <c r="E48" s="805"/>
      <c r="F48" s="796">
        <v>1.4</v>
      </c>
      <c r="G48" s="32">
        <v>8</v>
      </c>
      <c r="H48" s="796">
        <v>11.2</v>
      </c>
      <c r="I48" s="796">
        <v>11.68</v>
      </c>
      <c r="J48" s="32">
        <v>56</v>
      </c>
      <c r="K48" s="32" t="s">
        <v>116</v>
      </c>
      <c r="L48" s="32"/>
      <c r="M48" s="33" t="s">
        <v>80</v>
      </c>
      <c r="N48" s="33"/>
      <c r="O48" s="32">
        <v>50</v>
      </c>
      <c r="P48" s="113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804">
        <v>4607091385687</v>
      </c>
      <c r="E50" s="805"/>
      <c r="F50" s="796">
        <v>0.4</v>
      </c>
      <c r="G50" s="32">
        <v>10</v>
      </c>
      <c r="H50" s="796">
        <v>4</v>
      </c>
      <c r="I50" s="796">
        <v>4.21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2"/>
      <c r="R50" s="802"/>
      <c r="S50" s="802"/>
      <c r="T50" s="803"/>
      <c r="U50" s="34"/>
      <c r="V50" s="34"/>
      <c r="W50" s="35" t="s">
        <v>69</v>
      </c>
      <c r="X50" s="797">
        <v>88</v>
      </c>
      <c r="Y50" s="798">
        <f t="shared" si="6"/>
        <v>88</v>
      </c>
      <c r="Z50" s="36">
        <f>IFERROR(IF(Y50=0,"",ROUNDUP(Y50/H50,0)*0.00902),"")</f>
        <v>0.19844000000000001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92.62</v>
      </c>
      <c r="BN50" s="64">
        <f t="shared" si="8"/>
        <v>92.62</v>
      </c>
      <c r="BO50" s="64">
        <f t="shared" si="9"/>
        <v>0.16666666666666669</v>
      </c>
      <c r="BP50" s="64">
        <f t="shared" si="10"/>
        <v>0.16666666666666669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804">
        <v>4680115882539</v>
      </c>
      <c r="E51" s="805"/>
      <c r="F51" s="796">
        <v>0.37</v>
      </c>
      <c r="G51" s="32">
        <v>10</v>
      </c>
      <c r="H51" s="796">
        <v>3.7</v>
      </c>
      <c r="I51" s="796">
        <v>3.91</v>
      </c>
      <c r="J51" s="32">
        <v>132</v>
      </c>
      <c r="K51" s="32" t="s">
        <v>126</v>
      </c>
      <c r="L51" s="32"/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22</v>
      </c>
      <c r="Y53" s="799">
        <f>IFERROR(Y47/H47,"0")+IFERROR(Y48/H48,"0")+IFERROR(Y49/H49,"0")+IFERROR(Y50/H50,"0")+IFERROR(Y51/H51,"0")+IFERROR(Y52/H52,"0")</f>
        <v>22</v>
      </c>
      <c r="Z53" s="799">
        <f>IFERROR(IF(Z47="",0,Z47),"0")+IFERROR(IF(Z48="",0,Z48),"0")+IFERROR(IF(Z49="",0,Z49),"0")+IFERROR(IF(Z50="",0,Z50),"0")+IFERROR(IF(Z51="",0,Z51),"0")+IFERROR(IF(Z52="",0,Z52),"0")</f>
        <v>0.19844000000000001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88</v>
      </c>
      <c r="Y54" s="799">
        <f>IFERROR(SUM(Y47:Y52),"0")</f>
        <v>88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86.4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8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238.5</v>
      </c>
      <c r="Y69" s="798">
        <f t="shared" si="11"/>
        <v>238.5</v>
      </c>
      <c r="Z69" s="36">
        <f>IFERROR(IF(Y69=0,"",ROUNDUP(Y69/H69,0)*0.00902),"")</f>
        <v>0.47806000000000004</v>
      </c>
      <c r="AA69" s="56"/>
      <c r="AB69" s="57"/>
      <c r="AC69" s="121" t="s">
        <v>146</v>
      </c>
      <c r="AG69" s="64"/>
      <c r="AJ69" s="68" t="s">
        <v>128</v>
      </c>
      <c r="AK69" s="68">
        <v>594</v>
      </c>
      <c r="BB69" s="122" t="s">
        <v>1</v>
      </c>
      <c r="BM69" s="64">
        <f t="shared" si="12"/>
        <v>249.63</v>
      </c>
      <c r="BN69" s="64">
        <f t="shared" si="13"/>
        <v>249.63</v>
      </c>
      <c r="BO69" s="64">
        <f t="shared" si="14"/>
        <v>0.40151515151515155</v>
      </c>
      <c r="BP69" s="64">
        <f t="shared" si="15"/>
        <v>0.40151515151515155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53</v>
      </c>
      <c r="Y70" s="799">
        <f>IFERROR(Y62/H62,"0")+IFERROR(Y63/H63,"0")+IFERROR(Y64/H64,"0")+IFERROR(Y65/H65,"0")+IFERROR(Y66/H66,"0")+IFERROR(Y67/H67,"0")+IFERROR(Y68/H68,"0")+IFERROR(Y69/H69,"0")</f>
        <v>53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0.47806000000000004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238.5</v>
      </c>
      <c r="Y71" s="799">
        <f>IFERROR(SUM(Y62:Y69),"0")</f>
        <v>238.5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145</v>
      </c>
      <c r="M76" s="33" t="s">
        <v>117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147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441</v>
      </c>
      <c r="Y107" s="798">
        <f>IFERROR(IF(X107="",0,CEILING((X107/$H107),1)*$H107),"")</f>
        <v>441</v>
      </c>
      <c r="Z107" s="36">
        <f>IFERROR(IF(Y107=0,"",ROUNDUP(Y107/H107,0)*0.00902),"")</f>
        <v>0.88396000000000008</v>
      </c>
      <c r="AA107" s="56"/>
      <c r="AB107" s="57"/>
      <c r="AC107" s="165" t="s">
        <v>223</v>
      </c>
      <c r="AG107" s="64"/>
      <c r="AJ107" s="68" t="s">
        <v>128</v>
      </c>
      <c r="AK107" s="68">
        <v>594</v>
      </c>
      <c r="BB107" s="166" t="s">
        <v>1</v>
      </c>
      <c r="BM107" s="64">
        <f>IFERROR(X107*I107/H107,"0")</f>
        <v>461.58000000000004</v>
      </c>
      <c r="BN107" s="64">
        <f>IFERROR(Y107*I107/H107,"0")</f>
        <v>461.58000000000004</v>
      </c>
      <c r="BO107" s="64">
        <f>IFERROR(1/J107*(X107/H107),"0")</f>
        <v>0.74242424242424243</v>
      </c>
      <c r="BP107" s="64">
        <f>IFERROR(1/J107*(Y107/H107),"0")</f>
        <v>0.74242424242424243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98</v>
      </c>
      <c r="Y108" s="799">
        <f>IFERROR(Y105/H105,"0")+IFERROR(Y106/H106,"0")+IFERROR(Y107/H107,"0")</f>
        <v>98</v>
      </c>
      <c r="Z108" s="799">
        <f>IFERROR(IF(Z105="",0,Z105),"0")+IFERROR(IF(Z106="",0,Z106),"0")+IFERROR(IF(Z107="",0,Z107),"0")</f>
        <v>0.88396000000000008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441</v>
      </c>
      <c r="Y109" s="799">
        <f>IFERROR(SUM(Y105:Y107),"0")</f>
        <v>441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127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453.6</v>
      </c>
      <c r="Y113" s="798">
        <f t="shared" si="26"/>
        <v>453.6</v>
      </c>
      <c r="Z113" s="36">
        <f>IFERROR(IF(Y113=0,"",ROUNDUP(Y113/H113,0)*0.00651),"")</f>
        <v>1.09368</v>
      </c>
      <c r="AA113" s="56"/>
      <c r="AB113" s="57"/>
      <c r="AC113" s="171" t="s">
        <v>226</v>
      </c>
      <c r="AG113" s="64"/>
      <c r="AJ113" s="68" t="s">
        <v>128</v>
      </c>
      <c r="AK113" s="68">
        <v>491.4</v>
      </c>
      <c r="BB113" s="172" t="s">
        <v>1</v>
      </c>
      <c r="BM113" s="64">
        <f t="shared" si="27"/>
        <v>495.93599999999998</v>
      </c>
      <c r="BN113" s="64">
        <f t="shared" si="28"/>
        <v>495.93599999999998</v>
      </c>
      <c r="BO113" s="64">
        <f t="shared" si="29"/>
        <v>0.92307692307692313</v>
      </c>
      <c r="BP113" s="64">
        <f t="shared" si="30"/>
        <v>0.92307692307692313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168</v>
      </c>
      <c r="Y117" s="799">
        <f>IFERROR(Y111/H111,"0")+IFERROR(Y112/H112,"0")+IFERROR(Y113/H113,"0")+IFERROR(Y114/H114,"0")+IFERROR(Y115/H115,"0")+IFERROR(Y116/H116,"0")</f>
        <v>168</v>
      </c>
      <c r="Z117" s="799">
        <f>IFERROR(IF(Z111="",0,Z111),"0")+IFERROR(IF(Z112="",0,Z112),"0")+IFERROR(IF(Z113="",0,Z113),"0")+IFERROR(IF(Z114="",0,Z114),"0")+IFERROR(IF(Z115="",0,Z115),"0")+IFERROR(IF(Z116="",0,Z116),"0")</f>
        <v>1.09368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453.6</v>
      </c>
      <c r="Y118" s="799">
        <f>IFERROR(SUM(Y111:Y116),"0")</f>
        <v>453.6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117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/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1066.5</v>
      </c>
      <c r="Y124" s="798">
        <f>IFERROR(IF(X124="",0,CEILING((X124/$H124),1)*$H124),"")</f>
        <v>1066.5</v>
      </c>
      <c r="Z124" s="36">
        <f>IFERROR(IF(Y124=0,"",ROUNDUP(Y124/H124,0)*0.00902),"")</f>
        <v>2.13774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1116.27</v>
      </c>
      <c r="BN124" s="64">
        <f>IFERROR(Y124*I124/H124,"0")</f>
        <v>1116.27</v>
      </c>
      <c r="BO124" s="64">
        <f>IFERROR(1/J124*(X124/H124),"0")</f>
        <v>1.7954545454545454</v>
      </c>
      <c r="BP124" s="64">
        <f>IFERROR(1/J124*(Y124/H124),"0")</f>
        <v>1.7954545454545454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237</v>
      </c>
      <c r="Y126" s="799">
        <f>IFERROR(Y121/H121,"0")+IFERROR(Y122/H122,"0")+IFERROR(Y123/H123,"0")+IFERROR(Y124/H124,"0")+IFERROR(Y125/H125,"0")</f>
        <v>237</v>
      </c>
      <c r="Z126" s="799">
        <f>IFERROR(IF(Z121="",0,Z121),"0")+IFERROR(IF(Z122="",0,Z122),"0")+IFERROR(IF(Z123="",0,Z123),"0")+IFERROR(IF(Z124="",0,Z124),"0")+IFERROR(IF(Z125="",0,Z125),"0")</f>
        <v>2.13774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1066.5</v>
      </c>
      <c r="Y127" s="799">
        <f>IFERROR(SUM(Y121:Y125),"0")</f>
        <v>1066.5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117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117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37.5" customHeight="1" x14ac:dyDescent="0.25">
      <c r="A136" s="54" t="s">
        <v>258</v>
      </c>
      <c r="B136" s="54" t="s">
        <v>259</v>
      </c>
      <c r="C136" s="31">
        <v>4301051360</v>
      </c>
      <c r="D136" s="804">
        <v>4607091385168</v>
      </c>
      <c r="E136" s="805"/>
      <c r="F136" s="796">
        <v>1.35</v>
      </c>
      <c r="G136" s="32">
        <v>6</v>
      </c>
      <c r="H136" s="796">
        <v>8.1</v>
      </c>
      <c r="I136" s="796">
        <v>8.6579999999999995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258</v>
      </c>
      <c r="B137" s="54" t="s">
        <v>261</v>
      </c>
      <c r="C137" s="31">
        <v>4301051625</v>
      </c>
      <c r="D137" s="804">
        <v>4607091385168</v>
      </c>
      <c r="E137" s="805"/>
      <c r="F137" s="796">
        <v>1.4</v>
      </c>
      <c r="G137" s="32">
        <v>6</v>
      </c>
      <c r="H137" s="796">
        <v>8.4</v>
      </c>
      <c r="I137" s="796">
        <v>8.9580000000000002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127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232.2</v>
      </c>
      <c r="Y140" s="798">
        <f t="shared" si="31"/>
        <v>232.20000000000002</v>
      </c>
      <c r="Z140" s="36">
        <f>IFERROR(IF(Y140=0,"",ROUNDUP(Y140/H140,0)*0.00651),"")</f>
        <v>0.55986000000000002</v>
      </c>
      <c r="AA140" s="56"/>
      <c r="AB140" s="57"/>
      <c r="AC140" s="205" t="s">
        <v>260</v>
      </c>
      <c r="AG140" s="64"/>
      <c r="AJ140" s="68" t="s">
        <v>128</v>
      </c>
      <c r="AK140" s="68">
        <v>491.4</v>
      </c>
      <c r="BB140" s="206" t="s">
        <v>1</v>
      </c>
      <c r="BM140" s="64">
        <f t="shared" si="32"/>
        <v>253.87199999999996</v>
      </c>
      <c r="BN140" s="64">
        <f t="shared" si="33"/>
        <v>253.87200000000001</v>
      </c>
      <c r="BO140" s="64">
        <f t="shared" si="34"/>
        <v>0.47252747252747246</v>
      </c>
      <c r="BP140" s="64">
        <f t="shared" si="35"/>
        <v>0.47252747252747257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85.999999999999986</v>
      </c>
      <c r="Y143" s="799">
        <f>IFERROR(Y136/H136,"0")+IFERROR(Y137/H137,"0")+IFERROR(Y138/H138,"0")+IFERROR(Y139/H139,"0")+IFERROR(Y140/H140,"0")+IFERROR(Y141/H141,"0")+IFERROR(Y142/H142,"0")</f>
        <v>86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0.55986000000000002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232.2</v>
      </c>
      <c r="Y144" s="799">
        <f>IFERROR(SUM(Y136:Y142),"0")</f>
        <v>232.20000000000002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/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323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324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customHeight="1" x14ac:dyDescent="0.25">
      <c r="A203" s="849" t="s">
        <v>348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249.6</v>
      </c>
      <c r="Y230" s="798">
        <f t="shared" si="46"/>
        <v>249.6</v>
      </c>
      <c r="Z230" s="36">
        <f t="shared" ref="Z230:Z236" si="51">IFERROR(IF(Y230=0,"",ROUNDUP(Y230/H230,0)*0.00651),"")</f>
        <v>0.67703999999999998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277.68</v>
      </c>
      <c r="BN230" s="64">
        <f t="shared" si="48"/>
        <v>277.68</v>
      </c>
      <c r="BO230" s="64">
        <f t="shared" si="49"/>
        <v>0.57142857142857151</v>
      </c>
      <c r="BP230" s="64">
        <f t="shared" si="50"/>
        <v>0.57142857142857151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228</v>
      </c>
      <c r="Y232" s="798">
        <f t="shared" si="46"/>
        <v>228</v>
      </c>
      <c r="Z232" s="36">
        <f t="shared" si="51"/>
        <v>0.61845000000000006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251.94000000000003</v>
      </c>
      <c r="BN232" s="64">
        <f t="shared" si="48"/>
        <v>251.94000000000003</v>
      </c>
      <c r="BO232" s="64">
        <f t="shared" si="49"/>
        <v>0.52197802197802201</v>
      </c>
      <c r="BP232" s="64">
        <f t="shared" si="50"/>
        <v>0.52197802197802201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199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199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1.29549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477.6</v>
      </c>
      <c r="Y238" s="799">
        <f>IFERROR(SUM(Y226:Y236),"0")</f>
        <v>477.6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413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415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426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445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469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804">
        <v>4607091387452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80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804">
        <v>4680115885837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804">
        <v>4607091385984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804">
        <v>4680115885851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804">
        <v>4607091387469</v>
      </c>
      <c r="E285" s="805"/>
      <c r="F285" s="796">
        <v>0.5</v>
      </c>
      <c r="G285" s="32">
        <v>10</v>
      </c>
      <c r="H285" s="796">
        <v>5</v>
      </c>
      <c r="I285" s="79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804">
        <v>4680115885844</v>
      </c>
      <c r="E286" s="805"/>
      <c r="F286" s="796">
        <v>0.4</v>
      </c>
      <c r="G286" s="32">
        <v>10</v>
      </c>
      <c r="H286" s="796">
        <v>4</v>
      </c>
      <c r="I286" s="79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804">
        <v>4607091387438</v>
      </c>
      <c r="E287" s="805"/>
      <c r="F287" s="796">
        <v>0.5</v>
      </c>
      <c r="G287" s="32">
        <v>10</v>
      </c>
      <c r="H287" s="796">
        <v>5</v>
      </c>
      <c r="I287" s="79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804">
        <v>4680115885820</v>
      </c>
      <c r="E288" s="805"/>
      <c r="F288" s="796">
        <v>0.4</v>
      </c>
      <c r="G288" s="32">
        <v>10</v>
      </c>
      <c r="H288" s="796">
        <v>4</v>
      </c>
      <c r="I288" s="79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498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501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510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526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536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549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560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804">
        <v>4607091386011</v>
      </c>
      <c r="E362" s="805"/>
      <c r="F362" s="796">
        <v>0.5</v>
      </c>
      <c r="G362" s="32">
        <v>10</v>
      </c>
      <c r="H362" s="796">
        <v>5</v>
      </c>
      <c r="I362" s="796">
        <v>5.21</v>
      </c>
      <c r="J362" s="32">
        <v>132</v>
      </c>
      <c r="K362" s="32" t="s">
        <v>126</v>
      </c>
      <c r="L362" s="32"/>
      <c r="M362" s="33" t="s">
        <v>80</v>
      </c>
      <c r="N362" s="33"/>
      <c r="O362" s="32">
        <v>55</v>
      </c>
      <c r="P362" s="11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804">
        <v>4680115885608</v>
      </c>
      <c r="E363" s="805"/>
      <c r="F363" s="796">
        <v>0.4</v>
      </c>
      <c r="G363" s="32">
        <v>10</v>
      </c>
      <c r="H363" s="796">
        <v>4</v>
      </c>
      <c r="I363" s="79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161</v>
      </c>
      <c r="N386" s="33"/>
      <c r="O386" s="32">
        <v>30</v>
      </c>
      <c r="P386" s="839" t="s">
        <v>622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626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630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636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645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1031.0999999999999</v>
      </c>
      <c r="Y409" s="798">
        <f>IFERROR(IF(X409="",0,CEILING((X409/$H409),1)*$H409),"")</f>
        <v>1031.1000000000001</v>
      </c>
      <c r="Z409" s="36">
        <f>IFERROR(IF(Y409=0,"",ROUNDUP(Y409/H409,0)*0.00651),"")</f>
        <v>3.1964100000000002</v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1154.8319999999997</v>
      </c>
      <c r="BN409" s="64">
        <f>IFERROR(Y409*I409/H409,"0")</f>
        <v>1154.8320000000001</v>
      </c>
      <c r="BO409" s="64">
        <f>IFERROR(1/J409*(X409/H409),"0")</f>
        <v>2.6978021978021975</v>
      </c>
      <c r="BP409" s="64">
        <f>IFERROR(1/J409*(Y409/H409),"0")</f>
        <v>2.6978021978021984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359.1</v>
      </c>
      <c r="Y410" s="798">
        <f>IFERROR(IF(X410="",0,CEILING((X410/$H410),1)*$H410),"")</f>
        <v>359.1</v>
      </c>
      <c r="Z410" s="36">
        <f>IFERROR(IF(Y410=0,"",ROUNDUP(Y410/H410,0)*0.00651),"")</f>
        <v>1.11321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400.14</v>
      </c>
      <c r="BN410" s="64">
        <f>IFERROR(Y410*I410/H410,"0")</f>
        <v>400.14</v>
      </c>
      <c r="BO410" s="64">
        <f>IFERROR(1/J410*(X410/H410),"0")</f>
        <v>0.93956043956043966</v>
      </c>
      <c r="BP410" s="64">
        <f>IFERROR(1/J410*(Y410/H410),"0")</f>
        <v>0.93956043956043966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662</v>
      </c>
      <c r="Y411" s="799">
        <f>IFERROR(Y408/H408,"0")+IFERROR(Y409/H409,"0")+IFERROR(Y410/H410,"0")</f>
        <v>662</v>
      </c>
      <c r="Z411" s="799">
        <f>IFERROR(IF(Z408="",0,Z408),"0")+IFERROR(IF(Z409="",0,Z409),"0")+IFERROR(IF(Z410="",0,Z410),"0")</f>
        <v>4.3096200000000007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1390.1999999999998</v>
      </c>
      <c r="Y412" s="799">
        <f>IFERROR(SUM(Y408:Y410),"0")</f>
        <v>1390.2000000000003</v>
      </c>
      <c r="Z412" s="37"/>
      <c r="AA412" s="800"/>
      <c r="AB412" s="800"/>
      <c r="AC412" s="800"/>
    </row>
    <row r="413" spans="1:68" ht="27.75" customHeight="1" x14ac:dyDescent="0.2">
      <c r="A413" s="961" t="s">
        <v>658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659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127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128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127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0</v>
      </c>
      <c r="Y419" s="79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128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670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669</v>
      </c>
      <c r="B421" s="54" t="s">
        <v>671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127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672</v>
      </c>
      <c r="AG421" s="64"/>
      <c r="AJ421" s="68" t="s">
        <v>128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673</v>
      </c>
      <c r="B422" s="54" t="s">
        <v>674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804">
        <v>4680115884878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804">
        <v>4680115884861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672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0</v>
      </c>
      <c r="Y428" s="799">
        <f>IFERROR(SUM(Y416:Y426),"0")</f>
        <v>0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127</v>
      </c>
      <c r="M430" s="33" t="s">
        <v>117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128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693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697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701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703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729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733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745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747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748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754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758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758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768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776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6.3</v>
      </c>
      <c r="Y490" s="798">
        <f t="shared" si="98"/>
        <v>6.3000000000000007</v>
      </c>
      <c r="Z490" s="36">
        <f t="shared" si="103"/>
        <v>1.506E-2</v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6.6899999999999995</v>
      </c>
      <c r="BN490" s="64">
        <f t="shared" si="100"/>
        <v>6.69</v>
      </c>
      <c r="BO490" s="64">
        <f t="shared" si="101"/>
        <v>1.2820512820512822E-2</v>
      </c>
      <c r="BP490" s="64">
        <f t="shared" si="102"/>
        <v>1.2820512820512822E-2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784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794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3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3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1.506E-2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6.3</v>
      </c>
      <c r="Y501" s="799">
        <f>IFERROR(SUM(Y479:Y499),"0")</f>
        <v>6.3000000000000007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811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28" t="s">
        <v>817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824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4301031359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27.3</v>
      </c>
      <c r="Y521" s="798">
        <f>IFERROR(IF(X521="",0,CEILING((X521/$H521),1)*$H521),"")</f>
        <v>27.3</v>
      </c>
      <c r="Z521" s="36">
        <f>IFERROR(IF(Y521=0,"",ROUNDUP(Y521/H521,0)*0.00502),"")</f>
        <v>6.5259999999999999E-2</v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28.99</v>
      </c>
      <c r="BN521" s="64">
        <f>IFERROR(Y521*I521/H521,"0")</f>
        <v>28.99</v>
      </c>
      <c r="BO521" s="64">
        <f>IFERROR(1/J521*(X521/H521),"0")</f>
        <v>5.5555555555555559E-2</v>
      </c>
      <c r="BP521" s="64">
        <f>IFERROR(1/J521*(Y521/H521),"0")</f>
        <v>5.5555555555555559E-2</v>
      </c>
    </row>
    <row r="522" spans="1:68" ht="27" customHeight="1" x14ac:dyDescent="0.25">
      <c r="A522" s="54" t="s">
        <v>826</v>
      </c>
      <c r="B522" s="54" t="s">
        <v>828</v>
      </c>
      <c r="C522" s="31">
        <v>4301031327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13</v>
      </c>
      <c r="Y523" s="799">
        <f>IFERROR(Y518/H518,"0")+IFERROR(Y519/H519,"0")+IFERROR(Y520/H520,"0")+IFERROR(Y521/H521,"0")+IFERROR(Y522/H522,"0")</f>
        <v>13</v>
      </c>
      <c r="Z523" s="799">
        <f>IFERROR(IF(Z518="",0,Z518),"0")+IFERROR(IF(Z519="",0,Z519),"0")+IFERROR(IF(Z520="",0,Z520),"0")+IFERROR(IF(Z521="",0,Z521),"0")+IFERROR(IF(Z522="",0,Z522),"0")</f>
        <v>6.5259999999999999E-2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27.3</v>
      </c>
      <c r="Y524" s="799">
        <f>IFERROR(SUM(Y518:Y522),"0")</f>
        <v>27.3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829</v>
      </c>
      <c r="B526" s="54" t="s">
        <v>830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831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810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805</v>
      </c>
      <c r="L530" s="32"/>
      <c r="M530" s="33" t="s">
        <v>806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120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117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117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117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120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120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117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117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117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4301020206</v>
      </c>
      <c r="D571" s="804">
        <v>4680115880054</v>
      </c>
      <c r="E571" s="805"/>
      <c r="F571" s="796">
        <v>0.6</v>
      </c>
      <c r="G571" s="32">
        <v>6</v>
      </c>
      <c r="H571" s="796">
        <v>3.6</v>
      </c>
      <c r="I571" s="796">
        <v>3.81</v>
      </c>
      <c r="J571" s="32">
        <v>132</v>
      </c>
      <c r="K571" s="32" t="s">
        <v>126</v>
      </c>
      <c r="L571" s="32"/>
      <c r="M571" s="33" t="s">
        <v>117</v>
      </c>
      <c r="N571" s="33"/>
      <c r="O571" s="32">
        <v>55</v>
      </c>
      <c r="P571" s="8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4301020364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6.96</v>
      </c>
      <c r="J572" s="32">
        <v>120</v>
      </c>
      <c r="K572" s="32" t="s">
        <v>126</v>
      </c>
      <c r="L572" s="32"/>
      <c r="M572" s="33" t="s">
        <v>117</v>
      </c>
      <c r="N572" s="33"/>
      <c r="O572" s="32">
        <v>55</v>
      </c>
      <c r="P572" s="90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899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903</v>
      </c>
      <c r="C573" s="31">
        <v>4301020385</v>
      </c>
      <c r="D573" s="804">
        <v>4680115880054</v>
      </c>
      <c r="E573" s="805"/>
      <c r="F573" s="796">
        <v>0.6</v>
      </c>
      <c r="G573" s="32">
        <v>8</v>
      </c>
      <c r="H573" s="796">
        <v>4.8</v>
      </c>
      <c r="I573" s="796">
        <v>6.93</v>
      </c>
      <c r="J573" s="32">
        <v>132</v>
      </c>
      <c r="K573" s="32" t="s">
        <v>126</v>
      </c>
      <c r="L573" s="32"/>
      <c r="M573" s="33" t="s">
        <v>117</v>
      </c>
      <c r="N573" s="33"/>
      <c r="O573" s="32">
        <v>70</v>
      </c>
      <c r="P573" s="904" t="s">
        <v>904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897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117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117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117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117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117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831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831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117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117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117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117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117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117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117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117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117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117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4421.2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4421.2000000000007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4790.1799999999994</v>
      </c>
      <c r="Y685" s="799">
        <f>IFERROR(SUM(BN22:BN681),"0")</f>
        <v>4790.1799999999994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10</v>
      </c>
      <c r="Y686" s="38">
        <f>ROUNDUP(SUM(BP22:BP681),0)</f>
        <v>10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5040.1799999999994</v>
      </c>
      <c r="Y687" s="799">
        <f>GrossWeightTotalR+PalletQtyTotalR*25</f>
        <v>5040.1799999999994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1541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1541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11.03717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323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658</v>
      </c>
      <c r="X691" s="958"/>
      <c r="Y691" s="820" t="s">
        <v>747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324</v>
      </c>
      <c r="J692" s="820" t="s">
        <v>348</v>
      </c>
      <c r="K692" s="820" t="s">
        <v>426</v>
      </c>
      <c r="L692" s="820" t="s">
        <v>445</v>
      </c>
      <c r="M692" s="820" t="s">
        <v>469</v>
      </c>
      <c r="N692" s="795"/>
      <c r="O692" s="820" t="s">
        <v>498</v>
      </c>
      <c r="P692" s="820" t="s">
        <v>501</v>
      </c>
      <c r="Q692" s="820" t="s">
        <v>510</v>
      </c>
      <c r="R692" s="820" t="s">
        <v>526</v>
      </c>
      <c r="S692" s="820" t="s">
        <v>536</v>
      </c>
      <c r="T692" s="820" t="s">
        <v>549</v>
      </c>
      <c r="U692" s="820" t="s">
        <v>560</v>
      </c>
      <c r="V692" s="820" t="s">
        <v>645</v>
      </c>
      <c r="W692" s="820" t="s">
        <v>659</v>
      </c>
      <c r="X692" s="820" t="s">
        <v>703</v>
      </c>
      <c r="Y692" s="820" t="s">
        <v>748</v>
      </c>
      <c r="Z692" s="820" t="s">
        <v>811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88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238.5</v>
      </c>
      <c r="E694" s="46">
        <f>IFERROR(Y105*1,"0")+IFERROR(Y106*1,"0")+IFERROR(Y107*1,"0")+IFERROR(Y111*1,"0")+IFERROR(Y112*1,"0")+IFERROR(Y113*1,"0")+IFERROR(Y114*1,"0")+IFERROR(Y115*1,"0")+IFERROR(Y116*1,"0")</f>
        <v>894.6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1298.7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477.6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1390.2000000000003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6.3000000000000007</v>
      </c>
      <c r="Z694" s="46">
        <f>IFERROR(Y514*1,"0")+IFERROR(Y518*1,"0")+IFERROR(Y519*1,"0")+IFERROR(Y520*1,"0")+IFERROR(Y521*1,"0")+IFERROR(Y522*1,"0")+IFERROR(Y526*1,"0")+IFERROR(Y530*1,"0")</f>
        <v>27.3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JEjJJjbczHTZ+Oe29/uuZoQ0Ib2VNQubZseNTH+nI59BEXB0efhRE8tUTq4330UQtjkzEVffYj/4ou8fGbFpkw==" saltValue="ZCx/azaYg3IU7Wl0ZdLY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9 X107 X113 X140 X417 X419 X421 X430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6 X309" xr:uid="{00000000-0002-0000-0000-000012000000}">
      <formula1>IF(AK63&gt;0,OR(X63=0,AND(IF(X63-AK63&gt;=0,TRUE,FALSE),X63&gt;0,IF(X63/(H63*K63)=ROUND(X63/(H63*K63),0),TRUE,FALSE))),FALSE)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2jpJq/e2+M+jLL938XzB13mMTd3VEdILc6sWQ+wtGZ1S48ydspiHG/RRAPfs+xTjRKbQC/QCiNZI8gzb5S+Rmg==" saltValue="ZQBWQf2oRPIKoeodfoVU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2025-01-15T07:51:22Z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