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заказа'!$X$306:$X$306</definedName>
    <definedName function="false" hidden="false" name="GrossWeightTotalR" vbProcedure="false">'Бланк заказа'!$Y$306:$Y$306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заказа'!$X$307:$X$307</definedName>
    <definedName function="false" hidden="false" name="PalletQtyTotalR" vbProcedure="false">'Бланк заказа'!$Y$307:$Y$307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заказа'!$B$48:$B$48</definedName>
    <definedName function="false" hidden="false" name="ProductId100" vbProcedure="false">'Бланк заказа'!$B$282:$B$282</definedName>
    <definedName function="false" hidden="false" name="ProductId101" vbProcedure="false">'Бланк заказа'!$B$283:$B$283</definedName>
    <definedName function="false" hidden="false" name="ProductId102" vbProcedure="false">'Бланк заказа'!$B$284:$B$284</definedName>
    <definedName function="false" hidden="false" name="ProductId103" vbProcedure="false">'Бланк заказа'!$B$285:$B$285</definedName>
    <definedName function="false" hidden="false" name="ProductId104" vbProcedure="false">'Бланк заказа'!$B$286:$B$286</definedName>
    <definedName function="false" hidden="false" name="ProductId105" vbProcedure="false">'Бланк заказа'!$B$287:$B$287</definedName>
    <definedName function="false" hidden="false" name="ProductId106" vbProcedure="false">'Бланк заказа'!$B$288:$B$288</definedName>
    <definedName function="false" hidden="false" name="ProductId107" vbProcedure="false">'Бланк заказа'!$B$289:$B$289</definedName>
    <definedName function="false" hidden="false" name="ProductId108" vbProcedure="false">'Бланк заказа'!$B$290:$B$290</definedName>
    <definedName function="false" hidden="false" name="ProductId109" vbProcedure="false">'Бланк заказа'!$B$291:$B$291</definedName>
    <definedName function="false" hidden="false" name="ProductId11" vbProcedure="false">'Бланк заказа'!$B$49:$B$49</definedName>
    <definedName function="false" hidden="false" name="ProductId110" vbProcedure="false">'Бланк заказа'!$B$292:$B$292</definedName>
    <definedName function="false" hidden="false" name="ProductId111" vbProcedure="false">'Бланк заказа'!$B$293:$B$293</definedName>
    <definedName function="false" hidden="false" name="ProductId112" vbProcedure="false">'Бланк заказа'!$B$294:$B$294</definedName>
    <definedName function="false" hidden="false" name="ProductId113" vbProcedure="false">'Бланк заказа'!$B$295:$B$295</definedName>
    <definedName function="false" hidden="false" name="ProductId114" vbProcedure="false">'Бланк заказа'!$B$296:$B$296</definedName>
    <definedName function="false" hidden="false" name="ProductId115" vbProcedure="false">'Бланк заказа'!$B$297:$B$297</definedName>
    <definedName function="false" hidden="false" name="ProductId116" vbProcedure="false">'Бланк заказа'!$B$298:$B$298</definedName>
    <definedName function="false" hidden="false" name="ProductId117" vbProcedure="false">'Бланк заказа'!$B$299:$B$299</definedName>
    <definedName function="false" hidden="false" name="ProductId118" vbProcedure="false">'Бланк заказа'!$B$300:$B$300</definedName>
    <definedName function="false" hidden="false" name="ProductId119" vbProcedure="false">'Бланк заказа'!$B$301:$B$301</definedName>
    <definedName function="false" hidden="false" name="ProductId12" vbProcedure="false">'Бланк заказа'!$B$50:$B$50</definedName>
    <definedName function="false" hidden="false" name="ProductId120" vbProcedure="false">'Бланк заказа'!$B$302:$B$302</definedName>
    <definedName function="false" hidden="false" name="ProductId13" vbProcedure="false">'Бланк заказа'!$B$51:$B$51</definedName>
    <definedName function="false" hidden="false" name="ProductId14" vbProcedure="false">'Бланк заказа'!$B$52:$B$52</definedName>
    <definedName function="false" hidden="false" name="ProductId15" vbProcedure="false">'Бланк заказа'!$B$53:$B$53</definedName>
    <definedName function="false" hidden="false" name="ProductId16" vbProcedure="false">'Бланк заказа'!$B$54:$B$54</definedName>
    <definedName function="false" hidden="false" name="ProductId17" vbProcedure="false">'Бланк заказа'!$B$55:$B$55</definedName>
    <definedName function="false" hidden="false" name="ProductId18" vbProcedure="false">'Бланк заказа'!$B$56:$B$56</definedName>
    <definedName function="false" hidden="false" name="ProductId19" vbProcedure="false">'Бланк заказа'!$B$57:$B$57</definedName>
    <definedName function="false" hidden="false" name="ProductId2" vbProcedure="false">'Бланк заказа'!$B$28:$B$28</definedName>
    <definedName function="false" hidden="false" name="ProductId20" vbProcedure="false">'Бланк заказа'!$B$62:$B$62</definedName>
    <definedName function="false" hidden="false" name="ProductId21" vbProcedure="false">'Бланк заказа'!$B$63:$B$63</definedName>
    <definedName function="false" hidden="false" name="ProductId22" vbProcedure="false">'Бланк заказа'!$B$68:$B$68</definedName>
    <definedName function="false" hidden="false" name="ProductId23" vbProcedure="false">'Бланк заказа'!$B$73:$B$73</definedName>
    <definedName function="false" hidden="false" name="ProductId24" vbProcedure="false">'Бланк заказа'!$B$74:$B$74</definedName>
    <definedName function="false" hidden="false" name="ProductId25" vbProcedure="false">'Бланк заказа'!$B$79:$B$79</definedName>
    <definedName function="false" hidden="false" name="ProductId26" vbProcedure="false">'Бланк заказа'!$B$80:$B$80</definedName>
    <definedName function="false" hidden="false" name="ProductId27" vbProcedure="false">'Бланк заказа'!$B$81:$B$81</definedName>
    <definedName function="false" hidden="false" name="ProductId28" vbProcedure="false">'Бланк заказа'!$B$82:$B$82</definedName>
    <definedName function="false" hidden="false" name="ProductId29" vbProcedure="false">'Бланк заказа'!$B$83:$B$83</definedName>
    <definedName function="false" hidden="false" name="ProductId3" vbProcedure="false">'Бланк заказа'!$B$29:$B$29</definedName>
    <definedName function="false" hidden="false" name="ProductId30" vbProcedure="false">'Бланк заказа'!$B$84:$B$84</definedName>
    <definedName function="false" hidden="false" name="ProductId31" vbProcedure="false">'Бланк заказа'!$B$89:$B$89</definedName>
    <definedName function="false" hidden="false" name="ProductId32" vbProcedure="false">'Бланк заказа'!$B$94:$B$94</definedName>
    <definedName function="false" hidden="false" name="ProductId33" vbProcedure="false">'Бланк заказа'!$B$95:$B$95</definedName>
    <definedName function="false" hidden="false" name="ProductId34" vbProcedure="false">'Бланк заказа'!$B$96:$B$96</definedName>
    <definedName function="false" hidden="false" name="ProductId35" vbProcedure="false">'Бланк заказа'!$B$101:$B$101</definedName>
    <definedName function="false" hidden="false" name="ProductId36" vbProcedure="false">'Бланк заказа'!$B$102:$B$102</definedName>
    <definedName function="false" hidden="false" name="ProductId37" vbProcedure="false">'Бланк заказа'!$B$103:$B$103</definedName>
    <definedName function="false" hidden="false" name="ProductId38" vbProcedure="false">'Бланк заказа'!$B$104:$B$104</definedName>
    <definedName function="false" hidden="false" name="ProductId39" vbProcedure="false">'Бланк заказа'!$B$105:$B$105</definedName>
    <definedName function="false" hidden="false" name="ProductId4" vbProcedure="false">'Бланк заказа'!$B$30:$B$30</definedName>
    <definedName function="false" hidden="false" name="ProductId40" vbProcedure="false">'Бланк заказа'!$B$106:$B$106</definedName>
    <definedName function="false" hidden="false" name="ProductId41" vbProcedure="false">'Бланк заказа'!$B$111:$B$111</definedName>
    <definedName function="false" hidden="false" name="ProductId42" vbProcedure="false">'Бланк заказа'!$B$112:$B$112</definedName>
    <definedName function="false" hidden="false" name="ProductId43" vbProcedure="false">'Бланк заказа'!$B$117:$B$117</definedName>
    <definedName function="false" hidden="false" name="ProductId44" vbProcedure="false">'Бланк заказа'!$B$118:$B$118</definedName>
    <definedName function="false" hidden="false" name="ProductId45" vbProcedure="false">'Бланк заказа'!$B$119:$B$119</definedName>
    <definedName function="false" hidden="false" name="ProductId46" vbProcedure="false">'Бланк заказа'!$B$124:$B$124</definedName>
    <definedName function="false" hidden="false" name="ProductId47" vbProcedure="false">'Бланк заказа'!$B$125:$B$125</definedName>
    <definedName function="false" hidden="false" name="ProductId48" vbProcedure="false">'Бланк заказа'!$B$130:$B$130</definedName>
    <definedName function="false" hidden="false" name="ProductId49" vbProcedure="false">'Бланк заказа'!$B$135:$B$135</definedName>
    <definedName function="false" hidden="false" name="ProductId5" vbProcedure="false">'Бланк заказа'!$B$31:$B$31</definedName>
    <definedName function="false" hidden="false" name="ProductId50" vbProcedure="false">'Бланк заказа'!$B$140:$B$140</definedName>
    <definedName function="false" hidden="false" name="ProductId51" vbProcedure="false">'Бланк заказа'!$B$141:$B$141</definedName>
    <definedName function="false" hidden="false" name="ProductId52" vbProcedure="false">'Бланк заказа'!$B$146:$B$146</definedName>
    <definedName function="false" hidden="false" name="ProductId53" vbProcedure="false">'Бланк заказа'!$B$152:$B$152</definedName>
    <definedName function="false" hidden="false" name="ProductId54" vbProcedure="false">'Бланк заказа'!$B$157:$B$157</definedName>
    <definedName function="false" hidden="false" name="ProductId55" vbProcedure="false">'Бланк заказа'!$B$158:$B$158</definedName>
    <definedName function="false" hidden="false" name="ProductId56" vbProcedure="false">'Бланк заказа'!$B$159:$B$159</definedName>
    <definedName function="false" hidden="false" name="ProductId57" vbProcedure="false">'Бланк заказа'!$B$160:$B$160</definedName>
    <definedName function="false" hidden="false" name="ProductId58" vbProcedure="false">'Бланк заказа'!$B$164:$B$164</definedName>
    <definedName function="false" hidden="false" name="ProductId59" vbProcedure="false">'Бланк заказа'!$B$165:$B$165</definedName>
    <definedName function="false" hidden="false" name="ProductId6" vbProcedure="false">'Бланк заказа'!$B$36:$B$36</definedName>
    <definedName function="false" hidden="false" name="ProductId60" vbProcedure="false">'Бланк заказа'!$B$171:$B$171</definedName>
    <definedName function="false" hidden="false" name="ProductId61" vbProcedure="false">'Бланк заказа'!$B$172:$B$172</definedName>
    <definedName function="false" hidden="false" name="ProductId62" vbProcedure="false">'Бланк заказа'!$B$173:$B$173</definedName>
    <definedName function="false" hidden="false" name="ProductId63" vbProcedure="false">'Бланк заказа'!$B$177:$B$177</definedName>
    <definedName function="false" hidden="false" name="ProductId64" vbProcedure="false">'Бланк заказа'!$B$183:$B$183</definedName>
    <definedName function="false" hidden="false" name="ProductId65" vbProcedure="false">'Бланк заказа'!$B$184:$B$184</definedName>
    <definedName function="false" hidden="false" name="ProductId66" vbProcedure="false">'Бланк заказа'!$B$185:$B$185</definedName>
    <definedName function="false" hidden="false" name="ProductId67" vbProcedure="false">'Бланк заказа'!$B$186:$B$186</definedName>
    <definedName function="false" hidden="false" name="ProductId68" vbProcedure="false">'Бланк заказа'!$B$191:$B$191</definedName>
    <definedName function="false" hidden="false" name="ProductId69" vbProcedure="false">'Бланк заказа'!$B$192:$B$192</definedName>
    <definedName function="false" hidden="false" name="ProductId7" vbProcedure="false">'Бланк заказа'!$B$41:$B$41</definedName>
    <definedName function="false" hidden="false" name="ProductId70" vbProcedure="false">'Бланк заказа'!$B$193:$B$193</definedName>
    <definedName function="false" hidden="false" name="ProductId71" vbProcedure="false">'Бланк заказа'!$B$198:$B$198</definedName>
    <definedName function="false" hidden="false" name="ProductId72" vbProcedure="false">'Бланк заказа'!$B$199:$B$199</definedName>
    <definedName function="false" hidden="false" name="ProductId73" vbProcedure="false">'Бланк заказа'!$B$200:$B$200</definedName>
    <definedName function="false" hidden="false" name="ProductId74" vbProcedure="false">'Бланк заказа'!$B$201:$B$201</definedName>
    <definedName function="false" hidden="false" name="ProductId75" vbProcedure="false">'Бланк заказа'!$B$202:$B$202</definedName>
    <definedName function="false" hidden="false" name="ProductId76" vbProcedure="false">'Бланк заказа'!$B$203:$B$203</definedName>
    <definedName function="false" hidden="false" name="ProductId77" vbProcedure="false">'Бланк заказа'!$B$208:$B$208</definedName>
    <definedName function="false" hidden="false" name="ProductId78" vbProcedure="false">'Бланк заказа'!$B$209:$B$209</definedName>
    <definedName function="false" hidden="false" name="ProductId79" vbProcedure="false">'Бланк заказа'!$B$210:$B$210</definedName>
    <definedName function="false" hidden="false" name="ProductId8" vbProcedure="false">'Бланк заказа'!$B$46:$B$46</definedName>
    <definedName function="false" hidden="false" name="ProductId80" vbProcedure="false">'Бланк заказа'!$B$211:$B$211</definedName>
    <definedName function="false" hidden="false" name="ProductId81" vbProcedure="false">'Бланк заказа'!$B$216:$B$216</definedName>
    <definedName function="false" hidden="false" name="ProductId82" vbProcedure="false">'Бланк заказа'!$B$221:$B$221</definedName>
    <definedName function="false" hidden="false" name="ProductId83" vbProcedure="false">'Бланк заказа'!$B$226:$B$226</definedName>
    <definedName function="false" hidden="false" name="ProductId84" vbProcedure="false">'Бланк заказа'!$B$227:$B$227</definedName>
    <definedName function="false" hidden="false" name="ProductId85" vbProcedure="false">'Бланк заказа'!$B$233:$B$233</definedName>
    <definedName function="false" hidden="false" name="ProductId86" vbProcedure="false">'Бланк заказа'!$B$239:$B$239</definedName>
    <definedName function="false" hidden="false" name="ProductId87" vbProcedure="false">'Бланк заказа'!$B$240:$B$240</definedName>
    <definedName function="false" hidden="false" name="ProductId88" vbProcedure="false">'Бланк заказа'!$B$245:$B$245</definedName>
    <definedName function="false" hidden="false" name="ProductId89" vbProcedure="false">'Бланк заказа'!$B$251:$B$251</definedName>
    <definedName function="false" hidden="false" name="ProductId9" vbProcedure="false">'Бланк заказа'!$B$47:$B$47</definedName>
    <definedName function="false" hidden="false" name="ProductId90" vbProcedure="false">'Бланк заказа'!$B$255:$B$255</definedName>
    <definedName function="false" hidden="false" name="ProductId91" vbProcedure="false">'Бланк заказа'!$B$261:$B$261</definedName>
    <definedName function="false" hidden="false" name="ProductId92" vbProcedure="false">'Бланк заказа'!$B$262:$B$262</definedName>
    <definedName function="false" hidden="false" name="ProductId93" vbProcedure="false">'Бланк заказа'!$B$263:$B$263</definedName>
    <definedName function="false" hidden="false" name="ProductId94" vbProcedure="false">'Бланк заказа'!$B$267:$B$267</definedName>
    <definedName function="false" hidden="false" name="ProductId95" vbProcedure="false">'Бланк заказа'!$B$271:$B$271</definedName>
    <definedName function="false" hidden="false" name="ProductId96" vbProcedure="false">'Бланк заказа'!$B$272:$B$272</definedName>
    <definedName function="false" hidden="false" name="ProductId97" vbProcedure="false">'Бланк заказа'!$B$276:$B$276</definedName>
    <definedName function="false" hidden="false" name="ProductId98" vbProcedure="false">'Бланк заказа'!$B$277:$B$277</definedName>
    <definedName function="false" hidden="false" name="ProductId99" vbProcedure="false">'Бланк заказа'!$B$278:$B$278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заказа'!$X$48:$X$48</definedName>
    <definedName function="false" hidden="false" name="SalesQty100" vbProcedure="false">'Бланк заказа'!$X$282:$X$282</definedName>
    <definedName function="false" hidden="false" name="SalesQty101" vbProcedure="false">'Бланк заказа'!$X$283:$X$283</definedName>
    <definedName function="false" hidden="false" name="SalesQty102" vbProcedure="false">'Бланк заказа'!$X$284:$X$284</definedName>
    <definedName function="false" hidden="false" name="SalesQty103" vbProcedure="false">'Бланк заказа'!$X$285:$X$285</definedName>
    <definedName function="false" hidden="false" name="SalesQty104" vbProcedure="false">'Бланк заказа'!$X$286:$X$286</definedName>
    <definedName function="false" hidden="false" name="SalesQty105" vbProcedure="false">'Бланк заказа'!$X$287:$X$287</definedName>
    <definedName function="false" hidden="false" name="SalesQty106" vbProcedure="false">'Бланк заказа'!$X$288:$X$288</definedName>
    <definedName function="false" hidden="false" name="SalesQty107" vbProcedure="false">'Бланк заказа'!$X$289:$X$289</definedName>
    <definedName function="false" hidden="false" name="SalesQty108" vbProcedure="false">'Бланк заказа'!$X$290:$X$290</definedName>
    <definedName function="false" hidden="false" name="SalesQty109" vbProcedure="false">'Бланк заказа'!$X$291:$X$291</definedName>
    <definedName function="false" hidden="false" name="SalesQty11" vbProcedure="false">'Бланк заказа'!$X$49:$X$49</definedName>
    <definedName function="false" hidden="false" name="SalesQty110" vbProcedure="false">'Бланк заказа'!$X$292:$X$292</definedName>
    <definedName function="false" hidden="false" name="SalesQty111" vbProcedure="false">'Бланк заказа'!$X$293:$X$293</definedName>
    <definedName function="false" hidden="false" name="SalesQty112" vbProcedure="false">'Бланк заказа'!$X$294:$X$294</definedName>
    <definedName function="false" hidden="false" name="SalesQty113" vbProcedure="false">'Бланк заказа'!$X$295:$X$295</definedName>
    <definedName function="false" hidden="false" name="SalesQty114" vbProcedure="false">'Бланк заказа'!$X$296:$X$296</definedName>
    <definedName function="false" hidden="false" name="SalesQty115" vbProcedure="false">'Бланк заказа'!$X$297:$X$297</definedName>
    <definedName function="false" hidden="false" name="SalesQty116" vbProcedure="false">'Бланк заказа'!$X$298:$X$298</definedName>
    <definedName function="false" hidden="false" name="SalesQty117" vbProcedure="false">'Бланк заказа'!$X$299:$X$299</definedName>
    <definedName function="false" hidden="false" name="SalesQty118" vbProcedure="false">'Бланк заказа'!$X$300:$X$300</definedName>
    <definedName function="false" hidden="false" name="SalesQty119" vbProcedure="false">'Бланк заказа'!$X$301:$X$301</definedName>
    <definedName function="false" hidden="false" name="SalesQty12" vbProcedure="false">'Бланк заказа'!$X$50:$X$50</definedName>
    <definedName function="false" hidden="false" name="SalesQty120" vbProcedure="false">'Бланк заказа'!$X$302:$X$302</definedName>
    <definedName function="false" hidden="false" name="SalesQty13" vbProcedure="false">'Бланк заказа'!$X$51:$X$51</definedName>
    <definedName function="false" hidden="false" name="SalesQty14" vbProcedure="false">'Бланк заказа'!$X$52:$X$52</definedName>
    <definedName function="false" hidden="false" name="SalesQty15" vbProcedure="false">'Бланк заказа'!$X$53:$X$53</definedName>
    <definedName function="false" hidden="false" name="SalesQty16" vbProcedure="false">'Бланк заказа'!$X$54:$X$54</definedName>
    <definedName function="false" hidden="false" name="SalesQty17" vbProcedure="false">'Бланк заказа'!$X$55:$X$55</definedName>
    <definedName function="false" hidden="false" name="SalesQty18" vbProcedure="false">'Бланк заказа'!$X$56:$X$56</definedName>
    <definedName function="false" hidden="false" name="SalesQty19" vbProcedure="false">'Бланк заказа'!$X$57:$X$57</definedName>
    <definedName function="false" hidden="false" name="SalesQty2" vbProcedure="false">'Бланк заказа'!$X$28:$X$28</definedName>
    <definedName function="false" hidden="false" name="SalesQty20" vbProcedure="false">'Бланк заказа'!$X$62:$X$62</definedName>
    <definedName function="false" hidden="false" name="SalesQty21" vbProcedure="false">'Бланк заказа'!$X$63:$X$63</definedName>
    <definedName function="false" hidden="false" name="SalesQty22" vbProcedure="false">'Бланк заказа'!$X$68:$X$68</definedName>
    <definedName function="false" hidden="false" name="SalesQty23" vbProcedure="false">'Бланк заказа'!$X$73:$X$73</definedName>
    <definedName function="false" hidden="false" name="SalesQty24" vbProcedure="false">'Бланк заказа'!$X$74:$X$74</definedName>
    <definedName function="false" hidden="false" name="SalesQty25" vbProcedure="false">'Бланк заказа'!$X$79:$X$79</definedName>
    <definedName function="false" hidden="false" name="SalesQty26" vbProcedure="false">'Бланк заказа'!$X$80:$X$80</definedName>
    <definedName function="false" hidden="false" name="SalesQty27" vbProcedure="false">'Бланк заказа'!$X$81:$X$81</definedName>
    <definedName function="false" hidden="false" name="SalesQty28" vbProcedure="false">'Бланк заказа'!$X$82:$X$82</definedName>
    <definedName function="false" hidden="false" name="SalesQty29" vbProcedure="false">'Бланк заказа'!$X$83:$X$83</definedName>
    <definedName function="false" hidden="false" name="SalesQty3" vbProcedure="false">'Бланк заказа'!$X$29:$X$29</definedName>
    <definedName function="false" hidden="false" name="SalesQty30" vbProcedure="false">'Бланк заказа'!$X$84:$X$84</definedName>
    <definedName function="false" hidden="false" name="SalesQty31" vbProcedure="false">'Бланк заказа'!$X$89:$X$89</definedName>
    <definedName function="false" hidden="false" name="SalesQty32" vbProcedure="false">'Бланк заказа'!$X$94:$X$94</definedName>
    <definedName function="false" hidden="false" name="SalesQty33" vbProcedure="false">'Бланк заказа'!$X$95:$X$95</definedName>
    <definedName function="false" hidden="false" name="SalesQty34" vbProcedure="false">'Бланк заказа'!$X$96:$X$96</definedName>
    <definedName function="false" hidden="false" name="SalesQty35" vbProcedure="false">'Бланк заказа'!$X$101:$X$101</definedName>
    <definedName function="false" hidden="false" name="SalesQty36" vbProcedure="false">'Бланк заказа'!$X$102:$X$102</definedName>
    <definedName function="false" hidden="false" name="SalesQty37" vbProcedure="false">'Бланк заказа'!$X$103:$X$103</definedName>
    <definedName function="false" hidden="false" name="SalesQty38" vbProcedure="false">'Бланк заказа'!$X$104:$X$104</definedName>
    <definedName function="false" hidden="false" name="SalesQty39" vbProcedure="false">'Бланк заказа'!$X$105:$X$105</definedName>
    <definedName function="false" hidden="false" name="SalesQty4" vbProcedure="false">'Бланк заказа'!$X$30:$X$30</definedName>
    <definedName function="false" hidden="false" name="SalesQty40" vbProcedure="false">'Бланк заказа'!$X$106:$X$106</definedName>
    <definedName function="false" hidden="false" name="SalesQty41" vbProcedure="false">'Бланк заказа'!$X$111:$X$111</definedName>
    <definedName function="false" hidden="false" name="SalesQty42" vbProcedure="false">'Бланк заказа'!$X$112:$X$112</definedName>
    <definedName function="false" hidden="false" name="SalesQty43" vbProcedure="false">'Бланк заказа'!$X$117:$X$117</definedName>
    <definedName function="false" hidden="false" name="SalesQty44" vbProcedure="false">'Бланк заказа'!$X$118:$X$118</definedName>
    <definedName function="false" hidden="false" name="SalesQty45" vbProcedure="false">'Бланк заказа'!$X$119:$X$119</definedName>
    <definedName function="false" hidden="false" name="SalesQty46" vbProcedure="false">'Бланк заказа'!$X$124:$X$124</definedName>
    <definedName function="false" hidden="false" name="SalesQty47" vbProcedure="false">'Бланк заказа'!$X$125:$X$125</definedName>
    <definedName function="false" hidden="false" name="SalesQty48" vbProcedure="false">'Бланк заказа'!$X$130:$X$130</definedName>
    <definedName function="false" hidden="false" name="SalesQty49" vbProcedure="false">'Бланк заказа'!$X$135:$X$135</definedName>
    <definedName function="false" hidden="false" name="SalesQty5" vbProcedure="false">'Бланк заказа'!$X$31:$X$31</definedName>
    <definedName function="false" hidden="false" name="SalesQty50" vbProcedure="false">'Бланк заказа'!$X$140:$X$140</definedName>
    <definedName function="false" hidden="false" name="SalesQty51" vbProcedure="false">'Бланк заказа'!$X$141:$X$141</definedName>
    <definedName function="false" hidden="false" name="SalesQty52" vbProcedure="false">'Бланк заказа'!$X$146:$X$146</definedName>
    <definedName function="false" hidden="false" name="SalesQty53" vbProcedure="false">'Бланк заказа'!$X$152:$X$152</definedName>
    <definedName function="false" hidden="false" name="SalesQty54" vbProcedure="false">'Бланк заказа'!$X$157:$X$157</definedName>
    <definedName function="false" hidden="false" name="SalesQty55" vbProcedure="false">'Бланк заказа'!$X$158:$X$158</definedName>
    <definedName function="false" hidden="false" name="SalesQty56" vbProcedure="false">'Бланк заказа'!$X$159:$X$159</definedName>
    <definedName function="false" hidden="false" name="SalesQty57" vbProcedure="false">'Бланк заказа'!$X$160:$X$160</definedName>
    <definedName function="false" hidden="false" name="SalesQty58" vbProcedure="false">'Бланк заказа'!$X$164:$X$164</definedName>
    <definedName function="false" hidden="false" name="SalesQty59" vbProcedure="false">'Бланк заказа'!$X$165:$X$165</definedName>
    <definedName function="false" hidden="false" name="SalesQty6" vbProcedure="false">'Бланк заказа'!$X$36:$X$36</definedName>
    <definedName function="false" hidden="false" name="SalesQty60" vbProcedure="false">'Бланк заказа'!$X$171:$X$171</definedName>
    <definedName function="false" hidden="false" name="SalesQty61" vbProcedure="false">'Бланк заказа'!$X$172:$X$172</definedName>
    <definedName function="false" hidden="false" name="SalesQty62" vbProcedure="false">'Бланк заказа'!$X$173:$X$173</definedName>
    <definedName function="false" hidden="false" name="SalesQty63" vbProcedure="false">'Бланк заказа'!$X$177:$X$177</definedName>
    <definedName function="false" hidden="false" name="SalesQty64" vbProcedure="false">'Бланк заказа'!$X$183:$X$183</definedName>
    <definedName function="false" hidden="false" name="SalesQty65" vbProcedure="false">'Бланк заказа'!$X$184:$X$184</definedName>
    <definedName function="false" hidden="false" name="SalesQty66" vbProcedure="false">'Бланк заказа'!$X$185:$X$185</definedName>
    <definedName function="false" hidden="false" name="SalesQty67" vbProcedure="false">'Бланк заказа'!$X$186:$X$186</definedName>
    <definedName function="false" hidden="false" name="SalesQty68" vbProcedure="false">'Бланк заказа'!$X$191:$X$191</definedName>
    <definedName function="false" hidden="false" name="SalesQty69" vbProcedure="false">'Бланк заказа'!$X$192:$X$192</definedName>
    <definedName function="false" hidden="false" name="SalesQty7" vbProcedure="false">'Бланк заказа'!$X$41:$X$41</definedName>
    <definedName function="false" hidden="false" name="SalesQty70" vbProcedure="false">'Бланк заказа'!$X$193:$X$193</definedName>
    <definedName function="false" hidden="false" name="SalesQty71" vbProcedure="false">'Бланк заказа'!$X$198:$X$198</definedName>
    <definedName function="false" hidden="false" name="SalesQty72" vbProcedure="false">'Бланк заказа'!$X$199:$X$199</definedName>
    <definedName function="false" hidden="false" name="SalesQty73" vbProcedure="false">'Бланк заказа'!$X$200:$X$200</definedName>
    <definedName function="false" hidden="false" name="SalesQty74" vbProcedure="false">'Бланк заказа'!$X$201:$X$201</definedName>
    <definedName function="false" hidden="false" name="SalesQty75" vbProcedure="false">'Бланк заказа'!$X$202:$X$202</definedName>
    <definedName function="false" hidden="false" name="SalesQty76" vbProcedure="false">'Бланк заказа'!$X$203:$X$203</definedName>
    <definedName function="false" hidden="false" name="SalesQty77" vbProcedure="false">'Бланк заказа'!$X$208:$X$208</definedName>
    <definedName function="false" hidden="false" name="SalesQty78" vbProcedure="false">'Бланк заказа'!$X$209:$X$209</definedName>
    <definedName function="false" hidden="false" name="SalesQty79" vbProcedure="false">'Бланк заказа'!$X$210:$X$210</definedName>
    <definedName function="false" hidden="false" name="SalesQty8" vbProcedure="false">'Бланк заказа'!$X$46:$X$46</definedName>
    <definedName function="false" hidden="false" name="SalesQty80" vbProcedure="false">'Бланк заказа'!$X$211:$X$211</definedName>
    <definedName function="false" hidden="false" name="SalesQty81" vbProcedure="false">'Бланк заказа'!$X$216:$X$216</definedName>
    <definedName function="false" hidden="false" name="SalesQty82" vbProcedure="false">'Бланк заказа'!$X$221:$X$221</definedName>
    <definedName function="false" hidden="false" name="SalesQty83" vbProcedure="false">'Бланк заказа'!$X$226:$X$226</definedName>
    <definedName function="false" hidden="false" name="SalesQty84" vbProcedure="false">'Бланк заказа'!$X$227:$X$227</definedName>
    <definedName function="false" hidden="false" name="SalesQty85" vbProcedure="false">'Бланк заказа'!$X$233:$X$233</definedName>
    <definedName function="false" hidden="false" name="SalesQty86" vbProcedure="false">'Бланк заказа'!$X$239:$X$239</definedName>
    <definedName function="false" hidden="false" name="SalesQty87" vbProcedure="false">'Бланк заказа'!$X$240:$X$240</definedName>
    <definedName function="false" hidden="false" name="SalesQty88" vbProcedure="false">'Бланк заказа'!$X$245:$X$245</definedName>
    <definedName function="false" hidden="false" name="SalesQty89" vbProcedure="false">'Бланк заказа'!$X$251:$X$251</definedName>
    <definedName function="false" hidden="false" name="SalesQty9" vbProcedure="false">'Бланк заказа'!$X$47:$X$47</definedName>
    <definedName function="false" hidden="false" name="SalesQty90" vbProcedure="false">'Бланк заказа'!$X$255:$X$255</definedName>
    <definedName function="false" hidden="false" name="SalesQty91" vbProcedure="false">'Бланк заказа'!$X$261:$X$261</definedName>
    <definedName function="false" hidden="false" name="SalesQty92" vbProcedure="false">'Бланк заказа'!$X$262:$X$262</definedName>
    <definedName function="false" hidden="false" name="SalesQty93" vbProcedure="false">'Бланк заказа'!$X$263:$X$263</definedName>
    <definedName function="false" hidden="false" name="SalesQty94" vbProcedure="false">'Бланк заказа'!$X$267:$X$267</definedName>
    <definedName function="false" hidden="false" name="SalesQty95" vbProcedure="false">'Бланк заказа'!$X$271:$X$271</definedName>
    <definedName function="false" hidden="false" name="SalesQty96" vbProcedure="false">'Бланк заказа'!$X$272:$X$272</definedName>
    <definedName function="false" hidden="false" name="SalesQty97" vbProcedure="false">'Бланк заказа'!$X$276:$X$276</definedName>
    <definedName function="false" hidden="false" name="SalesQty98" vbProcedure="false">'Бланк заказа'!$X$277:$X$277</definedName>
    <definedName function="false" hidden="false" name="SalesQty99" vbProcedure="false">'Бланк заказа'!$X$278:$X$278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заказа'!$Y$48:$Y$48</definedName>
    <definedName function="false" hidden="false" name="SalesRoundBox100" vbProcedure="false">'Бланк заказа'!$Y$282:$Y$282</definedName>
    <definedName function="false" hidden="false" name="SalesRoundBox101" vbProcedure="false">'Бланк заказа'!$Y$283:$Y$283</definedName>
    <definedName function="false" hidden="false" name="SalesRoundBox102" vbProcedure="false">'Бланк заказа'!$Y$284:$Y$284</definedName>
    <definedName function="false" hidden="false" name="SalesRoundBox103" vbProcedure="false">'Бланк заказа'!$Y$285:$Y$285</definedName>
    <definedName function="false" hidden="false" name="SalesRoundBox104" vbProcedure="false">'Бланк заказа'!$Y$286:$Y$286</definedName>
    <definedName function="false" hidden="false" name="SalesRoundBox105" vbProcedure="false">'Бланк заказа'!$Y$287:$Y$287</definedName>
    <definedName function="false" hidden="false" name="SalesRoundBox106" vbProcedure="false">'Бланк заказа'!$Y$288:$Y$288</definedName>
    <definedName function="false" hidden="false" name="SalesRoundBox107" vbProcedure="false">'Бланк заказа'!$Y$289:$Y$289</definedName>
    <definedName function="false" hidden="false" name="SalesRoundBox108" vbProcedure="false">'Бланк заказа'!$Y$290:$Y$290</definedName>
    <definedName function="false" hidden="false" name="SalesRoundBox109" vbProcedure="false">'Бланк заказа'!$Y$291:$Y$291</definedName>
    <definedName function="false" hidden="false" name="SalesRoundBox11" vbProcedure="false">'Бланк заказа'!$Y$49:$Y$49</definedName>
    <definedName function="false" hidden="false" name="SalesRoundBox110" vbProcedure="false">'Бланк заказа'!$Y$292:$Y$292</definedName>
    <definedName function="false" hidden="false" name="SalesRoundBox111" vbProcedure="false">'Бланк заказа'!$Y$293:$Y$293</definedName>
    <definedName function="false" hidden="false" name="SalesRoundBox112" vbProcedure="false">'Бланк заказа'!$Y$294:$Y$294</definedName>
    <definedName function="false" hidden="false" name="SalesRoundBox113" vbProcedure="false">'Бланк заказа'!$Y$295:$Y$295</definedName>
    <definedName function="false" hidden="false" name="SalesRoundBox114" vbProcedure="false">'Бланк заказа'!$Y$296:$Y$296</definedName>
    <definedName function="false" hidden="false" name="SalesRoundBox115" vbProcedure="false">'Бланк заказа'!$Y$297:$Y$297</definedName>
    <definedName function="false" hidden="false" name="SalesRoundBox116" vbProcedure="false">'Бланк заказа'!$Y$298:$Y$298</definedName>
    <definedName function="false" hidden="false" name="SalesRoundBox117" vbProcedure="false">'Бланк заказа'!$Y$299:$Y$299</definedName>
    <definedName function="false" hidden="false" name="SalesRoundBox118" vbProcedure="false">'Бланк заказа'!$Y$300:$Y$300</definedName>
    <definedName function="false" hidden="false" name="SalesRoundBox119" vbProcedure="false">'Бланк заказа'!$Y$301:$Y$301</definedName>
    <definedName function="false" hidden="false" name="SalesRoundBox12" vbProcedure="false">'Бланк заказа'!$Y$50:$Y$50</definedName>
    <definedName function="false" hidden="false" name="SalesRoundBox120" vbProcedure="false">'Бланк заказа'!$Y$302:$Y$302</definedName>
    <definedName function="false" hidden="false" name="SalesRoundBox13" vbProcedure="false">'Бланк заказа'!$Y$51:$Y$51</definedName>
    <definedName function="false" hidden="false" name="SalesRoundBox14" vbProcedure="false">'Бланк заказа'!$Y$52:$Y$52</definedName>
    <definedName function="false" hidden="false" name="SalesRoundBox15" vbProcedure="false">'Бланк заказа'!$Y$53:$Y$53</definedName>
    <definedName function="false" hidden="false" name="SalesRoundBox16" vbProcedure="false">'Бланк заказа'!$Y$54:$Y$54</definedName>
    <definedName function="false" hidden="false" name="SalesRoundBox17" vbProcedure="false">'Бланк заказа'!$Y$55:$Y$55</definedName>
    <definedName function="false" hidden="false" name="SalesRoundBox18" vbProcedure="false">'Бланк заказа'!$Y$56:$Y$56</definedName>
    <definedName function="false" hidden="false" name="SalesRoundBox19" vbProcedure="false">'Бланк заказа'!$Y$57:$Y$57</definedName>
    <definedName function="false" hidden="false" name="SalesRoundBox2" vbProcedure="false">'Бланк заказа'!$Y$28:$Y$28</definedName>
    <definedName function="false" hidden="false" name="SalesRoundBox20" vbProcedure="false">'Бланк заказа'!$Y$62:$Y$62</definedName>
    <definedName function="false" hidden="false" name="SalesRoundBox21" vbProcedure="false">'Бланк заказа'!$Y$63:$Y$63</definedName>
    <definedName function="false" hidden="false" name="SalesRoundBox22" vbProcedure="false">'Бланк заказа'!$Y$68:$Y$68</definedName>
    <definedName function="false" hidden="false" name="SalesRoundBox23" vbProcedure="false">'Бланк заказа'!$Y$73:$Y$73</definedName>
    <definedName function="false" hidden="false" name="SalesRoundBox24" vbProcedure="false">'Бланк заказа'!$Y$74:$Y$74</definedName>
    <definedName function="false" hidden="false" name="SalesRoundBox25" vbProcedure="false">'Бланк заказа'!$Y$79:$Y$79</definedName>
    <definedName function="false" hidden="false" name="SalesRoundBox26" vbProcedure="false">'Бланк заказа'!$Y$80:$Y$80</definedName>
    <definedName function="false" hidden="false" name="SalesRoundBox27" vbProcedure="false">'Бланк заказа'!$Y$81:$Y$81</definedName>
    <definedName function="false" hidden="false" name="SalesRoundBox28" vbProcedure="false">'Бланк заказа'!$Y$82:$Y$82</definedName>
    <definedName function="false" hidden="false" name="SalesRoundBox29" vbProcedure="false">'Бланк заказа'!$Y$83:$Y$83</definedName>
    <definedName function="false" hidden="false" name="SalesRoundBox3" vbProcedure="false">'Бланк заказа'!$Y$29:$Y$29</definedName>
    <definedName function="false" hidden="false" name="SalesRoundBox30" vbProcedure="false">'Бланк заказа'!$Y$84:$Y$84</definedName>
    <definedName function="false" hidden="false" name="SalesRoundBox31" vbProcedure="false">'Бланк заказа'!$Y$89:$Y$89</definedName>
    <definedName function="false" hidden="false" name="SalesRoundBox32" vbProcedure="false">'Бланк заказа'!$Y$94:$Y$94</definedName>
    <definedName function="false" hidden="false" name="SalesRoundBox33" vbProcedure="false">'Бланк заказа'!$Y$95:$Y$95</definedName>
    <definedName function="false" hidden="false" name="SalesRoundBox34" vbProcedure="false">'Бланк заказа'!$Y$96:$Y$96</definedName>
    <definedName function="false" hidden="false" name="SalesRoundBox35" vbProcedure="false">'Бланк заказа'!$Y$101:$Y$101</definedName>
    <definedName function="false" hidden="false" name="SalesRoundBox36" vbProcedure="false">'Бланк заказа'!$Y$102:$Y$102</definedName>
    <definedName function="false" hidden="false" name="SalesRoundBox37" vbProcedure="false">'Бланк заказа'!$Y$103:$Y$103</definedName>
    <definedName function="false" hidden="false" name="SalesRoundBox38" vbProcedure="false">'Бланк заказа'!$Y$104:$Y$104</definedName>
    <definedName function="false" hidden="false" name="SalesRoundBox39" vbProcedure="false">'Бланк заказа'!$Y$105:$Y$105</definedName>
    <definedName function="false" hidden="false" name="SalesRoundBox4" vbProcedure="false">'Бланк заказа'!$Y$30:$Y$30</definedName>
    <definedName function="false" hidden="false" name="SalesRoundBox40" vbProcedure="false">'Бланк заказа'!$Y$106:$Y$106</definedName>
    <definedName function="false" hidden="false" name="SalesRoundBox41" vbProcedure="false">'Бланк заказа'!$Y$111:$Y$111</definedName>
    <definedName function="false" hidden="false" name="SalesRoundBox42" vbProcedure="false">'Бланк заказа'!$Y$112:$Y$112</definedName>
    <definedName function="false" hidden="false" name="SalesRoundBox43" vbProcedure="false">'Бланк заказа'!$Y$117:$Y$117</definedName>
    <definedName function="false" hidden="false" name="SalesRoundBox44" vbProcedure="false">'Бланк заказа'!$Y$118:$Y$118</definedName>
    <definedName function="false" hidden="false" name="SalesRoundBox45" vbProcedure="false">'Бланк заказа'!$Y$119:$Y$119</definedName>
    <definedName function="false" hidden="false" name="SalesRoundBox46" vbProcedure="false">'Бланк заказа'!$Y$124:$Y$124</definedName>
    <definedName function="false" hidden="false" name="SalesRoundBox47" vbProcedure="false">'Бланк заказа'!$Y$125:$Y$125</definedName>
    <definedName function="false" hidden="false" name="SalesRoundBox48" vbProcedure="false">'Бланк заказа'!$Y$130:$Y$130</definedName>
    <definedName function="false" hidden="false" name="SalesRoundBox49" vbProcedure="false">'Бланк заказа'!$Y$135:$Y$135</definedName>
    <definedName function="false" hidden="false" name="SalesRoundBox5" vbProcedure="false">'Бланк заказа'!$Y$31:$Y$31</definedName>
    <definedName function="false" hidden="false" name="SalesRoundBox50" vbProcedure="false">'Бланк заказа'!$Y$140:$Y$140</definedName>
    <definedName function="false" hidden="false" name="SalesRoundBox51" vbProcedure="false">'Бланк заказа'!$Y$141:$Y$141</definedName>
    <definedName function="false" hidden="false" name="SalesRoundBox52" vbProcedure="false">'Бланк заказа'!$Y$146:$Y$146</definedName>
    <definedName function="false" hidden="false" name="SalesRoundBox53" vbProcedure="false">'Бланк заказа'!$Y$152:$Y$152</definedName>
    <definedName function="false" hidden="false" name="SalesRoundBox54" vbProcedure="false">'Бланк заказа'!$Y$157:$Y$157</definedName>
    <definedName function="false" hidden="false" name="SalesRoundBox55" vbProcedure="false">'Бланк заказа'!$Y$158:$Y$158</definedName>
    <definedName function="false" hidden="false" name="SalesRoundBox56" vbProcedure="false">'Бланк заказа'!$Y$159:$Y$159</definedName>
    <definedName function="false" hidden="false" name="SalesRoundBox57" vbProcedure="false">'Бланк заказа'!$Y$160:$Y$160</definedName>
    <definedName function="false" hidden="false" name="SalesRoundBox58" vbProcedure="false">'Бланк заказа'!$Y$164:$Y$164</definedName>
    <definedName function="false" hidden="false" name="SalesRoundBox59" vbProcedure="false">'Бланк заказа'!$Y$165:$Y$165</definedName>
    <definedName function="false" hidden="false" name="SalesRoundBox6" vbProcedure="false">'Бланк заказа'!$Y$36:$Y$36</definedName>
    <definedName function="false" hidden="false" name="SalesRoundBox60" vbProcedure="false">'Бланк заказа'!$Y$171:$Y$171</definedName>
    <definedName function="false" hidden="false" name="SalesRoundBox61" vbProcedure="false">'Бланк заказа'!$Y$172:$Y$172</definedName>
    <definedName function="false" hidden="false" name="SalesRoundBox62" vbProcedure="false">'Бланк заказа'!$Y$173:$Y$173</definedName>
    <definedName function="false" hidden="false" name="SalesRoundBox63" vbProcedure="false">'Бланк заказа'!$Y$177:$Y$177</definedName>
    <definedName function="false" hidden="false" name="SalesRoundBox64" vbProcedure="false">'Бланк заказа'!$Y$183:$Y$183</definedName>
    <definedName function="false" hidden="false" name="SalesRoundBox65" vbProcedure="false">'Бланк заказа'!$Y$184:$Y$184</definedName>
    <definedName function="false" hidden="false" name="SalesRoundBox66" vbProcedure="false">'Бланк заказа'!$Y$185:$Y$185</definedName>
    <definedName function="false" hidden="false" name="SalesRoundBox67" vbProcedure="false">'Бланк заказа'!$Y$186:$Y$186</definedName>
    <definedName function="false" hidden="false" name="SalesRoundBox68" vbProcedure="false">'Бланк заказа'!$Y$191:$Y$191</definedName>
    <definedName function="false" hidden="false" name="SalesRoundBox69" vbProcedure="false">'Бланк заказа'!$Y$192:$Y$192</definedName>
    <definedName function="false" hidden="false" name="SalesRoundBox7" vbProcedure="false">'Бланк заказа'!$Y$41:$Y$41</definedName>
    <definedName function="false" hidden="false" name="SalesRoundBox70" vbProcedure="false">'Бланк заказа'!$Y$193:$Y$193</definedName>
    <definedName function="false" hidden="false" name="SalesRoundBox71" vbProcedure="false">'Бланк заказа'!$Y$198:$Y$198</definedName>
    <definedName function="false" hidden="false" name="SalesRoundBox72" vbProcedure="false">'Бланк заказа'!$Y$199:$Y$199</definedName>
    <definedName function="false" hidden="false" name="SalesRoundBox73" vbProcedure="false">'Бланк заказа'!$Y$200:$Y$200</definedName>
    <definedName function="false" hidden="false" name="SalesRoundBox74" vbProcedure="false">'Бланк заказа'!$Y$201:$Y$201</definedName>
    <definedName function="false" hidden="false" name="SalesRoundBox75" vbProcedure="false">'Бланк заказа'!$Y$202:$Y$202</definedName>
    <definedName function="false" hidden="false" name="SalesRoundBox76" vbProcedure="false">'Бланк заказа'!$Y$203:$Y$203</definedName>
    <definedName function="false" hidden="false" name="SalesRoundBox77" vbProcedure="false">'Бланк заказа'!$Y$208:$Y$208</definedName>
    <definedName function="false" hidden="false" name="SalesRoundBox78" vbProcedure="false">'Бланк заказа'!$Y$209:$Y$209</definedName>
    <definedName function="false" hidden="false" name="SalesRoundBox79" vbProcedure="false">'Бланк заказа'!$Y$210:$Y$210</definedName>
    <definedName function="false" hidden="false" name="SalesRoundBox8" vbProcedure="false">'Бланк заказа'!$Y$46:$Y$46</definedName>
    <definedName function="false" hidden="false" name="SalesRoundBox80" vbProcedure="false">'Бланк заказа'!$Y$211:$Y$211</definedName>
    <definedName function="false" hidden="false" name="SalesRoundBox81" vbProcedure="false">'Бланк заказа'!$Y$216:$Y$216</definedName>
    <definedName function="false" hidden="false" name="SalesRoundBox82" vbProcedure="false">'Бланк заказа'!$Y$221:$Y$221</definedName>
    <definedName function="false" hidden="false" name="SalesRoundBox83" vbProcedure="false">'Бланк заказа'!$Y$226:$Y$226</definedName>
    <definedName function="false" hidden="false" name="SalesRoundBox84" vbProcedure="false">'Бланк заказа'!$Y$227:$Y$227</definedName>
    <definedName function="false" hidden="false" name="SalesRoundBox85" vbProcedure="false">'Бланк заказа'!$Y$233:$Y$233</definedName>
    <definedName function="false" hidden="false" name="SalesRoundBox86" vbProcedure="false">'Бланк заказа'!$Y$239:$Y$239</definedName>
    <definedName function="false" hidden="false" name="SalesRoundBox87" vbProcedure="false">'Бланк заказа'!$Y$240:$Y$240</definedName>
    <definedName function="false" hidden="false" name="SalesRoundBox88" vbProcedure="false">'Бланк заказа'!$Y$245:$Y$245</definedName>
    <definedName function="false" hidden="false" name="SalesRoundBox89" vbProcedure="false">'Бланк заказа'!$Y$251:$Y$251</definedName>
    <definedName function="false" hidden="false" name="SalesRoundBox9" vbProcedure="false">'Бланк заказа'!$Y$47:$Y$47</definedName>
    <definedName function="false" hidden="false" name="SalesRoundBox90" vbProcedure="false">'Бланк заказа'!$Y$255:$Y$255</definedName>
    <definedName function="false" hidden="false" name="SalesRoundBox91" vbProcedure="false">'Бланк заказа'!$Y$261:$Y$261</definedName>
    <definedName function="false" hidden="false" name="SalesRoundBox92" vbProcedure="false">'Бланк заказа'!$Y$262:$Y$262</definedName>
    <definedName function="false" hidden="false" name="SalesRoundBox93" vbProcedure="false">'Бланк заказа'!$Y$263:$Y$263</definedName>
    <definedName function="false" hidden="false" name="SalesRoundBox94" vbProcedure="false">'Бланк заказа'!$Y$267:$Y$267</definedName>
    <definedName function="false" hidden="false" name="SalesRoundBox95" vbProcedure="false">'Бланк заказа'!$Y$271:$Y$271</definedName>
    <definedName function="false" hidden="false" name="SalesRoundBox96" vbProcedure="false">'Бланк заказа'!$Y$272:$Y$272</definedName>
    <definedName function="false" hidden="false" name="SalesRoundBox97" vbProcedure="false">'Бланк заказа'!$Y$276:$Y$276</definedName>
    <definedName function="false" hidden="false" name="SalesRoundBox98" vbProcedure="false">'Бланк заказа'!$Y$277:$Y$277</definedName>
    <definedName function="false" hidden="false" name="SalesRoundBox99" vbProcedure="false">'Бланк заказа'!$Y$278:$Y$278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заказа'!$W$48:$W$48</definedName>
    <definedName function="false" hidden="false" name="UnitOfMeasure100" vbProcedure="false">'Бланк заказа'!$W$282:$W$282</definedName>
    <definedName function="false" hidden="false" name="UnitOfMeasure101" vbProcedure="false">'Бланк заказа'!$W$283:$W$283</definedName>
    <definedName function="false" hidden="false" name="UnitOfMeasure102" vbProcedure="false">'Бланк заказа'!$W$284:$W$284</definedName>
    <definedName function="false" hidden="false" name="UnitOfMeasure103" vbProcedure="false">'Бланк заказа'!$W$285:$W$285</definedName>
    <definedName function="false" hidden="false" name="UnitOfMeasure104" vbProcedure="false">'Бланк заказа'!$W$286:$W$286</definedName>
    <definedName function="false" hidden="false" name="UnitOfMeasure105" vbProcedure="false">'Бланк заказа'!$W$287:$W$287</definedName>
    <definedName function="false" hidden="false" name="UnitOfMeasure106" vbProcedure="false">'Бланк заказа'!$W$288:$W$288</definedName>
    <definedName function="false" hidden="false" name="UnitOfMeasure107" vbProcedure="false">'Бланк заказа'!$W$289:$W$289</definedName>
    <definedName function="false" hidden="false" name="UnitOfMeasure108" vbProcedure="false">'Бланк заказа'!$W$290:$W$290</definedName>
    <definedName function="false" hidden="false" name="UnitOfMeasure109" vbProcedure="false">'Бланк заказа'!$W$291:$W$291</definedName>
    <definedName function="false" hidden="false" name="UnitOfMeasure11" vbProcedure="false">'Бланк заказа'!$W$49:$W$49</definedName>
    <definedName function="false" hidden="false" name="UnitOfMeasure110" vbProcedure="false">'Бланк заказа'!$W$292:$W$292</definedName>
    <definedName function="false" hidden="false" name="UnitOfMeasure111" vbProcedure="false">'Бланк заказа'!$W$293:$W$293</definedName>
    <definedName function="false" hidden="false" name="UnitOfMeasure112" vbProcedure="false">'Бланк заказа'!$W$294:$W$294</definedName>
    <definedName function="false" hidden="false" name="UnitOfMeasure113" vbProcedure="false">'Бланк заказа'!$W$295:$W$295</definedName>
    <definedName function="false" hidden="false" name="UnitOfMeasure114" vbProcedure="false">'Бланк заказа'!$W$296:$W$296</definedName>
    <definedName function="false" hidden="false" name="UnitOfMeasure115" vbProcedure="false">'Бланк заказа'!$W$297:$W$297</definedName>
    <definedName function="false" hidden="false" name="UnitOfMeasure116" vbProcedure="false">'Бланк заказа'!$W$298:$W$298</definedName>
    <definedName function="false" hidden="false" name="UnitOfMeasure117" vbProcedure="false">'Бланк заказа'!$W$299:$W$299</definedName>
    <definedName function="false" hidden="false" name="UnitOfMeasure118" vbProcedure="false">'Бланк заказа'!$W$300:$W$300</definedName>
    <definedName function="false" hidden="false" name="UnitOfMeasure119" vbProcedure="false">'Бланк заказа'!$W$301:$W$301</definedName>
    <definedName function="false" hidden="false" name="UnitOfMeasure12" vbProcedure="false">'Бланк заказа'!$W$50:$W$50</definedName>
    <definedName function="false" hidden="false" name="UnitOfMeasure120" vbProcedure="false">'Бланк заказа'!$W$302:$W$302</definedName>
    <definedName function="false" hidden="false" name="UnitOfMeasure13" vbProcedure="false">'Бланк заказа'!$W$51:$W$51</definedName>
    <definedName function="false" hidden="false" name="UnitOfMeasure14" vbProcedure="false">'Бланк заказа'!$W$52:$W$52</definedName>
    <definedName function="false" hidden="false" name="UnitOfMeasure15" vbProcedure="false">'Бланк заказа'!$W$53:$W$53</definedName>
    <definedName function="false" hidden="false" name="UnitOfMeasure16" vbProcedure="false">'Бланк заказа'!$W$54:$W$54</definedName>
    <definedName function="false" hidden="false" name="UnitOfMeasure17" vbProcedure="false">'Бланк заказа'!$W$55:$W$55</definedName>
    <definedName function="false" hidden="false" name="UnitOfMeasure18" vbProcedure="false">'Бланк заказа'!$W$56:$W$56</definedName>
    <definedName function="false" hidden="false" name="UnitOfMeasure19" vbProcedure="false">'Бланк заказа'!$W$57:$W$57</definedName>
    <definedName function="false" hidden="false" name="UnitOfMeasure2" vbProcedure="false">'Бланк заказа'!$W$28:$W$28</definedName>
    <definedName function="false" hidden="false" name="UnitOfMeasure20" vbProcedure="false">'Бланк заказа'!$W$62:$W$62</definedName>
    <definedName function="false" hidden="false" name="UnitOfMeasure21" vbProcedure="false">'Бланк заказа'!$W$63:$W$63</definedName>
    <definedName function="false" hidden="false" name="UnitOfMeasure22" vbProcedure="false">'Бланк заказа'!$W$68:$W$68</definedName>
    <definedName function="false" hidden="false" name="UnitOfMeasure23" vbProcedure="false">'Бланк заказа'!$W$73:$W$73</definedName>
    <definedName function="false" hidden="false" name="UnitOfMeasure24" vbProcedure="false">'Бланк заказа'!$W$74:$W$74</definedName>
    <definedName function="false" hidden="false" name="UnitOfMeasure25" vbProcedure="false">'Бланк заказа'!$W$79:$W$79</definedName>
    <definedName function="false" hidden="false" name="UnitOfMeasure26" vbProcedure="false">'Бланк заказа'!$W$80:$W$80</definedName>
    <definedName function="false" hidden="false" name="UnitOfMeasure27" vbProcedure="false">'Бланк заказа'!$W$81:$W$81</definedName>
    <definedName function="false" hidden="false" name="UnitOfMeasure28" vbProcedure="false">'Бланк заказа'!$W$82:$W$82</definedName>
    <definedName function="false" hidden="false" name="UnitOfMeasure29" vbProcedure="false">'Бланк заказа'!$W$83:$W$83</definedName>
    <definedName function="false" hidden="false" name="UnitOfMeasure3" vbProcedure="false">'Бланк заказа'!$W$29:$W$29</definedName>
    <definedName function="false" hidden="false" name="UnitOfMeasure30" vbProcedure="false">'Бланк заказа'!$W$84:$W$84</definedName>
    <definedName function="false" hidden="false" name="UnitOfMeasure31" vbProcedure="false">'Бланк заказа'!$W$89:$W$89</definedName>
    <definedName function="false" hidden="false" name="UnitOfMeasure32" vbProcedure="false">'Бланк заказа'!$W$94:$W$94</definedName>
    <definedName function="false" hidden="false" name="UnitOfMeasure33" vbProcedure="false">'Бланк заказа'!$W$95:$W$95</definedName>
    <definedName function="false" hidden="false" name="UnitOfMeasure34" vbProcedure="false">'Бланк заказа'!$W$96:$W$96</definedName>
    <definedName function="false" hidden="false" name="UnitOfMeasure35" vbProcedure="false">'Бланк заказа'!$W$101:$W$101</definedName>
    <definedName function="false" hidden="false" name="UnitOfMeasure36" vbProcedure="false">'Бланк заказа'!$W$102:$W$102</definedName>
    <definedName function="false" hidden="false" name="UnitOfMeasure37" vbProcedure="false">'Бланк заказа'!$W$103:$W$103</definedName>
    <definedName function="false" hidden="false" name="UnitOfMeasure38" vbProcedure="false">'Бланк заказа'!$W$104:$W$104</definedName>
    <definedName function="false" hidden="false" name="UnitOfMeasure39" vbProcedure="false">'Бланк заказа'!$W$105:$W$105</definedName>
    <definedName function="false" hidden="false" name="UnitOfMeasure4" vbProcedure="false">'Бланк заказа'!$W$30:$W$30</definedName>
    <definedName function="false" hidden="false" name="UnitOfMeasure40" vbProcedure="false">'Бланк заказа'!$W$106:$W$106</definedName>
    <definedName function="false" hidden="false" name="UnitOfMeasure41" vbProcedure="false">'Бланк заказа'!$W$111:$W$111</definedName>
    <definedName function="false" hidden="false" name="UnitOfMeasure42" vbProcedure="false">'Бланк заказа'!$W$112:$W$112</definedName>
    <definedName function="false" hidden="false" name="UnitOfMeasure43" vbProcedure="false">'Бланк заказа'!$W$117:$W$117</definedName>
    <definedName function="false" hidden="false" name="UnitOfMeasure44" vbProcedure="false">'Бланк заказа'!$W$118:$W$118</definedName>
    <definedName function="false" hidden="false" name="UnitOfMeasure45" vbProcedure="false">'Бланк заказа'!$W$119:$W$119</definedName>
    <definedName function="false" hidden="false" name="UnitOfMeasure46" vbProcedure="false">'Бланк заказа'!$W$124:$W$124</definedName>
    <definedName function="false" hidden="false" name="UnitOfMeasure47" vbProcedure="false">'Бланк заказа'!$W$125:$W$125</definedName>
    <definedName function="false" hidden="false" name="UnitOfMeasure48" vbProcedure="false">'Бланк заказа'!$W$130:$W$130</definedName>
    <definedName function="false" hidden="false" name="UnitOfMeasure49" vbProcedure="false">'Бланк заказа'!$W$135:$W$135</definedName>
    <definedName function="false" hidden="false" name="UnitOfMeasure5" vbProcedure="false">'Бланк заказа'!$W$31:$W$31</definedName>
    <definedName function="false" hidden="false" name="UnitOfMeasure50" vbProcedure="false">'Бланк заказа'!$W$140:$W$140</definedName>
    <definedName function="false" hidden="false" name="UnitOfMeasure51" vbProcedure="false">'Бланк заказа'!$W$141:$W$141</definedName>
    <definedName function="false" hidden="false" name="UnitOfMeasure52" vbProcedure="false">'Бланк заказа'!$W$146:$W$146</definedName>
    <definedName function="false" hidden="false" name="UnitOfMeasure53" vbProcedure="false">'Бланк заказа'!$W$152:$W$152</definedName>
    <definedName function="false" hidden="false" name="UnitOfMeasure54" vbProcedure="false">'Бланк заказа'!$W$157:$W$157</definedName>
    <definedName function="false" hidden="false" name="UnitOfMeasure55" vbProcedure="false">'Бланк заказа'!$W$158:$W$158</definedName>
    <definedName function="false" hidden="false" name="UnitOfMeasure56" vbProcedure="false">'Бланк заказа'!$W$159:$W$159</definedName>
    <definedName function="false" hidden="false" name="UnitOfMeasure57" vbProcedure="false">'Бланк заказа'!$W$160:$W$160</definedName>
    <definedName function="false" hidden="false" name="UnitOfMeasure58" vbProcedure="false">'Бланк заказа'!$W$164:$W$164</definedName>
    <definedName function="false" hidden="false" name="UnitOfMeasure59" vbProcedure="false">'Бланк заказа'!$W$165:$W$165</definedName>
    <definedName function="false" hidden="false" name="UnitOfMeasure6" vbProcedure="false">'Бланк заказа'!$W$36:$W$36</definedName>
    <definedName function="false" hidden="false" name="UnitOfMeasure60" vbProcedure="false">'Бланк заказа'!$W$171:$W$171</definedName>
    <definedName function="false" hidden="false" name="UnitOfMeasure61" vbProcedure="false">'Бланк заказа'!$W$172:$W$172</definedName>
    <definedName function="false" hidden="false" name="UnitOfMeasure62" vbProcedure="false">'Бланк заказа'!$W$173:$W$173</definedName>
    <definedName function="false" hidden="false" name="UnitOfMeasure63" vbProcedure="false">'Бланк заказа'!$W$177:$W$177</definedName>
    <definedName function="false" hidden="false" name="UnitOfMeasure64" vbProcedure="false">'Бланк заказа'!$W$183:$W$183</definedName>
    <definedName function="false" hidden="false" name="UnitOfMeasure65" vbProcedure="false">'Бланк заказа'!$W$184:$W$184</definedName>
    <definedName function="false" hidden="false" name="UnitOfMeasure66" vbProcedure="false">'Бланк заказа'!$W$185:$W$185</definedName>
    <definedName function="false" hidden="false" name="UnitOfMeasure67" vbProcedure="false">'Бланк заказа'!$W$186:$W$186</definedName>
    <definedName function="false" hidden="false" name="UnitOfMeasure68" vbProcedure="false">'Бланк заказа'!$W$191:$W$191</definedName>
    <definedName function="false" hidden="false" name="UnitOfMeasure69" vbProcedure="false">'Бланк заказа'!$W$192:$W$192</definedName>
    <definedName function="false" hidden="false" name="UnitOfMeasure7" vbProcedure="false">'Бланк заказа'!$W$41:$W$41</definedName>
    <definedName function="false" hidden="false" name="UnitOfMeasure70" vbProcedure="false">'Бланк заказа'!$W$193:$W$193</definedName>
    <definedName function="false" hidden="false" name="UnitOfMeasure71" vbProcedure="false">'Бланк заказа'!$W$198:$W$198</definedName>
    <definedName function="false" hidden="false" name="UnitOfMeasure72" vbProcedure="false">'Бланк заказа'!$W$199:$W$199</definedName>
    <definedName function="false" hidden="false" name="UnitOfMeasure73" vbProcedure="false">'Бланк заказа'!$W$200:$W$200</definedName>
    <definedName function="false" hidden="false" name="UnitOfMeasure74" vbProcedure="false">'Бланк заказа'!$W$201:$W$201</definedName>
    <definedName function="false" hidden="false" name="UnitOfMeasure75" vbProcedure="false">'Бланк заказа'!$W$202:$W$202</definedName>
    <definedName function="false" hidden="false" name="UnitOfMeasure76" vbProcedure="false">'Бланк заказа'!$W$203:$W$203</definedName>
    <definedName function="false" hidden="false" name="UnitOfMeasure77" vbProcedure="false">'Бланк заказа'!$W$208:$W$208</definedName>
    <definedName function="false" hidden="false" name="UnitOfMeasure78" vbProcedure="false">'Бланк заказа'!$W$209:$W$209</definedName>
    <definedName function="false" hidden="false" name="UnitOfMeasure79" vbProcedure="false">'Бланк заказа'!$W$210:$W$210</definedName>
    <definedName function="false" hidden="false" name="UnitOfMeasure8" vbProcedure="false">'Бланк заказа'!$W$46:$W$46</definedName>
    <definedName function="false" hidden="false" name="UnitOfMeasure80" vbProcedure="false">'Бланк заказа'!$W$211:$W$211</definedName>
    <definedName function="false" hidden="false" name="UnitOfMeasure81" vbProcedure="false">'Бланк заказа'!$W$216:$W$216</definedName>
    <definedName function="false" hidden="false" name="UnitOfMeasure82" vbProcedure="false">'Бланк заказа'!$W$221:$W$221</definedName>
    <definedName function="false" hidden="false" name="UnitOfMeasure83" vbProcedure="false">'Бланк заказа'!$W$226:$W$226</definedName>
    <definedName function="false" hidden="false" name="UnitOfMeasure84" vbProcedure="false">'Бланк заказа'!$W$227:$W$227</definedName>
    <definedName function="false" hidden="false" name="UnitOfMeasure85" vbProcedure="false">'Бланк заказа'!$W$233:$W$233</definedName>
    <definedName function="false" hidden="false" name="UnitOfMeasure86" vbProcedure="false">'Бланк заказа'!$W$239:$W$239</definedName>
    <definedName function="false" hidden="false" name="UnitOfMeasure87" vbProcedure="false">'Бланк заказа'!$W$240:$W$240</definedName>
    <definedName function="false" hidden="false" name="UnitOfMeasure88" vbProcedure="false">'Бланк заказа'!$W$245:$W$245</definedName>
    <definedName function="false" hidden="false" name="UnitOfMeasure89" vbProcedure="false">'Бланк заказа'!$W$251:$W$251</definedName>
    <definedName function="false" hidden="false" name="UnitOfMeasure9" vbProcedure="false">'Бланк заказа'!$W$47:$W$47</definedName>
    <definedName function="false" hidden="false" name="UnitOfMeasure90" vbProcedure="false">'Бланк заказа'!$W$255:$W$255</definedName>
    <definedName function="false" hidden="false" name="UnitOfMeasure91" vbProcedure="false">'Бланк заказа'!$W$261:$W$261</definedName>
    <definedName function="false" hidden="false" name="UnitOfMeasure92" vbProcedure="false">'Бланк заказа'!$W$262:$W$262</definedName>
    <definedName function="false" hidden="false" name="UnitOfMeasure93" vbProcedure="false">'Бланк заказа'!$W$263:$W$263</definedName>
    <definedName function="false" hidden="false" name="UnitOfMeasure94" vbProcedure="false">'Бланк заказа'!$W$267:$W$267</definedName>
    <definedName function="false" hidden="false" name="UnitOfMeasure95" vbProcedure="false">'Бланк заказа'!$W$271:$W$271</definedName>
    <definedName function="false" hidden="false" name="UnitOfMeasure96" vbProcedure="false">'Бланк заказа'!$W$272:$W$272</definedName>
    <definedName function="false" hidden="false" name="UnitOfMeasure97" vbProcedure="false">'Бланк заказа'!$W$276:$W$276</definedName>
    <definedName function="false" hidden="false" name="UnitOfMeasure98" vbProcedure="false">'Бланк заказа'!$W$277:$W$277</definedName>
    <definedName function="false" hidden="false" name="UnitOfMeasure99" vbProcedure="false">'Бланк заказа'!$W$278:$W$278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<sst xmlns="http://schemas.openxmlformats.org/spreadsheetml/2006/main" count="1514" uniqueCount="506">
  <si>
    <t xml:space="preserve">  БЛАНК ЗАКАЗА </t>
  </si>
  <si>
    <t xml:space="preserve">ЗПФ</t>
  </si>
  <si>
    <t xml:space="preserve">на отгрузку продукции с ООО Трейд-Сервис с</t>
  </si>
  <si>
    <t xml:space="preserve">09.01.2025</t>
  </si>
  <si>
    <t xml:space="preserve">бланк создан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</si>
  <si>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</si>
  <si>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</si>
  <si>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</si>
  <si>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</si>
  <si>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</si>
  <si>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</si>
  <si>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</si>
  <si>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</si>
  <si>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КСК ТРЕЙД, ООО, Крым Респ, Симферополь г, Генерала Васильева ул, д. 44В, литера Ж, пом 5,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</si>
  <si>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</si>
  <si>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</si>
  <si>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"КСК ТРЕЙД"</t>
  </si>
  <si>
    <t xml:space="preserve">Адрес сдачи груза:</t>
  </si>
  <si>
    <t xml:space="preserve">295051Российская Федерация, Крым Респ, Симферополь г, Генерала Васильева ул, д. 44В, литера Ж, пом 5,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</si>
  <si>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</si>
  <si>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</si>
  <si>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</si>
  <si>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</si>
  <si>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590943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</si>
  <si>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</si>
  <si>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</si>
  <si>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</si>
  <si>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</si>
  <si>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заказов:8(919)022-63-02 E-mail: Zamorozka@abiproduct.ru, Телефон сотрудников склада: 8-980-75-76-203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</si>
  <si>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</si>
  <si>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Суб: с 9:00 до 12:00. Вс. выходной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</si>
  <si>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</si>
  <si>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</si>
  <si>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</si>
  <si>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</si>
  <si>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</si>
  <si>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</si>
  <si>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</si>
  <si>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</si>
  <si>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</si>
  <si>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</si>
  <si>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</si>
  <si>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</si>
  <si>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</si>
  <si>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</si>
  <si>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</si>
  <si>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</si>
  <si>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</si>
  <si>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</si>
  <si>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</si>
  <si>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</si>
  <si>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</si>
  <si>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</si>
  <si>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</si>
  <si>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</si>
  <si>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</si>
  <si>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</si>
  <si>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</si>
  <si>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</si>
  <si>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</si>
  <si>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</si>
  <si>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</si>
  <si>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</si>
  <si>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Пельмени</t>
  </si>
  <si>
    <t xml:space="preserve">SU002224</t>
  </si>
  <si>
    <t xml:space="preserve">P002928</t>
  </si>
  <si>
    <t xml:space="preserve">12</t>
  </si>
  <si>
    <t xml:space="preserve">Короб, мин. 1</t>
  </si>
  <si>
    <t xml:space="preserve">МГ</t>
  </si>
  <si>
    <t xml:space="preserve">кор</t>
  </si>
  <si>
    <t xml:space="preserve">ЕАЭС N RU Д-RU.РА01.В.80841/20</t>
  </si>
  <si>
    <t xml:space="preserve">Короб</t>
  </si>
  <si>
    <t xml:space="preserve">Итого</t>
  </si>
  <si>
    <t xml:space="preserve">кг</t>
  </si>
  <si>
    <t xml:space="preserve">Горячая штучка</t>
  </si>
  <si>
    <t xml:space="preserve">Наггетсы ГШ</t>
  </si>
  <si>
    <t xml:space="preserve">Наггетсы</t>
  </si>
  <si>
    <t xml:space="preserve">SU002762</t>
  </si>
  <si>
    <t xml:space="preserve">P004106</t>
  </si>
  <si>
    <t xml:space="preserve">14</t>
  </si>
  <si>
    <t xml:space="preserve">ЕАЭС N RU Д-RU.РА10.В.22386/23</t>
  </si>
  <si>
    <t xml:space="preserve">ПГП</t>
  </si>
  <si>
    <t xml:space="preserve">SU003599</t>
  </si>
  <si>
    <t xml:space="preserve">P004603</t>
  </si>
  <si>
    <t xml:space="preserve">Наггетсы «Нагетосы Сочная курочка в хрустящей панировке» Фикс.вес 0,25 ТМ «Горячая штучка»</t>
  </si>
  <si>
    <t xml:space="preserve">SU003598</t>
  </si>
  <si>
    <t xml:space="preserve">P004602</t>
  </si>
  <si>
    <t xml:space="preserve">Наггетсы «Нагетосы Сочная курочка» Фикс.вес 0,25 ТМ «Горячая штучка»</t>
  </si>
  <si>
    <t xml:space="preserve">SU002760</t>
  </si>
  <si>
    <t xml:space="preserve">P004105</t>
  </si>
  <si>
    <t xml:space="preserve">Grandmeni</t>
  </si>
  <si>
    <t xml:space="preserve">SU002320</t>
  </si>
  <si>
    <t xml:space="preserve">P002782</t>
  </si>
  <si>
    <t xml:space="preserve">ЕАЭС N RU Д-RU.PA01.B.76382/21</t>
  </si>
  <si>
    <t xml:space="preserve">Чебупай</t>
  </si>
  <si>
    <t xml:space="preserve">Изделия хлебобулочные</t>
  </si>
  <si>
    <t xml:space="preserve">SU002914</t>
  </si>
  <si>
    <t xml:space="preserve">P003337</t>
  </si>
  <si>
    <t xml:space="preserve">10</t>
  </si>
  <si>
    <t xml:space="preserve">Слой, мин. 1</t>
  </si>
  <si>
    <t xml:space="preserve">ЕАЭС N RU Д-RU.РА08.В.21084/22</t>
  </si>
  <si>
    <t xml:space="preserve">Слой</t>
  </si>
  <si>
    <t xml:space="preserve">Бигбули ГШ</t>
  </si>
  <si>
    <t xml:space="preserve">SU002771</t>
  </si>
  <si>
    <t xml:space="preserve">P003728</t>
  </si>
  <si>
    <t xml:space="preserve">ЕАЭС N RU Д-RU.РА06.В.58287/22</t>
  </si>
  <si>
    <t xml:space="preserve">SU003386</t>
  </si>
  <si>
    <t xml:space="preserve">P004202</t>
  </si>
  <si>
    <t xml:space="preserve">SU002708</t>
  </si>
  <si>
    <t xml:space="preserve">P003682</t>
  </si>
  <si>
    <t xml:space="preserve">Палетта, мин. 1</t>
  </si>
  <si>
    <t xml:space="preserve">Палетта</t>
  </si>
  <si>
    <t xml:space="preserve">SU003532</t>
  </si>
  <si>
    <t xml:space="preserve">P004440</t>
  </si>
  <si>
    <t xml:space="preserve">SU002707</t>
  </si>
  <si>
    <t xml:space="preserve">P003680</t>
  </si>
  <si>
    <t xml:space="preserve">ЕАЭС N RU Д-RU.РА04.В.26948/22</t>
  </si>
  <si>
    <t xml:space="preserve">SU003531</t>
  </si>
  <si>
    <t xml:space="preserve">P004441</t>
  </si>
  <si>
    <t xml:space="preserve">SU002838</t>
  </si>
  <si>
    <t xml:space="preserve">P003681</t>
  </si>
  <si>
    <t xml:space="preserve">SU003385</t>
  </si>
  <si>
    <t xml:space="preserve">P004203</t>
  </si>
  <si>
    <t xml:space="preserve">SU002625</t>
  </si>
  <si>
    <t xml:space="preserve">P003679</t>
  </si>
  <si>
    <t xml:space="preserve">SU003530</t>
  </si>
  <si>
    <t xml:space="preserve">P004443</t>
  </si>
  <si>
    <t xml:space="preserve">SU002624</t>
  </si>
  <si>
    <t xml:space="preserve">P003678</t>
  </si>
  <si>
    <t xml:space="preserve">SU003529</t>
  </si>
  <si>
    <t xml:space="preserve">P004442</t>
  </si>
  <si>
    <t xml:space="preserve">Бульмени вес ГШ</t>
  </si>
  <si>
    <t xml:space="preserve">SU002798</t>
  </si>
  <si>
    <t xml:space="preserve">P003687</t>
  </si>
  <si>
    <t xml:space="preserve">18</t>
  </si>
  <si>
    <t xml:space="preserve">ЕАЭС N RU Д-RU.РА02.В.13673/23</t>
  </si>
  <si>
    <t xml:space="preserve">SU002595</t>
  </si>
  <si>
    <t xml:space="preserve">P003697</t>
  </si>
  <si>
    <t xml:space="preserve">Бельмеши</t>
  </si>
  <si>
    <t xml:space="preserve">Снеки</t>
  </si>
  <si>
    <t xml:space="preserve">SU003593</t>
  </si>
  <si>
    <t xml:space="preserve">P004598</t>
  </si>
  <si>
    <t xml:space="preserve">Снеки «Бельмеши сочные с мясом» Фикс.вес 0,3 Пакет ТМ «Горячая штучка»</t>
  </si>
  <si>
    <t xml:space="preserve">ЕАЭС N RU Д-RU.РА02.В.49579/23</t>
  </si>
  <si>
    <t xml:space="preserve">Крылышки ГШ</t>
  </si>
  <si>
    <t xml:space="preserve">Крылья</t>
  </si>
  <si>
    <t xml:space="preserve">SU002564</t>
  </si>
  <si>
    <t xml:space="preserve">P004099</t>
  </si>
  <si>
    <t xml:space="preserve">ЕАЭС N RU Д-RU.РА01.В.97554/24, ЕАЭС N RU Д-RU.РА10.В.35725/23</t>
  </si>
  <si>
    <t xml:space="preserve">SU002563</t>
  </si>
  <si>
    <t xml:space="preserve">P004101</t>
  </si>
  <si>
    <t xml:space="preserve">ЕАЭС N RU Д-RU.РА09.В.51317/22, ЕАЭС N RU Д-RU.РА10.В.35725/23</t>
  </si>
  <si>
    <t xml:space="preserve">Чебупели</t>
  </si>
  <si>
    <t xml:space="preserve">SU003594</t>
  </si>
  <si>
    <t xml:space="preserve">P004599</t>
  </si>
  <si>
    <t xml:space="preserve">Снеки «Чебупели с мясом без свинины» Фикс.вес 0,3 Пакет ТМ «Горячая штучка»</t>
  </si>
  <si>
    <t xml:space="preserve">ЕАЭС N RU Д-RU.РА01.В.13713/23</t>
  </si>
  <si>
    <t xml:space="preserve">SU002293</t>
  </si>
  <si>
    <t xml:space="preserve">P004113</t>
  </si>
  <si>
    <t xml:space="preserve">ЕАЭС N RU Д-RU.РА01.В.78287/24, ЕАЭС N RU Д-RU.РА01.В.92613/21</t>
  </si>
  <si>
    <t xml:space="preserve">SU003608</t>
  </si>
  <si>
    <t xml:space="preserve">P004592</t>
  </si>
  <si>
    <t xml:space="preserve">Снеки «Чебупели острые» Фикс.вес 0,3 Пакет ТМ «Горячая штучка»</t>
  </si>
  <si>
    <t xml:space="preserve">SU003609</t>
  </si>
  <si>
    <t xml:space="preserve">P004584</t>
  </si>
  <si>
    <t xml:space="preserve">SU003604</t>
  </si>
  <si>
    <t xml:space="preserve">P004605</t>
  </si>
  <si>
    <t xml:space="preserve">SU002571</t>
  </si>
  <si>
    <t xml:space="preserve">P004125</t>
  </si>
  <si>
    <t xml:space="preserve">Хрустипай</t>
  </si>
  <si>
    <t xml:space="preserve">SU003645</t>
  </si>
  <si>
    <t xml:space="preserve">P004615</t>
  </si>
  <si>
    <t xml:space="preserve">Изделия хлебобулочные «Хрустипай с ветчиной и сыром» Фикс.вес 0,07 ТМ «Горячая штучка»</t>
  </si>
  <si>
    <t xml:space="preserve">ЕАЭС N RU Д-RU.РА06.В.40245/24</t>
  </si>
  <si>
    <t xml:space="preserve">Чебуреки ГШ</t>
  </si>
  <si>
    <t xml:space="preserve">Чебуреки</t>
  </si>
  <si>
    <t xml:space="preserve">SU002573</t>
  </si>
  <si>
    <t xml:space="preserve">P004138</t>
  </si>
  <si>
    <t xml:space="preserve">ЕАЭС N RU Д-RU.РА01.В.13713/23, ЕАЭС N RU Д-RU.РА05.В.14262/23</t>
  </si>
  <si>
    <t xml:space="preserve">SU002558</t>
  </si>
  <si>
    <t xml:space="preserve">P004127</t>
  </si>
  <si>
    <t xml:space="preserve">ЕАЭС N RU Д-RU.РА02.В.49579/23, ЕАЭС N RU Д-RU.РА05.В.15673/23</t>
  </si>
  <si>
    <t xml:space="preserve">SU002570</t>
  </si>
  <si>
    <t xml:space="preserve">P004122</t>
  </si>
  <si>
    <t xml:space="preserve">ЕАЭС N RU Д-RU.РА02.В.33144/23</t>
  </si>
  <si>
    <t xml:space="preserve">Бульмени ГШ</t>
  </si>
  <si>
    <t xml:space="preserve">SU003527</t>
  </si>
  <si>
    <t xml:space="preserve">P004474</t>
  </si>
  <si>
    <t xml:space="preserve">SU002627</t>
  </si>
  <si>
    <t xml:space="preserve">P003686</t>
  </si>
  <si>
    <t xml:space="preserve">SU003460</t>
  </si>
  <si>
    <t xml:space="preserve">P004345</t>
  </si>
  <si>
    <t xml:space="preserve">SU003528</t>
  </si>
  <si>
    <t xml:space="preserve">P004444</t>
  </si>
  <si>
    <t xml:space="preserve">SU003459</t>
  </si>
  <si>
    <t xml:space="preserve">P004346</t>
  </si>
  <si>
    <t xml:space="preserve">SU002731</t>
  </si>
  <si>
    <t xml:space="preserve">P003603</t>
  </si>
  <si>
    <t xml:space="preserve">ЕАЭС N RU Д-RU.РА05.В.05488/23</t>
  </si>
  <si>
    <t xml:space="preserve">Чебупицца</t>
  </si>
  <si>
    <t xml:space="preserve">SU003578</t>
  </si>
  <si>
    <t xml:space="preserve">P004484</t>
  </si>
  <si>
    <t xml:space="preserve">ЕАЭС N RU Д-RU.РА10.В.33475/23</t>
  </si>
  <si>
    <t xml:space="preserve">SU003580</t>
  </si>
  <si>
    <t xml:space="preserve">P004486</t>
  </si>
  <si>
    <t xml:space="preserve">Хотстеры</t>
  </si>
  <si>
    <t xml:space="preserve">SU003384</t>
  </si>
  <si>
    <t xml:space="preserve">P004205</t>
  </si>
  <si>
    <t xml:space="preserve">ЕАЭС N RU Д-RU.РА02.В.13267/24</t>
  </si>
  <si>
    <t xml:space="preserve">SU003347</t>
  </si>
  <si>
    <t xml:space="preserve">P004144</t>
  </si>
  <si>
    <t xml:space="preserve">SU003576</t>
  </si>
  <si>
    <t xml:space="preserve">P004489</t>
  </si>
  <si>
    <t xml:space="preserve">ЕАЭС N RU Д-RU.РА05.В.14086/23</t>
  </si>
  <si>
    <t xml:space="preserve">Круггетсы</t>
  </si>
  <si>
    <t xml:space="preserve">SU000194</t>
  </si>
  <si>
    <t xml:space="preserve">P004095</t>
  </si>
  <si>
    <t xml:space="preserve">ЕАЭС N RU Д-RU.РА09.В.48842/23, ЕАЭС N RU Д-RU.РА10.В.33475/23</t>
  </si>
  <si>
    <t xml:space="preserve">SU000195</t>
  </si>
  <si>
    <t xml:space="preserve">P004097</t>
  </si>
  <si>
    <t xml:space="preserve">Пекерсы</t>
  </si>
  <si>
    <t xml:space="preserve">SU003596</t>
  </si>
  <si>
    <t xml:space="preserve">P004594</t>
  </si>
  <si>
    <t xml:space="preserve">Снеки «Пекерсы с индейкой в сливочном соусе» Фикс.вес 0,25 Пакет ТМ «Горячая штучка»</t>
  </si>
  <si>
    <t xml:space="preserve">ЕАЭС N RU Д-RU.РА05.В.54714/24</t>
  </si>
  <si>
    <t xml:space="preserve">Хот-Догстер</t>
  </si>
  <si>
    <t xml:space="preserve">SU003632</t>
  </si>
  <si>
    <t xml:space="preserve">P004630</t>
  </si>
  <si>
    <t xml:space="preserve">Снеки «Хот-догстер» Фикс.вес 0,09 ТМ «Горячая штучка»</t>
  </si>
  <si>
    <t xml:space="preserve">Супермени</t>
  </si>
  <si>
    <t xml:space="preserve">Пельмени ПГП</t>
  </si>
  <si>
    <t xml:space="preserve">SU002176</t>
  </si>
  <si>
    <t xml:space="preserve">P004522</t>
  </si>
  <si>
    <t xml:space="preserve">6</t>
  </si>
  <si>
    <t xml:space="preserve">ЕАЭС N RU Д-RU.РА02.В.69059/24</t>
  </si>
  <si>
    <t xml:space="preserve">SU002177</t>
  </si>
  <si>
    <t xml:space="preserve">P004523</t>
  </si>
  <si>
    <t xml:space="preserve">Чебуманы</t>
  </si>
  <si>
    <t xml:space="preserve">SU002668</t>
  </si>
  <si>
    <t xml:space="preserve">P004109</t>
  </si>
  <si>
    <t xml:space="preserve">ЕАЭС N RU Д-RU.РА10.В.56532/23</t>
  </si>
  <si>
    <t xml:space="preserve">No Name</t>
  </si>
  <si>
    <t xml:space="preserve">Зареченские продукты</t>
  </si>
  <si>
    <t xml:space="preserve">SU003415</t>
  </si>
  <si>
    <t xml:space="preserve">P004235</t>
  </si>
  <si>
    <t xml:space="preserve">Снеки «Сосисоны в темпуре» Весовой ТМ «No Name» 1,8</t>
  </si>
  <si>
    <t xml:space="preserve">No Name ЗПФ</t>
  </si>
  <si>
    <t xml:space="preserve">SU002396</t>
  </si>
  <si>
    <t xml:space="preserve">P004620</t>
  </si>
  <si>
    <t xml:space="preserve">Пельмени «Зареченские» Весовые Сфера ТМ «No name» 5 кг</t>
  </si>
  <si>
    <t xml:space="preserve">ЕАЭС N RU Д-RU.РА05.В.15328/24</t>
  </si>
  <si>
    <t xml:space="preserve">SU002314</t>
  </si>
  <si>
    <t xml:space="preserve">P004568</t>
  </si>
  <si>
    <t xml:space="preserve">Пельмени «Хинкали Классические» Весовые ТМ «Зареченские» 5 кг</t>
  </si>
  <si>
    <t xml:space="preserve">ЕАЭС N RU Д-RU.РА08.80803/23</t>
  </si>
  <si>
    <t xml:space="preserve">SU000197</t>
  </si>
  <si>
    <t xml:space="preserve">P004472</t>
  </si>
  <si>
    <t xml:space="preserve">ЕАЭС N RU Д-RU.РА08.В.65691/23</t>
  </si>
  <si>
    <t xml:space="preserve">SU002335</t>
  </si>
  <si>
    <t xml:space="preserve">P004619</t>
  </si>
  <si>
    <t xml:space="preserve">ЕАЭС N RU Д-RU.РА05.В.15378/24</t>
  </si>
  <si>
    <t xml:space="preserve">Вареники</t>
  </si>
  <si>
    <t xml:space="preserve">SU002532</t>
  </si>
  <si>
    <t xml:space="preserve">P002958</t>
  </si>
  <si>
    <t xml:space="preserve">ЕАЭС N RU Д-RU.РА01.В.17205/22</t>
  </si>
  <si>
    <t xml:space="preserve">SU002483</t>
  </si>
  <si>
    <t xml:space="preserve">P002961</t>
  </si>
  <si>
    <t xml:space="preserve">Вязанка</t>
  </si>
  <si>
    <t xml:space="preserve">Сливушка</t>
  </si>
  <si>
    <t xml:space="preserve">SU002516</t>
  </si>
  <si>
    <t xml:space="preserve">P004152</t>
  </si>
  <si>
    <t xml:space="preserve">ЕАЭС N RU Д-RU.РА05.В.03756/23</t>
  </si>
  <si>
    <t xml:space="preserve">SU002514</t>
  </si>
  <si>
    <t xml:space="preserve">P004155</t>
  </si>
  <si>
    <t xml:space="preserve">ЕАЭС N RU Д-RU.РА05.В.03742/23</t>
  </si>
  <si>
    <t xml:space="preserve">SU003001</t>
  </si>
  <si>
    <t xml:space="preserve">P003470</t>
  </si>
  <si>
    <t xml:space="preserve">ЕАЭС N RU Д-RU.РА08.В.07474/23</t>
  </si>
  <si>
    <t xml:space="preserve">Сосиски замороженные</t>
  </si>
  <si>
    <t xml:space="preserve">SU003643</t>
  </si>
  <si>
    <t xml:space="preserve">P004612</t>
  </si>
  <si>
    <t xml:space="preserve">8</t>
  </si>
  <si>
    <t xml:space="preserve">СК2</t>
  </si>
  <si>
    <t xml:space="preserve">Сосиски замороженные «Сосиски с сыром» Весовой ТМ «Вязанка» для корн-догов</t>
  </si>
  <si>
    <t xml:space="preserve">ЕАЭС N RU Д-RU.РА05.В.23448/24</t>
  </si>
  <si>
    <t xml:space="preserve">КИЗ</t>
  </si>
  <si>
    <t xml:space="preserve">Стародворье</t>
  </si>
  <si>
    <t xml:space="preserve">Стародворье ПГП</t>
  </si>
  <si>
    <t xml:space="preserve">SU003777</t>
  </si>
  <si>
    <t xml:space="preserve">P004822</t>
  </si>
  <si>
    <t xml:space="preserve">ЕАЭС N RU Д-RU.РА08.В.93674/24</t>
  </si>
  <si>
    <t xml:space="preserve">SU003721</t>
  </si>
  <si>
    <t xml:space="preserve">P004811</t>
  </si>
  <si>
    <t xml:space="preserve">ЕАЭС N RU Д-RU.РА09.В.00509/24</t>
  </si>
  <si>
    <t xml:space="preserve">SU003722</t>
  </si>
  <si>
    <t xml:space="preserve">P004812</t>
  </si>
  <si>
    <t xml:space="preserve">SU003712</t>
  </si>
  <si>
    <t xml:space="preserve">P004785</t>
  </si>
  <si>
    <t xml:space="preserve">Снеки «Куриные биточки в кляре с сырным соусом» Фикс.вес 0,22 ТМ «Стародворье»</t>
  </si>
  <si>
    <t xml:space="preserve">ЕАЭС N RU Д-RU.РА08.В.66172/24</t>
  </si>
  <si>
    <t xml:space="preserve">Мясорубская</t>
  </si>
  <si>
    <t xml:space="preserve">SU002920</t>
  </si>
  <si>
    <t xml:space="preserve">P003355</t>
  </si>
  <si>
    <t xml:space="preserve">ЕАЭС N RU Д-RU.РА01.В.79461/23</t>
  </si>
  <si>
    <t xml:space="preserve">SU003145</t>
  </si>
  <si>
    <t xml:space="preserve">P003731</t>
  </si>
  <si>
    <t xml:space="preserve">ЕАЭС N RU Д-RU.РА07.В.92933/23</t>
  </si>
  <si>
    <t xml:space="preserve">SU003077</t>
  </si>
  <si>
    <t xml:space="preserve">P003648</t>
  </si>
  <si>
    <t xml:space="preserve">ЕАЭС N RU Д-RU. РА06.В.00394/23</t>
  </si>
  <si>
    <t xml:space="preserve">Медвежьи ушки</t>
  </si>
  <si>
    <t xml:space="preserve">SU003260</t>
  </si>
  <si>
    <t xml:space="preserve">P003918</t>
  </si>
  <si>
    <t xml:space="preserve">ЕАЭС N RU Д-RU.РА10.В.37060/23</t>
  </si>
  <si>
    <t xml:space="preserve">SU003259</t>
  </si>
  <si>
    <t xml:space="preserve">P003920</t>
  </si>
  <si>
    <t xml:space="preserve">SU003064</t>
  </si>
  <si>
    <t xml:space="preserve">P003639</t>
  </si>
  <si>
    <t xml:space="preserve">ЕАЭС N RU Д-RU.РА02.В.30885/24</t>
  </si>
  <si>
    <t xml:space="preserve">SU003065</t>
  </si>
  <si>
    <t xml:space="preserve">P003641</t>
  </si>
  <si>
    <t xml:space="preserve">SU003066</t>
  </si>
  <si>
    <t xml:space="preserve">P003630</t>
  </si>
  <si>
    <t xml:space="preserve">SU003067</t>
  </si>
  <si>
    <t xml:space="preserve">P003631</t>
  </si>
  <si>
    <t xml:space="preserve">Медвежье ушко</t>
  </si>
  <si>
    <t xml:space="preserve">SU002067</t>
  </si>
  <si>
    <t xml:space="preserve">P002999</t>
  </si>
  <si>
    <t xml:space="preserve">ЕАЭС N RU Д-RU.PA01.B.05295/21</t>
  </si>
  <si>
    <t xml:space="preserve">SU002068</t>
  </si>
  <si>
    <t xml:space="preserve">P003005</t>
  </si>
  <si>
    <t xml:space="preserve">SU002069</t>
  </si>
  <si>
    <t xml:space="preserve">P003001</t>
  </si>
  <si>
    <t xml:space="preserve">ЕАЭС N RU Д-RU.PA01.B.06796/21</t>
  </si>
  <si>
    <t xml:space="preserve">SU002066</t>
  </si>
  <si>
    <t xml:space="preserve">P003004</t>
  </si>
  <si>
    <t xml:space="preserve">Царедворская EDLP/EDPP</t>
  </si>
  <si>
    <t xml:space="preserve">SU002638</t>
  </si>
  <si>
    <t xml:space="preserve">P002986</t>
  </si>
  <si>
    <t xml:space="preserve">ЕАЭС N RU Д-RU.РА03.В.46289/22</t>
  </si>
  <si>
    <t xml:space="preserve">Бордо</t>
  </si>
  <si>
    <t xml:space="preserve">SU002678</t>
  </si>
  <si>
    <t xml:space="preserve">P003054</t>
  </si>
  <si>
    <t xml:space="preserve">ЕАЭС N RU Д-RU.РА03.В.16517/23</t>
  </si>
  <si>
    <t xml:space="preserve">Сочные</t>
  </si>
  <si>
    <t xml:space="preserve">SU001859</t>
  </si>
  <si>
    <t xml:space="preserve">P004634</t>
  </si>
  <si>
    <t xml:space="preserve">ЕАЭС N RU Д-RU.РА01.В.86265/24</t>
  </si>
  <si>
    <t xml:space="preserve">SU003291</t>
  </si>
  <si>
    <t xml:space="preserve">P004009</t>
  </si>
  <si>
    <t xml:space="preserve">Колбасный стандарт</t>
  </si>
  <si>
    <t xml:space="preserve">Владимирский Стандарт ЗПФ</t>
  </si>
  <si>
    <t xml:space="preserve">SU002267</t>
  </si>
  <si>
    <t xml:space="preserve">P004241</t>
  </si>
  <si>
    <t xml:space="preserve">ЕАЭС N RU Д-RU.РА01.В.86313/24</t>
  </si>
  <si>
    <t xml:space="preserve">Особый рецепт</t>
  </si>
  <si>
    <t xml:space="preserve">Любимая ложка</t>
  </si>
  <si>
    <t xml:space="preserve">SU002268</t>
  </si>
  <si>
    <t xml:space="preserve">P004081</t>
  </si>
  <si>
    <t xml:space="preserve">SU003146</t>
  </si>
  <si>
    <t xml:space="preserve">P003732</t>
  </si>
  <si>
    <t xml:space="preserve">ЕАЭС N RU Д-RU.РА10.В.21233/23</t>
  </si>
  <si>
    <t xml:space="preserve">Особая Без свинины</t>
  </si>
  <si>
    <t xml:space="preserve">SU002408</t>
  </si>
  <si>
    <t xml:space="preserve">P002686</t>
  </si>
  <si>
    <t xml:space="preserve">Владимирский стандарт</t>
  </si>
  <si>
    <t xml:space="preserve">Владимирский Стандарт ПГП</t>
  </si>
  <si>
    <t xml:space="preserve">Печеные пельмени</t>
  </si>
  <si>
    <t xml:space="preserve">SU003457</t>
  </si>
  <si>
    <t xml:space="preserve">P004382</t>
  </si>
  <si>
    <t xml:space="preserve">Печеные пельмени «Владимирский стандарт с сочной курочкой» Фикс.вес 0,25 ТМ «Владимирский стандарт»</t>
  </si>
  <si>
    <t xml:space="preserve">ЕАЭС N RU Д-RU.РА04.В.81528/24</t>
  </si>
  <si>
    <t xml:space="preserve">SU003458</t>
  </si>
  <si>
    <t xml:space="preserve">P004385</t>
  </si>
  <si>
    <t xml:space="preserve">SU003319</t>
  </si>
  <si>
    <t xml:space="preserve">P004053</t>
  </si>
  <si>
    <t xml:space="preserve">Пельмени «Домашние» 0,7 сфера ТМ «Зареченские»</t>
  </si>
  <si>
    <t xml:space="preserve">ЕАЭС N RU Д-RU.РА01.В.15225/24</t>
  </si>
  <si>
    <t xml:space="preserve">SU003320</t>
  </si>
  <si>
    <t xml:space="preserve">P004060</t>
  </si>
  <si>
    <t xml:space="preserve">Пельмени «Домашние со сливочным маслом» 0,7 сфера ТМ «Зареченские»</t>
  </si>
  <si>
    <t xml:space="preserve">SU003086</t>
  </si>
  <si>
    <t xml:space="preserve">P003803</t>
  </si>
  <si>
    <t xml:space="preserve">Пельмени «Жемчужные» 1,0 сфера ТМ «Зареченские»</t>
  </si>
  <si>
    <t xml:space="preserve">ЕАЭС N RU Д-RU.РА05.В.31150/22</t>
  </si>
  <si>
    <t xml:space="preserve">SU003024</t>
  </si>
  <si>
    <t xml:space="preserve">P003488</t>
  </si>
  <si>
    <t xml:space="preserve">Крылья «Хрустящие крылышки» Весовой ТМ «Зареченские» 1,8 кг</t>
  </si>
  <si>
    <t xml:space="preserve">ЕАЭС N RU Д-RU. РА04.В.81210/23</t>
  </si>
  <si>
    <t xml:space="preserve">SU003020</t>
  </si>
  <si>
    <t xml:space="preserve">P003486</t>
  </si>
  <si>
    <t xml:space="preserve">Наггетсы «Хрустящие» Весовые ТМ «Зареченские» 6 кг</t>
  </si>
  <si>
    <t xml:space="preserve">ЕАЭС N RU Д-RU. РА04.В.81113/23</t>
  </si>
  <si>
    <t xml:space="preserve">SU003381</t>
  </si>
  <si>
    <t xml:space="preserve">P004190</t>
  </si>
  <si>
    <t xml:space="preserve">Наггетсы «Хрустящие» Фикс.вес 0,3 ф/п ТМ «Зареченские»</t>
  </si>
  <si>
    <t xml:space="preserve">SU003012</t>
  </si>
  <si>
    <t xml:space="preserve">P003478</t>
  </si>
  <si>
    <t xml:space="preserve">Чебуреки «Мясные» Весовые ТМ «Зареченские» 2,7 кг</t>
  </si>
  <si>
    <t xml:space="preserve">ЕАЭС N RU Д-RU. РА04.В.83320/23</t>
  </si>
  <si>
    <t xml:space="preserve">SU003010</t>
  </si>
  <si>
    <t xml:space="preserve">P003476</t>
  </si>
  <si>
    <t xml:space="preserve">Чебуреки «Сочные» Весовые ТМ «Зареченские» 5 кг</t>
  </si>
  <si>
    <t xml:space="preserve">SU003025</t>
  </si>
  <si>
    <t xml:space="preserve">P003495</t>
  </si>
  <si>
    <t xml:space="preserve">SU003510</t>
  </si>
  <si>
    <t xml:space="preserve">P004457</t>
  </si>
  <si>
    <t xml:space="preserve">Снеки «Мини-пицца с ветчиной и сыром» Весовые ТМ «Зареченские продукты» 3 кг</t>
  </si>
  <si>
    <t xml:space="preserve">ЕАЭС N RU Д-RU.РА02.В.25079/24</t>
  </si>
  <si>
    <t xml:space="preserve">SU003454</t>
  </si>
  <si>
    <t xml:space="preserve">P004364</t>
  </si>
  <si>
    <t xml:space="preserve">Снеки «Мини-сосиски в тесте» Весовые ТМ «Зареченские» 3,7 кг</t>
  </si>
  <si>
    <t xml:space="preserve">ЕАЭС N RU Д-RU.РА02.В.58883/24</t>
  </si>
  <si>
    <t xml:space="preserve">SU003436</t>
  </si>
  <si>
    <t xml:space="preserve">P004439</t>
  </si>
  <si>
    <t xml:space="preserve">Снеки «Мини-чебуречки с картофелем и сочной грудинкой» Весовой ТМ «Зареченские продукты» 3,5 кг</t>
  </si>
  <si>
    <t xml:space="preserve">ЕАЭС N RU Д-RU.РА03.В.46679/24</t>
  </si>
  <si>
    <t xml:space="preserve">SU003434</t>
  </si>
  <si>
    <t xml:space="preserve">P004358</t>
  </si>
  <si>
    <t xml:space="preserve">Снеки «Мини-чебуречки с мясом» Весовой ТМ «Зареченские» 5,5 кг</t>
  </si>
  <si>
    <t xml:space="preserve">SU003431</t>
  </si>
  <si>
    <t xml:space="preserve">P004279</t>
  </si>
  <si>
    <t xml:space="preserve">Снеки «Мини-чебуречки с сыром и ветчиной» Весовые ТМ «Зареченские» 3,5 кг</t>
  </si>
  <si>
    <t xml:space="preserve">ЕАЭС N RU Д-RU.РА02.В.25079/24, ЕАЭС N RU Д-RU.РА03.В.88195/24</t>
  </si>
  <si>
    <t xml:space="preserve">SU003448</t>
  </si>
  <si>
    <t xml:space="preserve">P004394</t>
  </si>
  <si>
    <t xml:space="preserve">Снеки «Мини-шарики с курочкой и сыром» Весовой ТМ «Зареченские» 3 кг</t>
  </si>
  <si>
    <t xml:space="preserve">SU003446</t>
  </si>
  <si>
    <t xml:space="preserve">P004393</t>
  </si>
  <si>
    <t xml:space="preserve">Снеки «Пирожки с клубникой и вишней» Весовые ТМ «Зареченские» 3,7 кг</t>
  </si>
  <si>
    <t xml:space="preserve">SU003442</t>
  </si>
  <si>
    <t xml:space="preserve">P004391</t>
  </si>
  <si>
    <t xml:space="preserve">Снеки «Пирожки с мясом, картофелем и грибами» Весовые ТМ «Зареченские» 3,7 кг</t>
  </si>
  <si>
    <t xml:space="preserve">SU003439</t>
  </si>
  <si>
    <t xml:space="preserve">P004359</t>
  </si>
  <si>
    <t xml:space="preserve">«Пирожки с мясом» Весовые ТМ «Зареченские» 3,7 кг</t>
  </si>
  <si>
    <t xml:space="preserve">SU003444</t>
  </si>
  <si>
    <t xml:space="preserve">P004392</t>
  </si>
  <si>
    <t xml:space="preserve">Снеки «Пирожки с яблоком и грушей» Весовой ТМ «Зареченские» 3,7 кг</t>
  </si>
  <si>
    <t xml:space="preserve">SU003383</t>
  </si>
  <si>
    <t xml:space="preserve">P004191</t>
  </si>
  <si>
    <t xml:space="preserve">Снеки «Мини-пицца с ветчиной и сыром» Фикс.вес 0,3 ф/п ТМ «Зареченские»</t>
  </si>
  <si>
    <t xml:space="preserve">SU003382</t>
  </si>
  <si>
    <t xml:space="preserve">P004195</t>
  </si>
  <si>
    <t xml:space="preserve">Снеки «Мини-сосиски в тесте» Фикс.вес 0,3 ф/п ТМ «Зареченские»</t>
  </si>
  <si>
    <t xml:space="preserve">SU003377</t>
  </si>
  <si>
    <t xml:space="preserve">P004193</t>
  </si>
  <si>
    <t xml:space="preserve">Снеки «Мини-чебуречки с мясом» Фикс.вес 0,3 ф/п ТМ «Зареченские»</t>
  </si>
  <si>
    <t xml:space="preserve">SU003376</t>
  </si>
  <si>
    <t xml:space="preserve">P004194</t>
  </si>
  <si>
    <t xml:space="preserve">Снеки «Мини-чебуречки с сыром и ветчиной» Фикс.вес 0,3 ф/п ТМ «Зареченские»</t>
  </si>
  <si>
    <t xml:space="preserve">SU003378</t>
  </si>
  <si>
    <t xml:space="preserve">P004196</t>
  </si>
  <si>
    <t xml:space="preserve">Снеки «Пирожки с мясом» Фикс.вес 0,3 ф/п ТМ «Зареченские»</t>
  </si>
  <si>
    <t xml:space="preserve">SU003379</t>
  </si>
  <si>
    <t xml:space="preserve">P004197</t>
  </si>
  <si>
    <t xml:space="preserve">Снеки «Пирожки с мясом, картофелем и грибами» Фикс.вес 0,3 ф/п ТМ «Зареченские»</t>
  </si>
  <si>
    <t xml:space="preserve">SU003380</t>
  </si>
  <si>
    <t xml:space="preserve">P004192</t>
  </si>
  <si>
    <t xml:space="preserve">Снеки «Пирожки с яблоком и грушей» Фикс.вес 0,3 ф/п ТМ «Зареченские»</t>
  </si>
  <si>
    <t xml:space="preserve">ЕАЭС N RU Д-RU. РА04. В.83232/23, ЕАЭС N RU Д-RU.РА02.В.25079/24</t>
  </si>
  <si>
    <t xml:space="preserve">SU002766</t>
  </si>
  <si>
    <t xml:space="preserve">P004236</t>
  </si>
  <si>
    <t xml:space="preserve">Снеки «Смак-мени с картофелем и сочной грудинкой» Фикс.вес 1 ТМ «Зареченские»</t>
  </si>
  <si>
    <t xml:space="preserve">ЕАЭС N RU Д-RU.РА08.В.72250/22, ЕАЭС N RU Д-RU.РА11.В.12797/23</t>
  </si>
  <si>
    <t xml:space="preserve">SU002767</t>
  </si>
  <si>
    <t xml:space="preserve">P004238</t>
  </si>
  <si>
    <t xml:space="preserve">Снеки Смак-мени с мясом ТМ Зареченские ТС Зареченские продукты ф/п ф/в 1,0</t>
  </si>
  <si>
    <t xml:space="preserve">ЕАЭС N RU Д-RU.РА08.В.71672/22</t>
  </si>
  <si>
    <t xml:space="preserve">SU003085</t>
  </si>
  <si>
    <t xml:space="preserve">P003651</t>
  </si>
  <si>
    <t xml:space="preserve">Снеки «Смаколадьи с яблоком и грушей» ф/в 0,9 ТМ «Зареченские»</t>
  </si>
  <si>
    <t xml:space="preserve">ЕАЭС N RU Д-RU.РА05.В.59099/23</t>
  </si>
  <si>
    <t xml:space="preserve">SU003823</t>
  </si>
  <si>
    <t xml:space="preserve">P004878</t>
  </si>
  <si>
    <t xml:space="preserve">Снеки «Сосисоны» Фикс.вес 0,3 ТМ «Зареченские продукты»</t>
  </si>
  <si>
    <t xml:space="preserve">ЕАЭС N RU Д-RU.РА10.В.24862/24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</si>
  <si>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</si>
  <si>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</si>
  <si>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</si>
  <si>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</si>
  <si>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</si>
  <si>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</si>
  <si>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</si>
  <si>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</si>
  <si>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</si>
  <si>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</si>
  <si>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</si>
  <si>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ЗПФ, кг</t>
  </si>
  <si>
    <t xml:space="preserve">ПГП, кг </t>
  </si>
  <si>
    <t xml:space="preserve">КИЗ, кг</t>
  </si>
  <si>
    <t xml:space="preserve">MSDAX_ЗПФ</t>
  </si>
  <si>
    <t xml:space="preserve">Доставка</t>
  </si>
  <si>
    <t xml:space="preserve">590943_1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</si>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</sst>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  <font>
      <b val="true"/>
      <sz val="10"/>
      <name val="Arial Cyr"/>
      <family val="0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1" fillId="24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5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18"/>
  <sheetViews>
    <sheetView showFormulas="false" showGridLines="false" showRowColHeaders="true" showZeros="true" rightToLeft="false" tabSelected="true" showOutlineSymbols="true" defaultGridColor="true" view="normal" topLeftCell="A298" colorId="64" zoomScale="100" zoomScaleNormal="100" zoomScalePageLayoutView="100" workbookViewId="0">
      <selection pane="topLeft" activeCell="Z311" activeCellId="0" sqref="Z311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3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5</v>
      </c>
      <c r="C3" s="23"/>
      <c r="D3" s="23"/>
      <c r="E3" s="24"/>
      <c r="F3" s="25" t="s">
        <v>6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7</v>
      </c>
      <c r="B5" s="30"/>
      <c r="C5" s="30"/>
      <c r="D5" s="31"/>
      <c r="E5" s="31"/>
      <c r="F5" s="32" t="s">
        <v>8</v>
      </c>
      <c r="G5" s="32"/>
      <c r="H5" s="31"/>
      <c r="I5" s="31"/>
      <c r="J5" s="31"/>
      <c r="K5" s="31"/>
      <c r="L5" s="31"/>
      <c r="M5" s="31"/>
      <c r="N5" s="33"/>
      <c r="P5" s="34" t="s">
        <v>9</v>
      </c>
      <c r="Q5" s="35" t="n">
        <v>45674</v>
      </c>
      <c r="R5" s="35"/>
      <c r="T5" s="36" t="s">
        <v>10</v>
      </c>
      <c r="U5" s="36"/>
      <c r="V5" s="37" t="s">
        <v>11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12</v>
      </c>
      <c r="B6" s="30"/>
      <c r="C6" s="30"/>
      <c r="D6" s="38" t="s">
        <v>13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14</v>
      </c>
      <c r="Q6" s="40" t="str">
        <f aca="false">IF(Q5=0," ",CHOOSE(WEEKDAY(Q5,2),"Понедельник","Вторник","Среда","Четверг","Пятница","Суббота","Воскресенье"))</f>
        <v>Пятница</v>
      </c>
      <c r="R6" s="40"/>
      <c r="T6" s="41" t="s">
        <v>15</v>
      </c>
      <c r="U6" s="41"/>
      <c r="V6" s="42" t="s">
        <v>16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17</v>
      </c>
      <c r="B8" s="47"/>
      <c r="C8" s="47"/>
      <c r="D8" s="48" t="s">
        <v>18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0.375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4301070899</v>
      </c>
      <c r="D22" s="98" t="n">
        <v>4607111035752</v>
      </c>
      <c r="E22" s="98"/>
      <c r="F22" s="99" t="n">
        <v>0.43</v>
      </c>
      <c r="G22" s="100" t="n">
        <v>16</v>
      </c>
      <c r="H22" s="99" t="n">
        <v>6.88</v>
      </c>
      <c r="I22" s="99" t="n">
        <v>7.254</v>
      </c>
      <c r="J22" s="100" t="n">
        <v>84</v>
      </c>
      <c r="K22" s="100" t="s">
        <v>66</v>
      </c>
      <c r="L22" s="100" t="s">
        <v>67</v>
      </c>
      <c r="M22" s="101" t="s">
        <v>68</v>
      </c>
      <c r="N22" s="101"/>
      <c r="O22" s="100" t="n">
        <v>180</v>
      </c>
      <c r="P22" s="102" t="str">
        <f aca="false"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IFERROR(IF(X22="","",X22),"")</f>
        <v>0</v>
      </c>
      <c r="Z22" s="107" t="n">
        <f aca="false">IFERROR(IF(X22="","",X22*0.0155),"")</f>
        <v>0</v>
      </c>
      <c r="AA22" s="108"/>
      <c r="AB22" s="109"/>
      <c r="AC22" s="110" t="s">
        <v>70</v>
      </c>
      <c r="AG22" s="111"/>
      <c r="AJ22" s="112" t="s">
        <v>71</v>
      </c>
      <c r="AK22" s="112" t="n">
        <v>1</v>
      </c>
      <c r="BB22" s="113" t="s">
        <v>1</v>
      </c>
      <c r="BM22" s="111" t="n">
        <f aca="false">IFERROR(X22*I22,"0")</f>
        <v>0</v>
      </c>
      <c r="BN22" s="111" t="n">
        <f aca="false">IFERROR(Y22*I22,"0")</f>
        <v>0</v>
      </c>
      <c r="BO22" s="111" t="n">
        <f aca="false">IFERROR(X22/J22,"0")</f>
        <v>0</v>
      </c>
      <c r="BP22" s="111" t="n">
        <f aca="false">IFERROR(Y22/J22,"0")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72</v>
      </c>
      <c r="Q23" s="115"/>
      <c r="R23" s="115"/>
      <c r="S23" s="115"/>
      <c r="T23" s="115"/>
      <c r="U23" s="115"/>
      <c r="V23" s="115"/>
      <c r="W23" s="116" t="s">
        <v>69</v>
      </c>
      <c r="X23" s="117" t="n">
        <f aca="false">IFERROR(SUM(X22:X22),"0")</f>
        <v>0</v>
      </c>
      <c r="Y23" s="117" t="n">
        <f aca="false">IFERROR(SUM(Y22:Y22),"0")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72</v>
      </c>
      <c r="Q24" s="115"/>
      <c r="R24" s="115"/>
      <c r="S24" s="115"/>
      <c r="T24" s="115"/>
      <c r="U24" s="115"/>
      <c r="V24" s="115"/>
      <c r="W24" s="116" t="s">
        <v>73</v>
      </c>
      <c r="X24" s="117" t="n">
        <f aca="false">IFERROR(SUMPRODUCT(X22:X22*H22:H22),"0")</f>
        <v>0</v>
      </c>
      <c r="Y24" s="117" t="n">
        <f aca="false">IFERROR(SUMPRODUCT(Y22:Y22*H22:H22),"0")</f>
        <v>0</v>
      </c>
      <c r="Z24" s="116"/>
      <c r="AA24" s="118"/>
      <c r="AB24" s="118"/>
      <c r="AC24" s="118"/>
    </row>
    <row r="25" customFormat="false" ht="27.75" hidden="false" customHeight="true" outlineLevel="0" collapsed="false">
      <c r="A25" s="90" t="s">
        <v>74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1"/>
      <c r="AB25" s="91"/>
      <c r="AC25" s="91"/>
    </row>
    <row r="26" customFormat="false" ht="16.5" hidden="false" customHeight="true" outlineLevel="0" collapsed="false">
      <c r="A26" s="92" t="s">
        <v>75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3"/>
      <c r="AB26" s="93"/>
      <c r="AC26" s="93"/>
    </row>
    <row r="27" customFormat="false" ht="14.25" hidden="false" customHeight="true" outlineLevel="0" collapsed="false">
      <c r="A27" s="94" t="s">
        <v>76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5"/>
      <c r="AB27" s="95"/>
      <c r="AC27" s="95"/>
    </row>
    <row r="28" customFormat="false" ht="27" hidden="false" customHeight="true" outlineLevel="0" collapsed="false">
      <c r="A28" s="96" t="s">
        <v>77</v>
      </c>
      <c r="B28" s="96" t="s">
        <v>78</v>
      </c>
      <c r="C28" s="97" t="n">
        <v>4301132095</v>
      </c>
      <c r="D28" s="98" t="n">
        <v>4607111036605</v>
      </c>
      <c r="E28" s="98"/>
      <c r="F28" s="99" t="n">
        <v>0.25</v>
      </c>
      <c r="G28" s="100" t="n">
        <v>6</v>
      </c>
      <c r="H28" s="99" t="n">
        <v>1.5</v>
      </c>
      <c r="I28" s="99" t="n">
        <v>1.9218</v>
      </c>
      <c r="J28" s="100" t="n">
        <v>140</v>
      </c>
      <c r="K28" s="100" t="s">
        <v>79</v>
      </c>
      <c r="L28" s="100" t="s">
        <v>67</v>
      </c>
      <c r="M28" s="101" t="s">
        <v>68</v>
      </c>
      <c r="N28" s="101"/>
      <c r="O28" s="100" t="n">
        <v>180</v>
      </c>
      <c r="P28" s="102" t="str">
        <f aca="false"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IFERROR(IF(X28="","",X28),"")</f>
        <v>0</v>
      </c>
      <c r="Z28" s="107" t="n">
        <f aca="false">IFERROR(IF(X28="","",X28*0.00941),"")</f>
        <v>0</v>
      </c>
      <c r="AA28" s="108"/>
      <c r="AB28" s="109"/>
      <c r="AC28" s="110" t="s">
        <v>80</v>
      </c>
      <c r="AG28" s="111"/>
      <c r="AJ28" s="112" t="s">
        <v>71</v>
      </c>
      <c r="AK28" s="112" t="n">
        <v>1</v>
      </c>
      <c r="BB28" s="113" t="s">
        <v>81</v>
      </c>
      <c r="BM28" s="111" t="n">
        <f aca="false">IFERROR(X28*I28,"0")</f>
        <v>0</v>
      </c>
      <c r="BN28" s="111" t="n">
        <f aca="false">IFERROR(Y28*I28,"0")</f>
        <v>0</v>
      </c>
      <c r="BO28" s="111" t="n">
        <f aca="false">IFERROR(X28/J28,"0")</f>
        <v>0</v>
      </c>
      <c r="BP28" s="111" t="n">
        <f aca="false">IFERROR(Y28/J28,"0")</f>
        <v>0</v>
      </c>
    </row>
    <row r="29" customFormat="false" ht="27" hidden="false" customHeight="true" outlineLevel="0" collapsed="false">
      <c r="A29" s="96" t="s">
        <v>82</v>
      </c>
      <c r="B29" s="96" t="s">
        <v>83</v>
      </c>
      <c r="C29" s="97" t="n">
        <v>4301132186</v>
      </c>
      <c r="D29" s="98" t="n">
        <v>4607111036520</v>
      </c>
      <c r="E29" s="98"/>
      <c r="F29" s="99" t="n">
        <v>0.25</v>
      </c>
      <c r="G29" s="100" t="n">
        <v>6</v>
      </c>
      <c r="H29" s="99" t="n">
        <v>1.5</v>
      </c>
      <c r="I29" s="99" t="n">
        <v>1.9218</v>
      </c>
      <c r="J29" s="100" t="n">
        <v>140</v>
      </c>
      <c r="K29" s="100" t="s">
        <v>79</v>
      </c>
      <c r="L29" s="100" t="s">
        <v>67</v>
      </c>
      <c r="M29" s="101" t="s">
        <v>68</v>
      </c>
      <c r="N29" s="101"/>
      <c r="O29" s="100" t="n">
        <v>365</v>
      </c>
      <c r="P29" s="119" t="s">
        <v>84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IFERROR(IF(X29="","",X29),"")</f>
        <v>0</v>
      </c>
      <c r="Z29" s="107" t="n">
        <f aca="false">IFERROR(IF(X29="","",X29*0.00941),"")</f>
        <v>0</v>
      </c>
      <c r="AA29" s="108"/>
      <c r="AB29" s="109"/>
      <c r="AC29" s="110" t="s">
        <v>80</v>
      </c>
      <c r="AG29" s="111"/>
      <c r="AJ29" s="112" t="s">
        <v>71</v>
      </c>
      <c r="AK29" s="112" t="n">
        <v>1</v>
      </c>
      <c r="BB29" s="113" t="s">
        <v>81</v>
      </c>
      <c r="BM29" s="111" t="n">
        <f aca="false">IFERROR(X29*I29,"0")</f>
        <v>0</v>
      </c>
      <c r="BN29" s="111" t="n">
        <f aca="false">IFERROR(Y29*I29,"0")</f>
        <v>0</v>
      </c>
      <c r="BO29" s="111" t="n">
        <f aca="false">IFERROR(X29/J29,"0")</f>
        <v>0</v>
      </c>
      <c r="BP29" s="111" t="n">
        <f aca="false">IFERROR(Y29/J29,"0")</f>
        <v>0</v>
      </c>
    </row>
    <row r="30" customFormat="false" ht="27" hidden="false" customHeight="true" outlineLevel="0" collapsed="false">
      <c r="A30" s="96" t="s">
        <v>85</v>
      </c>
      <c r="B30" s="96" t="s">
        <v>86</v>
      </c>
      <c r="C30" s="97" t="n">
        <v>4301132185</v>
      </c>
      <c r="D30" s="98" t="n">
        <v>4607111036537</v>
      </c>
      <c r="E30" s="98"/>
      <c r="F30" s="99" t="n">
        <v>0.25</v>
      </c>
      <c r="G30" s="100" t="n">
        <v>6</v>
      </c>
      <c r="H30" s="99" t="n">
        <v>1.5</v>
      </c>
      <c r="I30" s="99" t="n">
        <v>1.9218</v>
      </c>
      <c r="J30" s="100" t="n">
        <v>140</v>
      </c>
      <c r="K30" s="100" t="s">
        <v>79</v>
      </c>
      <c r="L30" s="100" t="s">
        <v>67</v>
      </c>
      <c r="M30" s="101" t="s">
        <v>68</v>
      </c>
      <c r="N30" s="101"/>
      <c r="O30" s="100" t="n">
        <v>365</v>
      </c>
      <c r="P30" s="119" t="s">
        <v>87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336</v>
      </c>
      <c r="Y30" s="106" t="n">
        <f aca="false">IFERROR(IF(X30="","",X30),"")</f>
        <v>336</v>
      </c>
      <c r="Z30" s="107" t="n">
        <f aca="false">IFERROR(IF(X30="","",X30*0.00941),"")</f>
        <v>3.16176</v>
      </c>
      <c r="AA30" s="108"/>
      <c r="AB30" s="109"/>
      <c r="AC30" s="110" t="s">
        <v>80</v>
      </c>
      <c r="AG30" s="111"/>
      <c r="AJ30" s="112" t="s">
        <v>71</v>
      </c>
      <c r="AK30" s="112" t="n">
        <v>1</v>
      </c>
      <c r="BB30" s="113" t="s">
        <v>81</v>
      </c>
      <c r="BM30" s="111" t="n">
        <f aca="false">IFERROR(X30*I30,"0")</f>
        <v>645.7248</v>
      </c>
      <c r="BN30" s="111" t="n">
        <f aca="false">IFERROR(Y30*I30,"0")</f>
        <v>645.7248</v>
      </c>
      <c r="BO30" s="111" t="n">
        <f aca="false">IFERROR(X30/J30,"0")</f>
        <v>2.4</v>
      </c>
      <c r="BP30" s="111" t="n">
        <f aca="false">IFERROR(Y30/J30,"0")</f>
        <v>2.4</v>
      </c>
    </row>
    <row r="31" customFormat="false" ht="27" hidden="false" customHeight="true" outlineLevel="0" collapsed="false">
      <c r="A31" s="96" t="s">
        <v>88</v>
      </c>
      <c r="B31" s="96" t="s">
        <v>89</v>
      </c>
      <c r="C31" s="97" t="n">
        <v>4301132094</v>
      </c>
      <c r="D31" s="98" t="n">
        <v>4607111036599</v>
      </c>
      <c r="E31" s="98"/>
      <c r="F31" s="99" t="n">
        <v>0.25</v>
      </c>
      <c r="G31" s="100" t="n">
        <v>6</v>
      </c>
      <c r="H31" s="99" t="n">
        <v>1.5</v>
      </c>
      <c r="I31" s="99" t="n">
        <v>1.9218</v>
      </c>
      <c r="J31" s="100" t="n">
        <v>140</v>
      </c>
      <c r="K31" s="100" t="s">
        <v>79</v>
      </c>
      <c r="L31" s="100" t="s">
        <v>67</v>
      </c>
      <c r="M31" s="101" t="s">
        <v>68</v>
      </c>
      <c r="N31" s="101"/>
      <c r="O31" s="100" t="n">
        <v>180</v>
      </c>
      <c r="P31" s="102" t="str">
        <f aca="false"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02"/>
      <c r="R31" s="102"/>
      <c r="S31" s="102"/>
      <c r="T31" s="102"/>
      <c r="U31" s="103"/>
      <c r="V31" s="103"/>
      <c r="W31" s="104" t="s">
        <v>69</v>
      </c>
      <c r="X31" s="105" t="n">
        <v>0</v>
      </c>
      <c r="Y31" s="106" t="n">
        <f aca="false">IFERROR(IF(X31="","",X31),"")</f>
        <v>0</v>
      </c>
      <c r="Z31" s="107" t="n">
        <f aca="false">IFERROR(IF(X31="","",X31*0.00941),"")</f>
        <v>0</v>
      </c>
      <c r="AA31" s="108"/>
      <c r="AB31" s="109"/>
      <c r="AC31" s="110" t="s">
        <v>80</v>
      </c>
      <c r="AG31" s="111"/>
      <c r="AJ31" s="112" t="s">
        <v>71</v>
      </c>
      <c r="AK31" s="112" t="n">
        <v>1</v>
      </c>
      <c r="BB31" s="113" t="s">
        <v>81</v>
      </c>
      <c r="BM31" s="111" t="n">
        <f aca="false">IFERROR(X31*I31,"0")</f>
        <v>0</v>
      </c>
      <c r="BN31" s="111" t="n">
        <f aca="false">IFERROR(Y31*I31,"0")</f>
        <v>0</v>
      </c>
      <c r="BO31" s="111" t="n">
        <f aca="false">IFERROR(X31/J31,"0")</f>
        <v>0</v>
      </c>
      <c r="BP31" s="111" t="n">
        <f aca="false">IFERROR(Y31/J31,"0")</f>
        <v>0</v>
      </c>
    </row>
    <row r="32" customFormat="false" ht="12.75" hidden="false" customHeight="false" outlineLevel="0" collapsed="false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5" t="s">
        <v>72</v>
      </c>
      <c r="Q32" s="115"/>
      <c r="R32" s="115"/>
      <c r="S32" s="115"/>
      <c r="T32" s="115"/>
      <c r="U32" s="115"/>
      <c r="V32" s="115"/>
      <c r="W32" s="116" t="s">
        <v>69</v>
      </c>
      <c r="X32" s="117" t="n">
        <f aca="false">IFERROR(SUM(X28:X31),"0")</f>
        <v>336</v>
      </c>
      <c r="Y32" s="117" t="n">
        <f aca="false">IFERROR(SUM(Y28:Y31),"0")</f>
        <v>336</v>
      </c>
      <c r="Z32" s="117" t="n">
        <f aca="false">IFERROR(IF(Z28="",0,Z28),"0")+IFERROR(IF(Z29="",0,Z29),"0")+IFERROR(IF(Z30="",0,Z30),"0")+IFERROR(IF(Z31="",0,Z31),"0")</f>
        <v>3.16176</v>
      </c>
      <c r="AA32" s="118"/>
      <c r="AB32" s="118"/>
      <c r="AC32" s="118"/>
    </row>
    <row r="33" customFormat="false" ht="12.75" hidden="false" customHeight="false" outlineLevel="0" collapsed="false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5" t="s">
        <v>72</v>
      </c>
      <c r="Q33" s="115"/>
      <c r="R33" s="115"/>
      <c r="S33" s="115"/>
      <c r="T33" s="115"/>
      <c r="U33" s="115"/>
      <c r="V33" s="115"/>
      <c r="W33" s="116" t="s">
        <v>73</v>
      </c>
      <c r="X33" s="117" t="n">
        <f aca="false">IFERROR(SUMPRODUCT(X28:X31*H28:H31),"0")</f>
        <v>504</v>
      </c>
      <c r="Y33" s="117" t="n">
        <f aca="false">IFERROR(SUMPRODUCT(Y28:Y31*H28:H31),"0")</f>
        <v>504</v>
      </c>
      <c r="Z33" s="116"/>
      <c r="AA33" s="118"/>
      <c r="AB33" s="118"/>
      <c r="AC33" s="118"/>
    </row>
    <row r="34" customFormat="false" ht="16.5" hidden="false" customHeight="true" outlineLevel="0" collapsed="false">
      <c r="A34" s="92" t="s">
        <v>90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3"/>
      <c r="AB34" s="93"/>
      <c r="AC34" s="93"/>
    </row>
    <row r="35" customFormat="false" ht="14.25" hidden="false" customHeight="true" outlineLevel="0" collapsed="false">
      <c r="A35" s="94" t="s">
        <v>63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5"/>
      <c r="AB35" s="95"/>
      <c r="AC35" s="95"/>
    </row>
    <row r="36" customFormat="false" ht="27" hidden="false" customHeight="true" outlineLevel="0" collapsed="false">
      <c r="A36" s="96" t="s">
        <v>91</v>
      </c>
      <c r="B36" s="96" t="s">
        <v>92</v>
      </c>
      <c r="C36" s="97" t="n">
        <v>4301070884</v>
      </c>
      <c r="D36" s="98" t="n">
        <v>4607111036315</v>
      </c>
      <c r="E36" s="98"/>
      <c r="F36" s="99" t="n">
        <v>0.75</v>
      </c>
      <c r="G36" s="100" t="n">
        <v>8</v>
      </c>
      <c r="H36" s="99" t="n">
        <v>6</v>
      </c>
      <c r="I36" s="99" t="n">
        <v>6.27</v>
      </c>
      <c r="J36" s="100" t="n">
        <v>84</v>
      </c>
      <c r="K36" s="100" t="s">
        <v>66</v>
      </c>
      <c r="L36" s="100" t="s">
        <v>67</v>
      </c>
      <c r="M36" s="101" t="s">
        <v>68</v>
      </c>
      <c r="N36" s="101"/>
      <c r="O36" s="100" t="n">
        <v>180</v>
      </c>
      <c r="P36" s="102" t="str">
        <f aca="false"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102"/>
      <c r="R36" s="102"/>
      <c r="S36" s="102"/>
      <c r="T36" s="102"/>
      <c r="U36" s="103"/>
      <c r="V36" s="103"/>
      <c r="W36" s="104" t="s">
        <v>69</v>
      </c>
      <c r="X36" s="105" t="n">
        <v>0</v>
      </c>
      <c r="Y36" s="106" t="n">
        <f aca="false">IFERROR(IF(X36="","",X36),"")</f>
        <v>0</v>
      </c>
      <c r="Z36" s="107" t="n">
        <f aca="false">IFERROR(IF(X36="","",X36*0.0155),"")</f>
        <v>0</v>
      </c>
      <c r="AA36" s="108"/>
      <c r="AB36" s="109"/>
      <c r="AC36" s="110" t="s">
        <v>93</v>
      </c>
      <c r="AG36" s="111"/>
      <c r="AJ36" s="112" t="s">
        <v>71</v>
      </c>
      <c r="AK36" s="112" t="n">
        <v>1</v>
      </c>
      <c r="BB36" s="113" t="s">
        <v>1</v>
      </c>
      <c r="BM36" s="111" t="n">
        <f aca="false">IFERROR(X36*I36,"0")</f>
        <v>0</v>
      </c>
      <c r="BN36" s="111" t="n">
        <f aca="false">IFERROR(Y36*I36,"0")</f>
        <v>0</v>
      </c>
      <c r="BO36" s="111" t="n">
        <f aca="false">IFERROR(X36/J36,"0")</f>
        <v>0</v>
      </c>
      <c r="BP36" s="111" t="n">
        <f aca="false">IFERROR(Y36/J36,"0")</f>
        <v>0</v>
      </c>
    </row>
    <row r="37" customFormat="false" ht="12.75" hidden="false" customHeight="false" outlineLevel="0" collapsed="false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5" t="s">
        <v>72</v>
      </c>
      <c r="Q37" s="115"/>
      <c r="R37" s="115"/>
      <c r="S37" s="115"/>
      <c r="T37" s="115"/>
      <c r="U37" s="115"/>
      <c r="V37" s="115"/>
      <c r="W37" s="116" t="s">
        <v>69</v>
      </c>
      <c r="X37" s="117" t="n">
        <f aca="false">IFERROR(SUM(X36:X36),"0")</f>
        <v>0</v>
      </c>
      <c r="Y37" s="117" t="n">
        <f aca="false">IFERROR(SUM(Y36:Y36),"0")</f>
        <v>0</v>
      </c>
      <c r="Z37" s="117" t="n">
        <f aca="false">IFERROR(IF(Z36="",0,Z36),"0")</f>
        <v>0</v>
      </c>
      <c r="AA37" s="118"/>
      <c r="AB37" s="118"/>
      <c r="AC37" s="118"/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72</v>
      </c>
      <c r="Q38" s="115"/>
      <c r="R38" s="115"/>
      <c r="S38" s="115"/>
      <c r="T38" s="115"/>
      <c r="U38" s="115"/>
      <c r="V38" s="115"/>
      <c r="W38" s="116" t="s">
        <v>73</v>
      </c>
      <c r="X38" s="117" t="n">
        <f aca="false">IFERROR(SUMPRODUCT(X36:X36*H36:H36),"0")</f>
        <v>0</v>
      </c>
      <c r="Y38" s="117" t="n">
        <f aca="false">IFERROR(SUMPRODUCT(Y36:Y36*H36:H36),"0")</f>
        <v>0</v>
      </c>
      <c r="Z38" s="116"/>
      <c r="AA38" s="118"/>
      <c r="AB38" s="118"/>
      <c r="AC38" s="118"/>
    </row>
    <row r="39" customFormat="false" ht="16.5" hidden="false" customHeight="true" outlineLevel="0" collapsed="false">
      <c r="A39" s="92" t="s">
        <v>94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3"/>
      <c r="AB39" s="93"/>
      <c r="AC39" s="93"/>
    </row>
    <row r="40" customFormat="false" ht="14.25" hidden="false" customHeight="true" outlineLevel="0" collapsed="false">
      <c r="A40" s="94" t="s">
        <v>95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96</v>
      </c>
      <c r="B41" s="96" t="s">
        <v>97</v>
      </c>
      <c r="C41" s="97" t="n">
        <v>4301190022</v>
      </c>
      <c r="D41" s="98" t="n">
        <v>4607111037053</v>
      </c>
      <c r="E41" s="98"/>
      <c r="F41" s="99" t="n">
        <v>0.2</v>
      </c>
      <c r="G41" s="100" t="n">
        <v>6</v>
      </c>
      <c r="H41" s="99" t="n">
        <v>1.2</v>
      </c>
      <c r="I41" s="99" t="n">
        <v>1.5918</v>
      </c>
      <c r="J41" s="100" t="n">
        <v>100</v>
      </c>
      <c r="K41" s="100" t="s">
        <v>98</v>
      </c>
      <c r="L41" s="100" t="s">
        <v>99</v>
      </c>
      <c r="M41" s="101" t="s">
        <v>68</v>
      </c>
      <c r="N41" s="101"/>
      <c r="O41" s="100" t="n">
        <v>365</v>
      </c>
      <c r="P41" s="102" t="str">
        <f aca="false"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IFERROR(IF(X41="","",X41),"")</f>
        <v>0</v>
      </c>
      <c r="Z41" s="107" t="n">
        <f aca="false">IFERROR(IF(X41="","",X41*0.0095),"")</f>
        <v>0</v>
      </c>
      <c r="AA41" s="108"/>
      <c r="AB41" s="109"/>
      <c r="AC41" s="110" t="s">
        <v>100</v>
      </c>
      <c r="AG41" s="111"/>
      <c r="AJ41" s="112" t="s">
        <v>101</v>
      </c>
      <c r="AK41" s="112" t="n">
        <v>10</v>
      </c>
      <c r="BB41" s="113" t="s">
        <v>81</v>
      </c>
      <c r="BM41" s="111" t="n">
        <f aca="false">IFERROR(X41*I41,"0")</f>
        <v>0</v>
      </c>
      <c r="BN41" s="111" t="n">
        <f aca="false">IFERROR(Y41*I41,"0")</f>
        <v>0</v>
      </c>
      <c r="BO41" s="111" t="n">
        <f aca="false">IFERROR(X41/J41,"0")</f>
        <v>0</v>
      </c>
      <c r="BP41" s="111" t="n">
        <f aca="false">IFERROR(Y41/J41,"0")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72</v>
      </c>
      <c r="Q42" s="115"/>
      <c r="R42" s="115"/>
      <c r="S42" s="115"/>
      <c r="T42" s="115"/>
      <c r="U42" s="115"/>
      <c r="V42" s="115"/>
      <c r="W42" s="116" t="s">
        <v>69</v>
      </c>
      <c r="X42" s="117" t="n">
        <f aca="false">IFERROR(SUM(X41:X41),"0")</f>
        <v>0</v>
      </c>
      <c r="Y42" s="117" t="n">
        <f aca="false">IFERROR(SUM(Y41:Y41),"0")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72</v>
      </c>
      <c r="Q43" s="115"/>
      <c r="R43" s="115"/>
      <c r="S43" s="115"/>
      <c r="T43" s="115"/>
      <c r="U43" s="115"/>
      <c r="V43" s="115"/>
      <c r="W43" s="116" t="s">
        <v>73</v>
      </c>
      <c r="X43" s="117" t="n">
        <f aca="false">IFERROR(SUMPRODUCT(X41:X41*H41:H41),"0")</f>
        <v>0</v>
      </c>
      <c r="Y43" s="117" t="n">
        <f aca="false">IFERROR(SUMPRODUCT(Y41:Y41*H41:H41),"0")</f>
        <v>0</v>
      </c>
      <c r="Z43" s="116"/>
      <c r="AA43" s="118"/>
      <c r="AB43" s="118"/>
      <c r="AC43" s="118"/>
    </row>
    <row r="44" customFormat="false" ht="16.5" hidden="false" customHeight="true" outlineLevel="0" collapsed="false">
      <c r="A44" s="92" t="s">
        <v>102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3"/>
      <c r="AB44" s="93"/>
      <c r="AC44" s="93"/>
    </row>
    <row r="45" customFormat="false" ht="14.25" hidden="false" customHeight="true" outlineLevel="0" collapsed="false">
      <c r="A45" s="94" t="s">
        <v>63</v>
      </c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5"/>
      <c r="AB45" s="95"/>
      <c r="AC45" s="95"/>
    </row>
    <row r="46" customFormat="false" ht="27" hidden="false" customHeight="true" outlineLevel="0" collapsed="false">
      <c r="A46" s="96" t="s">
        <v>103</v>
      </c>
      <c r="B46" s="96" t="s">
        <v>104</v>
      </c>
      <c r="C46" s="97" t="n">
        <v>4301070989</v>
      </c>
      <c r="D46" s="98" t="n">
        <v>4607111037190</v>
      </c>
      <c r="E46" s="98"/>
      <c r="F46" s="99" t="n">
        <v>0.43</v>
      </c>
      <c r="G46" s="100" t="n">
        <v>16</v>
      </c>
      <c r="H46" s="99" t="n">
        <v>6.88</v>
      </c>
      <c r="I46" s="99" t="n">
        <v>7.1996</v>
      </c>
      <c r="J46" s="100" t="n">
        <v>84</v>
      </c>
      <c r="K46" s="100" t="s">
        <v>66</v>
      </c>
      <c r="L46" s="100" t="s">
        <v>99</v>
      </c>
      <c r="M46" s="101" t="s">
        <v>68</v>
      </c>
      <c r="N46" s="101"/>
      <c r="O46" s="100" t="n">
        <v>180</v>
      </c>
      <c r="P46" s="102" t="str">
        <f aca="false"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102"/>
      <c r="R46" s="102"/>
      <c r="S46" s="102"/>
      <c r="T46" s="102"/>
      <c r="U46" s="103"/>
      <c r="V46" s="103"/>
      <c r="W46" s="104" t="s">
        <v>69</v>
      </c>
      <c r="X46" s="105" t="n">
        <v>0</v>
      </c>
      <c r="Y46" s="106" t="n">
        <f aca="false">IFERROR(IF(X46="","",X46),"")</f>
        <v>0</v>
      </c>
      <c r="Z46" s="107" t="n">
        <f aca="false">IFERROR(IF(X46="","",X46*0.0155),"")</f>
        <v>0</v>
      </c>
      <c r="AA46" s="108"/>
      <c r="AB46" s="109"/>
      <c r="AC46" s="110" t="s">
        <v>105</v>
      </c>
      <c r="AG46" s="111"/>
      <c r="AJ46" s="112" t="s">
        <v>101</v>
      </c>
      <c r="AK46" s="112" t="n">
        <v>12</v>
      </c>
      <c r="BB46" s="113" t="s">
        <v>1</v>
      </c>
      <c r="BM46" s="111" t="n">
        <f aca="false">IFERROR(X46*I46,"0")</f>
        <v>0</v>
      </c>
      <c r="BN46" s="111" t="n">
        <f aca="false">IFERROR(Y46*I46,"0")</f>
        <v>0</v>
      </c>
      <c r="BO46" s="111" t="n">
        <f aca="false">IFERROR(X46/J46,"0")</f>
        <v>0</v>
      </c>
      <c r="BP46" s="111" t="n">
        <f aca="false">IFERROR(Y46/J46,"0")</f>
        <v>0</v>
      </c>
    </row>
    <row r="47" customFormat="false" ht="27" hidden="false" customHeight="true" outlineLevel="0" collapsed="false">
      <c r="A47" s="96" t="s">
        <v>106</v>
      </c>
      <c r="B47" s="96" t="s">
        <v>107</v>
      </c>
      <c r="C47" s="97" t="n">
        <v>4301071032</v>
      </c>
      <c r="D47" s="98" t="n">
        <v>4607111038999</v>
      </c>
      <c r="E47" s="98"/>
      <c r="F47" s="99" t="n">
        <v>0.4</v>
      </c>
      <c r="G47" s="100" t="n">
        <v>16</v>
      </c>
      <c r="H47" s="99" t="n">
        <v>6.4</v>
      </c>
      <c r="I47" s="99" t="n">
        <v>6.7196</v>
      </c>
      <c r="J47" s="100" t="n">
        <v>84</v>
      </c>
      <c r="K47" s="100" t="s">
        <v>66</v>
      </c>
      <c r="L47" s="100" t="s">
        <v>67</v>
      </c>
      <c r="M47" s="101" t="s">
        <v>68</v>
      </c>
      <c r="N47" s="101"/>
      <c r="O47" s="100" t="n">
        <v>180</v>
      </c>
      <c r="P47" s="102" t="str">
        <f aca="false"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IFERROR(IF(X47="","",X47),"")</f>
        <v>0</v>
      </c>
      <c r="Z47" s="107" t="n">
        <f aca="false">IFERROR(IF(X47="","",X47*0.0155),"")</f>
        <v>0</v>
      </c>
      <c r="AA47" s="108"/>
      <c r="AB47" s="109"/>
      <c r="AC47" s="110" t="s">
        <v>105</v>
      </c>
      <c r="AG47" s="111"/>
      <c r="AJ47" s="112" t="s">
        <v>71</v>
      </c>
      <c r="AK47" s="112" t="n">
        <v>1</v>
      </c>
      <c r="BB47" s="113" t="s">
        <v>1</v>
      </c>
      <c r="BM47" s="111" t="n">
        <f aca="false">IFERROR(X47*I47,"0")</f>
        <v>0</v>
      </c>
      <c r="BN47" s="111" t="n">
        <f aca="false">IFERROR(Y47*I47,"0")</f>
        <v>0</v>
      </c>
      <c r="BO47" s="111" t="n">
        <f aca="false">IFERROR(X47/J47,"0")</f>
        <v>0</v>
      </c>
      <c r="BP47" s="111" t="n">
        <f aca="false">IFERROR(Y47/J47,"0")</f>
        <v>0</v>
      </c>
    </row>
    <row r="48" customFormat="false" ht="27" hidden="false" customHeight="true" outlineLevel="0" collapsed="false">
      <c r="A48" s="96" t="s">
        <v>108</v>
      </c>
      <c r="B48" s="96" t="s">
        <v>109</v>
      </c>
      <c r="C48" s="97" t="n">
        <v>4301070972</v>
      </c>
      <c r="D48" s="98" t="n">
        <v>4607111037183</v>
      </c>
      <c r="E48" s="98"/>
      <c r="F48" s="99" t="n">
        <v>0.9</v>
      </c>
      <c r="G48" s="100" t="n">
        <v>8</v>
      </c>
      <c r="H48" s="99" t="n">
        <v>7.2</v>
      </c>
      <c r="I48" s="99" t="n">
        <v>7.486</v>
      </c>
      <c r="J48" s="100" t="n">
        <v>84</v>
      </c>
      <c r="K48" s="100" t="s">
        <v>66</v>
      </c>
      <c r="L48" s="100" t="s">
        <v>110</v>
      </c>
      <c r="M48" s="101" t="s">
        <v>68</v>
      </c>
      <c r="N48" s="101"/>
      <c r="O48" s="100" t="n">
        <v>180</v>
      </c>
      <c r="P48" s="102" t="str">
        <f aca="false"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IFERROR(IF(X48="","",X48),"")</f>
        <v>0</v>
      </c>
      <c r="Z48" s="107" t="n">
        <f aca="false">IFERROR(IF(X48="","",X48*0.0155),"")</f>
        <v>0</v>
      </c>
      <c r="AA48" s="108"/>
      <c r="AB48" s="109"/>
      <c r="AC48" s="110" t="s">
        <v>105</v>
      </c>
      <c r="AG48" s="111"/>
      <c r="AJ48" s="112" t="s">
        <v>111</v>
      </c>
      <c r="AK48" s="112" t="n">
        <v>84</v>
      </c>
      <c r="BB48" s="113" t="s">
        <v>1</v>
      </c>
      <c r="BM48" s="111" t="n">
        <f aca="false">IFERROR(X48*I48,"0")</f>
        <v>0</v>
      </c>
      <c r="BN48" s="111" t="n">
        <f aca="false">IFERROR(Y48*I48,"0")</f>
        <v>0</v>
      </c>
      <c r="BO48" s="111" t="n">
        <f aca="false">IFERROR(X48/J48,"0")</f>
        <v>0</v>
      </c>
      <c r="BP48" s="111" t="n">
        <f aca="false">IFERROR(Y48/J48,"0")</f>
        <v>0</v>
      </c>
    </row>
    <row r="49" customFormat="false" ht="27" hidden="false" customHeight="true" outlineLevel="0" collapsed="false">
      <c r="A49" s="96" t="s">
        <v>112</v>
      </c>
      <c r="B49" s="96" t="s">
        <v>113</v>
      </c>
      <c r="C49" s="97" t="n">
        <v>4301071044</v>
      </c>
      <c r="D49" s="98" t="n">
        <v>4607111039385</v>
      </c>
      <c r="E49" s="98"/>
      <c r="F49" s="99" t="n">
        <v>0.7</v>
      </c>
      <c r="G49" s="100" t="n">
        <v>10</v>
      </c>
      <c r="H49" s="99" t="n">
        <v>7</v>
      </c>
      <c r="I49" s="99" t="n">
        <v>7.3</v>
      </c>
      <c r="J49" s="100" t="n">
        <v>84</v>
      </c>
      <c r="K49" s="100" t="s">
        <v>66</v>
      </c>
      <c r="L49" s="100" t="s">
        <v>67</v>
      </c>
      <c r="M49" s="101" t="s">
        <v>68</v>
      </c>
      <c r="N49" s="101"/>
      <c r="O49" s="100" t="n">
        <v>180</v>
      </c>
      <c r="P49" s="102" t="str">
        <f aca="false"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36</v>
      </c>
      <c r="Y49" s="106" t="n">
        <f aca="false">IFERROR(IF(X49="","",X49),"")</f>
        <v>36</v>
      </c>
      <c r="Z49" s="107" t="n">
        <f aca="false">IFERROR(IF(X49="","",X49*0.0155),"")</f>
        <v>0.558</v>
      </c>
      <c r="AA49" s="108"/>
      <c r="AB49" s="109"/>
      <c r="AC49" s="110" t="s">
        <v>105</v>
      </c>
      <c r="AG49" s="111"/>
      <c r="AJ49" s="112" t="s">
        <v>71</v>
      </c>
      <c r="AK49" s="112" t="n">
        <v>1</v>
      </c>
      <c r="BB49" s="113" t="s">
        <v>1</v>
      </c>
      <c r="BM49" s="111" t="n">
        <f aca="false">IFERROR(X49*I49,"0")</f>
        <v>262.8</v>
      </c>
      <c r="BN49" s="111" t="n">
        <f aca="false">IFERROR(Y49*I49,"0")</f>
        <v>262.8</v>
      </c>
      <c r="BO49" s="111" t="n">
        <f aca="false">IFERROR(X49/J49,"0")</f>
        <v>0.428571428571429</v>
      </c>
      <c r="BP49" s="111" t="n">
        <f aca="false">IFERROR(Y49/J49,"0")</f>
        <v>0.428571428571429</v>
      </c>
    </row>
    <row r="50" customFormat="false" ht="27" hidden="false" customHeight="true" outlineLevel="0" collapsed="false">
      <c r="A50" s="96" t="s">
        <v>114</v>
      </c>
      <c r="B50" s="96" t="s">
        <v>115</v>
      </c>
      <c r="C50" s="97" t="n">
        <v>4301070970</v>
      </c>
      <c r="D50" s="98" t="n">
        <v>4607111037091</v>
      </c>
      <c r="E50" s="98"/>
      <c r="F50" s="99" t="n">
        <v>0.43</v>
      </c>
      <c r="G50" s="100" t="n">
        <v>16</v>
      </c>
      <c r="H50" s="99" t="n">
        <v>6.88</v>
      </c>
      <c r="I50" s="99" t="n">
        <v>7.11</v>
      </c>
      <c r="J50" s="100" t="n">
        <v>84</v>
      </c>
      <c r="K50" s="100" t="s">
        <v>66</v>
      </c>
      <c r="L50" s="100" t="s">
        <v>99</v>
      </c>
      <c r="M50" s="101" t="s">
        <v>68</v>
      </c>
      <c r="N50" s="101"/>
      <c r="O50" s="100" t="n">
        <v>180</v>
      </c>
      <c r="P50" s="102" t="str">
        <f aca="false"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IFERROR(IF(X50="","",X50),"")</f>
        <v>0</v>
      </c>
      <c r="Z50" s="107" t="n">
        <f aca="false">IFERROR(IF(X50="","",X50*0.0155),"")</f>
        <v>0</v>
      </c>
      <c r="AA50" s="108"/>
      <c r="AB50" s="109"/>
      <c r="AC50" s="110" t="s">
        <v>116</v>
      </c>
      <c r="AG50" s="111"/>
      <c r="AJ50" s="112" t="s">
        <v>101</v>
      </c>
      <c r="AK50" s="112" t="n">
        <v>12</v>
      </c>
      <c r="BB50" s="113" t="s">
        <v>1</v>
      </c>
      <c r="BM50" s="111" t="n">
        <f aca="false">IFERROR(X50*I50,"0")</f>
        <v>0</v>
      </c>
      <c r="BN50" s="111" t="n">
        <f aca="false">IFERROR(Y50*I50,"0")</f>
        <v>0</v>
      </c>
      <c r="BO50" s="111" t="n">
        <f aca="false">IFERROR(X50/J50,"0")</f>
        <v>0</v>
      </c>
      <c r="BP50" s="111" t="n">
        <f aca="false">IFERROR(Y50/J50,"0")</f>
        <v>0</v>
      </c>
    </row>
    <row r="51" customFormat="false" ht="27" hidden="false" customHeight="true" outlineLevel="0" collapsed="false">
      <c r="A51" s="96" t="s">
        <v>117</v>
      </c>
      <c r="B51" s="96" t="s">
        <v>118</v>
      </c>
      <c r="C51" s="97" t="n">
        <v>4301071045</v>
      </c>
      <c r="D51" s="98" t="n">
        <v>4607111039392</v>
      </c>
      <c r="E51" s="98"/>
      <c r="F51" s="99" t="n">
        <v>0.4</v>
      </c>
      <c r="G51" s="100" t="n">
        <v>16</v>
      </c>
      <c r="H51" s="99" t="n">
        <v>6.4</v>
      </c>
      <c r="I51" s="99" t="n">
        <v>6.7196</v>
      </c>
      <c r="J51" s="100" t="n">
        <v>84</v>
      </c>
      <c r="K51" s="100" t="s">
        <v>66</v>
      </c>
      <c r="L51" s="100" t="s">
        <v>67</v>
      </c>
      <c r="M51" s="101" t="s">
        <v>68</v>
      </c>
      <c r="N51" s="101"/>
      <c r="O51" s="100" t="n">
        <v>180</v>
      </c>
      <c r="P51" s="102" t="str">
        <f aca="false"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IFERROR(IF(X51="","",X51),"")</f>
        <v>0</v>
      </c>
      <c r="Z51" s="107" t="n">
        <f aca="false">IFERROR(IF(X51="","",X51*0.0155),"")</f>
        <v>0</v>
      </c>
      <c r="AA51" s="108"/>
      <c r="AB51" s="109"/>
      <c r="AC51" s="110" t="s">
        <v>116</v>
      </c>
      <c r="AG51" s="111"/>
      <c r="AJ51" s="112" t="s">
        <v>71</v>
      </c>
      <c r="AK51" s="112" t="n">
        <v>1</v>
      </c>
      <c r="BB51" s="113" t="s">
        <v>1</v>
      </c>
      <c r="BM51" s="111" t="n">
        <f aca="false">IFERROR(X51*I51,"0")</f>
        <v>0</v>
      </c>
      <c r="BN51" s="111" t="n">
        <f aca="false">IFERROR(Y51*I51,"0")</f>
        <v>0</v>
      </c>
      <c r="BO51" s="111" t="n">
        <f aca="false">IFERROR(X51/J51,"0")</f>
        <v>0</v>
      </c>
      <c r="BP51" s="111" t="n">
        <f aca="false">IFERROR(Y51/J51,"0")</f>
        <v>0</v>
      </c>
    </row>
    <row r="52" customFormat="false" ht="27" hidden="false" customHeight="true" outlineLevel="0" collapsed="false">
      <c r="A52" s="96" t="s">
        <v>119</v>
      </c>
      <c r="B52" s="96" t="s">
        <v>120</v>
      </c>
      <c r="C52" s="97" t="n">
        <v>4301070971</v>
      </c>
      <c r="D52" s="98" t="n">
        <v>4607111036902</v>
      </c>
      <c r="E52" s="98"/>
      <c r="F52" s="99" t="n">
        <v>0.9</v>
      </c>
      <c r="G52" s="100" t="n">
        <v>8</v>
      </c>
      <c r="H52" s="99" t="n">
        <v>7.2</v>
      </c>
      <c r="I52" s="99" t="n">
        <v>7.43</v>
      </c>
      <c r="J52" s="100" t="n">
        <v>84</v>
      </c>
      <c r="K52" s="100" t="s">
        <v>66</v>
      </c>
      <c r="L52" s="100" t="s">
        <v>99</v>
      </c>
      <c r="M52" s="101" t="s">
        <v>68</v>
      </c>
      <c r="N52" s="101"/>
      <c r="O52" s="100" t="n">
        <v>180</v>
      </c>
      <c r="P52" s="102" t="str">
        <f aca="false"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IFERROR(IF(X52="","",X52),"")</f>
        <v>0</v>
      </c>
      <c r="Z52" s="107" t="n">
        <f aca="false">IFERROR(IF(X52="","",X52*0.0155),"")</f>
        <v>0</v>
      </c>
      <c r="AA52" s="108"/>
      <c r="AB52" s="109"/>
      <c r="AC52" s="110" t="s">
        <v>116</v>
      </c>
      <c r="AG52" s="111"/>
      <c r="AJ52" s="112" t="s">
        <v>101</v>
      </c>
      <c r="AK52" s="112" t="n">
        <v>12</v>
      </c>
      <c r="BB52" s="113" t="s">
        <v>1</v>
      </c>
      <c r="BM52" s="111" t="n">
        <f aca="false">IFERROR(X52*I52,"0")</f>
        <v>0</v>
      </c>
      <c r="BN52" s="111" t="n">
        <f aca="false">IFERROR(Y52*I52,"0")</f>
        <v>0</v>
      </c>
      <c r="BO52" s="111" t="n">
        <f aca="false">IFERROR(X52/J52,"0")</f>
        <v>0</v>
      </c>
      <c r="BP52" s="111" t="n">
        <f aca="false">IFERROR(Y52/J52,"0")</f>
        <v>0</v>
      </c>
    </row>
    <row r="53" customFormat="false" ht="27" hidden="false" customHeight="true" outlineLevel="0" collapsed="false">
      <c r="A53" s="96" t="s">
        <v>121</v>
      </c>
      <c r="B53" s="96" t="s">
        <v>122</v>
      </c>
      <c r="C53" s="97" t="n">
        <v>4301071031</v>
      </c>
      <c r="D53" s="98" t="n">
        <v>4607111038982</v>
      </c>
      <c r="E53" s="98"/>
      <c r="F53" s="99" t="n">
        <v>0.7</v>
      </c>
      <c r="G53" s="100" t="n">
        <v>10</v>
      </c>
      <c r="H53" s="99" t="n">
        <v>7</v>
      </c>
      <c r="I53" s="99" t="n">
        <v>7.286</v>
      </c>
      <c r="J53" s="100" t="n">
        <v>84</v>
      </c>
      <c r="K53" s="100" t="s">
        <v>66</v>
      </c>
      <c r="L53" s="100" t="s">
        <v>67</v>
      </c>
      <c r="M53" s="101" t="s">
        <v>68</v>
      </c>
      <c r="N53" s="101"/>
      <c r="O53" s="100" t="n">
        <v>180</v>
      </c>
      <c r="P53" s="102" t="str">
        <f aca="false"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102"/>
      <c r="R53" s="102"/>
      <c r="S53" s="102"/>
      <c r="T53" s="102"/>
      <c r="U53" s="103"/>
      <c r="V53" s="103"/>
      <c r="W53" s="104" t="s">
        <v>69</v>
      </c>
      <c r="X53" s="105" t="n">
        <v>36</v>
      </c>
      <c r="Y53" s="106" t="n">
        <f aca="false">IFERROR(IF(X53="","",X53),"")</f>
        <v>36</v>
      </c>
      <c r="Z53" s="107" t="n">
        <f aca="false">IFERROR(IF(X53="","",X53*0.0155),"")</f>
        <v>0.558</v>
      </c>
      <c r="AA53" s="108"/>
      <c r="AB53" s="109"/>
      <c r="AC53" s="110" t="s">
        <v>116</v>
      </c>
      <c r="AG53" s="111"/>
      <c r="AJ53" s="112" t="s">
        <v>71</v>
      </c>
      <c r="AK53" s="112" t="n">
        <v>1</v>
      </c>
      <c r="BB53" s="113" t="s">
        <v>1</v>
      </c>
      <c r="BM53" s="111" t="n">
        <f aca="false">IFERROR(X53*I53,"0")</f>
        <v>262.296</v>
      </c>
      <c r="BN53" s="111" t="n">
        <f aca="false">IFERROR(Y53*I53,"0")</f>
        <v>262.296</v>
      </c>
      <c r="BO53" s="111" t="n">
        <f aca="false">IFERROR(X53/J53,"0")</f>
        <v>0.428571428571429</v>
      </c>
      <c r="BP53" s="111" t="n">
        <f aca="false">IFERROR(Y53/J53,"0")</f>
        <v>0.428571428571429</v>
      </c>
    </row>
    <row r="54" customFormat="false" ht="27" hidden="false" customHeight="true" outlineLevel="0" collapsed="false">
      <c r="A54" s="96" t="s">
        <v>123</v>
      </c>
      <c r="B54" s="96" t="s">
        <v>124</v>
      </c>
      <c r="C54" s="97" t="n">
        <v>4301070969</v>
      </c>
      <c r="D54" s="98" t="n">
        <v>4607111036858</v>
      </c>
      <c r="E54" s="98"/>
      <c r="F54" s="99" t="n">
        <v>0.43</v>
      </c>
      <c r="G54" s="100" t="n">
        <v>16</v>
      </c>
      <c r="H54" s="99" t="n">
        <v>6.88</v>
      </c>
      <c r="I54" s="99" t="n">
        <v>7.1996</v>
      </c>
      <c r="J54" s="100" t="n">
        <v>84</v>
      </c>
      <c r="K54" s="100" t="s">
        <v>66</v>
      </c>
      <c r="L54" s="100" t="s">
        <v>99</v>
      </c>
      <c r="M54" s="101" t="s">
        <v>68</v>
      </c>
      <c r="N54" s="101"/>
      <c r="O54" s="100" t="n">
        <v>180</v>
      </c>
      <c r="P54" s="102" t="str">
        <f aca="false"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102"/>
      <c r="R54" s="102"/>
      <c r="S54" s="102"/>
      <c r="T54" s="102"/>
      <c r="U54" s="103"/>
      <c r="V54" s="103"/>
      <c r="W54" s="104" t="s">
        <v>69</v>
      </c>
      <c r="X54" s="105" t="n">
        <v>0</v>
      </c>
      <c r="Y54" s="106" t="n">
        <f aca="false">IFERROR(IF(X54="","",X54),"")</f>
        <v>0</v>
      </c>
      <c r="Z54" s="107" t="n">
        <f aca="false">IFERROR(IF(X54="","",X54*0.0155),"")</f>
        <v>0</v>
      </c>
      <c r="AA54" s="108"/>
      <c r="AB54" s="109"/>
      <c r="AC54" s="110" t="s">
        <v>116</v>
      </c>
      <c r="AG54" s="111"/>
      <c r="AJ54" s="112" t="s">
        <v>101</v>
      </c>
      <c r="AK54" s="112" t="n">
        <v>12</v>
      </c>
      <c r="BB54" s="113" t="s">
        <v>1</v>
      </c>
      <c r="BM54" s="111" t="n">
        <f aca="false">IFERROR(X54*I54,"0")</f>
        <v>0</v>
      </c>
      <c r="BN54" s="111" t="n">
        <f aca="false">IFERROR(Y54*I54,"0")</f>
        <v>0</v>
      </c>
      <c r="BO54" s="111" t="n">
        <f aca="false">IFERROR(X54/J54,"0")</f>
        <v>0</v>
      </c>
      <c r="BP54" s="111" t="n">
        <f aca="false">IFERROR(Y54/J54,"0")</f>
        <v>0</v>
      </c>
    </row>
    <row r="55" customFormat="false" ht="27" hidden="false" customHeight="true" outlineLevel="0" collapsed="false">
      <c r="A55" s="96" t="s">
        <v>125</v>
      </c>
      <c r="B55" s="96" t="s">
        <v>126</v>
      </c>
      <c r="C55" s="97" t="n">
        <v>4301071046</v>
      </c>
      <c r="D55" s="98" t="n">
        <v>4607111039354</v>
      </c>
      <c r="E55" s="98"/>
      <c r="F55" s="99" t="n">
        <v>0.4</v>
      </c>
      <c r="G55" s="100" t="n">
        <v>16</v>
      </c>
      <c r="H55" s="99" t="n">
        <v>6.4</v>
      </c>
      <c r="I55" s="99" t="n">
        <v>6.7196</v>
      </c>
      <c r="J55" s="100" t="n">
        <v>84</v>
      </c>
      <c r="K55" s="100" t="s">
        <v>66</v>
      </c>
      <c r="L55" s="100" t="s">
        <v>67</v>
      </c>
      <c r="M55" s="101" t="s">
        <v>68</v>
      </c>
      <c r="N55" s="101"/>
      <c r="O55" s="100" t="n">
        <v>180</v>
      </c>
      <c r="P55" s="102" t="str">
        <f aca="false"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102"/>
      <c r="R55" s="102"/>
      <c r="S55" s="102"/>
      <c r="T55" s="102"/>
      <c r="U55" s="103"/>
      <c r="V55" s="103"/>
      <c r="W55" s="104" t="s">
        <v>69</v>
      </c>
      <c r="X55" s="105" t="n">
        <v>12</v>
      </c>
      <c r="Y55" s="106" t="n">
        <f aca="false">IFERROR(IF(X55="","",X55),"")</f>
        <v>12</v>
      </c>
      <c r="Z55" s="107" t="n">
        <f aca="false">IFERROR(IF(X55="","",X55*0.0155),"")</f>
        <v>0.186</v>
      </c>
      <c r="AA55" s="108"/>
      <c r="AB55" s="109"/>
      <c r="AC55" s="110" t="s">
        <v>116</v>
      </c>
      <c r="AG55" s="111"/>
      <c r="AJ55" s="112" t="s">
        <v>71</v>
      </c>
      <c r="AK55" s="112" t="n">
        <v>1</v>
      </c>
      <c r="BB55" s="113" t="s">
        <v>1</v>
      </c>
      <c r="BM55" s="111" t="n">
        <f aca="false">IFERROR(X55*I55,"0")</f>
        <v>80.6352</v>
      </c>
      <c r="BN55" s="111" t="n">
        <f aca="false">IFERROR(Y55*I55,"0")</f>
        <v>80.6352</v>
      </c>
      <c r="BO55" s="111" t="n">
        <f aca="false">IFERROR(X55/J55,"0")</f>
        <v>0.142857142857143</v>
      </c>
      <c r="BP55" s="111" t="n">
        <f aca="false">IFERROR(Y55/J55,"0")</f>
        <v>0.142857142857143</v>
      </c>
    </row>
    <row r="56" customFormat="false" ht="27" hidden="false" customHeight="true" outlineLevel="0" collapsed="false">
      <c r="A56" s="96" t="s">
        <v>127</v>
      </c>
      <c r="B56" s="96" t="s">
        <v>128</v>
      </c>
      <c r="C56" s="97" t="n">
        <v>4301070968</v>
      </c>
      <c r="D56" s="98" t="n">
        <v>4607111036889</v>
      </c>
      <c r="E56" s="98"/>
      <c r="F56" s="99" t="n">
        <v>0.9</v>
      </c>
      <c r="G56" s="100" t="n">
        <v>8</v>
      </c>
      <c r="H56" s="99" t="n">
        <v>7.2</v>
      </c>
      <c r="I56" s="99" t="n">
        <v>7.486</v>
      </c>
      <c r="J56" s="100" t="n">
        <v>84</v>
      </c>
      <c r="K56" s="100" t="s">
        <v>66</v>
      </c>
      <c r="L56" s="100" t="s">
        <v>110</v>
      </c>
      <c r="M56" s="101" t="s">
        <v>68</v>
      </c>
      <c r="N56" s="101"/>
      <c r="O56" s="100" t="n">
        <v>180</v>
      </c>
      <c r="P56" s="102" t="str">
        <f aca="false"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IFERROR(IF(X56="","",X56),"")</f>
        <v>0</v>
      </c>
      <c r="Z56" s="107" t="n">
        <f aca="false">IFERROR(IF(X56="","",X56*0.0155),"")</f>
        <v>0</v>
      </c>
      <c r="AA56" s="108"/>
      <c r="AB56" s="109"/>
      <c r="AC56" s="110" t="s">
        <v>116</v>
      </c>
      <c r="AG56" s="111"/>
      <c r="AJ56" s="112" t="s">
        <v>111</v>
      </c>
      <c r="AK56" s="112" t="n">
        <v>84</v>
      </c>
      <c r="BB56" s="113" t="s">
        <v>1</v>
      </c>
      <c r="BM56" s="111" t="n">
        <f aca="false">IFERROR(X56*I56,"0")</f>
        <v>0</v>
      </c>
      <c r="BN56" s="111" t="n">
        <f aca="false">IFERROR(Y56*I56,"0")</f>
        <v>0</v>
      </c>
      <c r="BO56" s="111" t="n">
        <f aca="false">IFERROR(X56/J56,"0")</f>
        <v>0</v>
      </c>
      <c r="BP56" s="111" t="n">
        <f aca="false">IFERROR(Y56/J56,"0")</f>
        <v>0</v>
      </c>
    </row>
    <row r="57" customFormat="false" ht="27" hidden="false" customHeight="true" outlineLevel="0" collapsed="false">
      <c r="A57" s="96" t="s">
        <v>129</v>
      </c>
      <c r="B57" s="96" t="s">
        <v>130</v>
      </c>
      <c r="C57" s="97" t="n">
        <v>4301071047</v>
      </c>
      <c r="D57" s="98" t="n">
        <v>4607111039330</v>
      </c>
      <c r="E57" s="98"/>
      <c r="F57" s="99" t="n">
        <v>0.7</v>
      </c>
      <c r="G57" s="100" t="n">
        <v>10</v>
      </c>
      <c r="H57" s="99" t="n">
        <v>7</v>
      </c>
      <c r="I57" s="99" t="n">
        <v>7.3</v>
      </c>
      <c r="J57" s="100" t="n">
        <v>84</v>
      </c>
      <c r="K57" s="100" t="s">
        <v>66</v>
      </c>
      <c r="L57" s="100" t="s">
        <v>67</v>
      </c>
      <c r="M57" s="101" t="s">
        <v>68</v>
      </c>
      <c r="N57" s="101"/>
      <c r="O57" s="100" t="n">
        <v>180</v>
      </c>
      <c r="P57" s="102" t="str">
        <f aca="false"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24</v>
      </c>
      <c r="Y57" s="106" t="n">
        <f aca="false">IFERROR(IF(X57="","",X57),"")</f>
        <v>24</v>
      </c>
      <c r="Z57" s="107" t="n">
        <f aca="false">IFERROR(IF(X57="","",X57*0.0155),"")</f>
        <v>0.372</v>
      </c>
      <c r="AA57" s="108"/>
      <c r="AB57" s="109"/>
      <c r="AC57" s="110" t="s">
        <v>116</v>
      </c>
      <c r="AG57" s="111"/>
      <c r="AJ57" s="112" t="s">
        <v>71</v>
      </c>
      <c r="AK57" s="112" t="n">
        <v>1</v>
      </c>
      <c r="BB57" s="113" t="s">
        <v>1</v>
      </c>
      <c r="BM57" s="111" t="n">
        <f aca="false">IFERROR(X57*I57,"0")</f>
        <v>175.2</v>
      </c>
      <c r="BN57" s="111" t="n">
        <f aca="false">IFERROR(Y57*I57,"0")</f>
        <v>175.2</v>
      </c>
      <c r="BO57" s="111" t="n">
        <f aca="false">IFERROR(X57/J57,"0")</f>
        <v>0.285714285714286</v>
      </c>
      <c r="BP57" s="111" t="n">
        <f aca="false">IFERROR(Y57/J57,"0")</f>
        <v>0.285714285714286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72</v>
      </c>
      <c r="Q58" s="115"/>
      <c r="R58" s="115"/>
      <c r="S58" s="115"/>
      <c r="T58" s="115"/>
      <c r="U58" s="115"/>
      <c r="V58" s="115"/>
      <c r="W58" s="116" t="s">
        <v>69</v>
      </c>
      <c r="X58" s="117" t="n">
        <f aca="false">IFERROR(SUM(X46:X57),"0")</f>
        <v>108</v>
      </c>
      <c r="Y58" s="117" t="n">
        <f aca="false">IFERROR(SUM(Y46:Y57),"0")</f>
        <v>108</v>
      </c>
      <c r="Z58" s="117" t="n">
        <f aca="false"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1.674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72</v>
      </c>
      <c r="Q59" s="115"/>
      <c r="R59" s="115"/>
      <c r="S59" s="115"/>
      <c r="T59" s="115"/>
      <c r="U59" s="115"/>
      <c r="V59" s="115"/>
      <c r="W59" s="116" t="s">
        <v>73</v>
      </c>
      <c r="X59" s="117" t="n">
        <f aca="false">IFERROR(SUMPRODUCT(X46:X57*H46:H57),"0")</f>
        <v>748.8</v>
      </c>
      <c r="Y59" s="117" t="n">
        <f aca="false">IFERROR(SUMPRODUCT(Y46:Y57*H46:H57),"0")</f>
        <v>748.8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131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63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132</v>
      </c>
      <c r="B62" s="96" t="s">
        <v>133</v>
      </c>
      <c r="C62" s="97" t="n">
        <v>4301070977</v>
      </c>
      <c r="D62" s="98" t="n">
        <v>4607111037411</v>
      </c>
      <c r="E62" s="98"/>
      <c r="F62" s="99" t="n">
        <v>2.7</v>
      </c>
      <c r="G62" s="100" t="n">
        <v>1</v>
      </c>
      <c r="H62" s="99" t="n">
        <v>2.7</v>
      </c>
      <c r="I62" s="99" t="n">
        <v>2.8132</v>
      </c>
      <c r="J62" s="100" t="n">
        <v>234</v>
      </c>
      <c r="K62" s="100" t="s">
        <v>134</v>
      </c>
      <c r="L62" s="100" t="s">
        <v>99</v>
      </c>
      <c r="M62" s="101" t="s">
        <v>68</v>
      </c>
      <c r="N62" s="101"/>
      <c r="O62" s="100" t="n">
        <v>180</v>
      </c>
      <c r="P62" s="102" t="str">
        <f aca="false"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36</v>
      </c>
      <c r="Y62" s="106" t="n">
        <f aca="false">IFERROR(IF(X62="","",X62),"")</f>
        <v>36</v>
      </c>
      <c r="Z62" s="107" t="n">
        <f aca="false">IFERROR(IF(X62="","",X62*0.00502),"")</f>
        <v>0.18072</v>
      </c>
      <c r="AA62" s="108"/>
      <c r="AB62" s="109"/>
      <c r="AC62" s="110" t="s">
        <v>135</v>
      </c>
      <c r="AG62" s="111"/>
      <c r="AJ62" s="112" t="s">
        <v>101</v>
      </c>
      <c r="AK62" s="112" t="n">
        <v>18</v>
      </c>
      <c r="BB62" s="113" t="s">
        <v>1</v>
      </c>
      <c r="BM62" s="111" t="n">
        <f aca="false">IFERROR(X62*I62,"0")</f>
        <v>101.2752</v>
      </c>
      <c r="BN62" s="111" t="n">
        <f aca="false">IFERROR(Y62*I62,"0")</f>
        <v>101.2752</v>
      </c>
      <c r="BO62" s="111" t="n">
        <f aca="false">IFERROR(X62/J62,"0")</f>
        <v>0.153846153846154</v>
      </c>
      <c r="BP62" s="111" t="n">
        <f aca="false">IFERROR(Y62/J62,"0")</f>
        <v>0.153846153846154</v>
      </c>
    </row>
    <row r="63" customFormat="false" ht="27" hidden="false" customHeight="true" outlineLevel="0" collapsed="false">
      <c r="A63" s="96" t="s">
        <v>136</v>
      </c>
      <c r="B63" s="96" t="s">
        <v>137</v>
      </c>
      <c r="C63" s="97" t="n">
        <v>4301070981</v>
      </c>
      <c r="D63" s="98" t="n">
        <v>4607111036728</v>
      </c>
      <c r="E63" s="98"/>
      <c r="F63" s="99" t="n">
        <v>5</v>
      </c>
      <c r="G63" s="100" t="n">
        <v>1</v>
      </c>
      <c r="H63" s="99" t="n">
        <v>5</v>
      </c>
      <c r="I63" s="99" t="n">
        <v>5.2132</v>
      </c>
      <c r="J63" s="100" t="n">
        <v>144</v>
      </c>
      <c r="K63" s="100" t="s">
        <v>66</v>
      </c>
      <c r="L63" s="100" t="s">
        <v>110</v>
      </c>
      <c r="M63" s="101" t="s">
        <v>68</v>
      </c>
      <c r="N63" s="101"/>
      <c r="O63" s="100" t="n">
        <v>180</v>
      </c>
      <c r="P63" s="102" t="str">
        <f aca="false"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96</v>
      </c>
      <c r="Y63" s="106" t="n">
        <f aca="false">IFERROR(IF(X63="","",X63),"")</f>
        <v>96</v>
      </c>
      <c r="Z63" s="107" t="n">
        <f aca="false">IFERROR(IF(X63="","",X63*0.00866),"")</f>
        <v>0.83136</v>
      </c>
      <c r="AA63" s="108"/>
      <c r="AB63" s="109"/>
      <c r="AC63" s="110" t="s">
        <v>135</v>
      </c>
      <c r="AG63" s="111"/>
      <c r="AJ63" s="112" t="s">
        <v>111</v>
      </c>
      <c r="AK63" s="112" t="n">
        <v>144</v>
      </c>
      <c r="BB63" s="113" t="s">
        <v>1</v>
      </c>
      <c r="BM63" s="111" t="n">
        <f aca="false">IFERROR(X63*I63,"0")</f>
        <v>500.4672</v>
      </c>
      <c r="BN63" s="111" t="n">
        <f aca="false">IFERROR(Y63*I63,"0")</f>
        <v>500.4672</v>
      </c>
      <c r="BO63" s="111" t="n">
        <f aca="false">IFERROR(X63/J63,"0")</f>
        <v>0.666666666666667</v>
      </c>
      <c r="BP63" s="111" t="n">
        <f aca="false">IFERROR(Y63/J63,"0")</f>
        <v>0.666666666666667</v>
      </c>
    </row>
    <row r="64" customFormat="false" ht="12.75" hidden="false" customHeight="false" outlineLevel="0" collapsed="false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5" t="s">
        <v>72</v>
      </c>
      <c r="Q64" s="115"/>
      <c r="R64" s="115"/>
      <c r="S64" s="115"/>
      <c r="T64" s="115"/>
      <c r="U64" s="115"/>
      <c r="V64" s="115"/>
      <c r="W64" s="116" t="s">
        <v>69</v>
      </c>
      <c r="X64" s="117" t="n">
        <f aca="false">IFERROR(SUM(X62:X63),"0")</f>
        <v>132</v>
      </c>
      <c r="Y64" s="117" t="n">
        <f aca="false">IFERROR(SUM(Y62:Y63),"0")</f>
        <v>132</v>
      </c>
      <c r="Z64" s="117" t="n">
        <f aca="false">IFERROR(IF(Z62="",0,Z62),"0")+IFERROR(IF(Z63="",0,Z63),"0")</f>
        <v>1.01208</v>
      </c>
      <c r="AA64" s="118"/>
      <c r="AB64" s="118"/>
      <c r="AC64" s="118"/>
    </row>
    <row r="65" customFormat="false" ht="12.75" hidden="false" customHeight="false" outlineLevel="0" collapsed="false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5" t="s">
        <v>72</v>
      </c>
      <c r="Q65" s="115"/>
      <c r="R65" s="115"/>
      <c r="S65" s="115"/>
      <c r="T65" s="115"/>
      <c r="U65" s="115"/>
      <c r="V65" s="115"/>
      <c r="W65" s="116" t="s">
        <v>73</v>
      </c>
      <c r="X65" s="117" t="n">
        <f aca="false">IFERROR(SUMPRODUCT(X62:X63*H62:H63),"0")</f>
        <v>577.2</v>
      </c>
      <c r="Y65" s="117" t="n">
        <f aca="false">IFERROR(SUMPRODUCT(Y62:Y63*H62:H63),"0")</f>
        <v>577.2</v>
      </c>
      <c r="Z65" s="116"/>
      <c r="AA65" s="118"/>
      <c r="AB65" s="118"/>
      <c r="AC65" s="118"/>
    </row>
    <row r="66" customFormat="false" ht="16.5" hidden="false" customHeight="true" outlineLevel="0" collapsed="false">
      <c r="A66" s="92" t="s">
        <v>138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3"/>
      <c r="AB66" s="93"/>
      <c r="AC66" s="93"/>
    </row>
    <row r="67" customFormat="false" ht="14.25" hidden="false" customHeight="true" outlineLevel="0" collapsed="false">
      <c r="A67" s="94" t="s">
        <v>139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5"/>
      <c r="AB67" s="95"/>
      <c r="AC67" s="95"/>
    </row>
    <row r="68" customFormat="false" ht="27" hidden="false" customHeight="true" outlineLevel="0" collapsed="false">
      <c r="A68" s="96" t="s">
        <v>140</v>
      </c>
      <c r="B68" s="96" t="s">
        <v>141</v>
      </c>
      <c r="C68" s="97" t="n">
        <v>4301135584</v>
      </c>
      <c r="D68" s="98" t="n">
        <v>4607111033659</v>
      </c>
      <c r="E68" s="98"/>
      <c r="F68" s="99" t="n">
        <v>0.3</v>
      </c>
      <c r="G68" s="100" t="n">
        <v>12</v>
      </c>
      <c r="H68" s="99" t="n">
        <v>3.6</v>
      </c>
      <c r="I68" s="99" t="n">
        <v>4.3036</v>
      </c>
      <c r="J68" s="100" t="n">
        <v>70</v>
      </c>
      <c r="K68" s="100" t="s">
        <v>79</v>
      </c>
      <c r="L68" s="100" t="s">
        <v>67</v>
      </c>
      <c r="M68" s="101" t="s">
        <v>68</v>
      </c>
      <c r="N68" s="101"/>
      <c r="O68" s="100" t="n">
        <v>180</v>
      </c>
      <c r="P68" s="119" t="s">
        <v>142</v>
      </c>
      <c r="Q68" s="119"/>
      <c r="R68" s="119"/>
      <c r="S68" s="119"/>
      <c r="T68" s="119"/>
      <c r="U68" s="103"/>
      <c r="V68" s="103"/>
      <c r="W68" s="104" t="s">
        <v>69</v>
      </c>
      <c r="X68" s="105" t="n">
        <v>0</v>
      </c>
      <c r="Y68" s="106" t="n">
        <f aca="false">IFERROR(IF(X68="","",X68),"")</f>
        <v>0</v>
      </c>
      <c r="Z68" s="107" t="n">
        <f aca="false">IFERROR(IF(X68="","",X68*0.01788),"")</f>
        <v>0</v>
      </c>
      <c r="AA68" s="108"/>
      <c r="AB68" s="109"/>
      <c r="AC68" s="110" t="s">
        <v>143</v>
      </c>
      <c r="AG68" s="111"/>
      <c r="AJ68" s="112" t="s">
        <v>71</v>
      </c>
      <c r="AK68" s="112" t="n">
        <v>1</v>
      </c>
      <c r="BB68" s="113" t="s">
        <v>81</v>
      </c>
      <c r="BM68" s="111" t="n">
        <f aca="false">IFERROR(X68*I68,"0")</f>
        <v>0</v>
      </c>
      <c r="BN68" s="111" t="n">
        <f aca="false">IFERROR(Y68*I68,"0")</f>
        <v>0</v>
      </c>
      <c r="BO68" s="111" t="n">
        <f aca="false">IFERROR(X68/J68,"0")</f>
        <v>0</v>
      </c>
      <c r="BP68" s="111" t="n">
        <f aca="false">IFERROR(Y68/J68,"0")</f>
        <v>0</v>
      </c>
    </row>
    <row r="69" customFormat="false" ht="12.75" hidden="false" customHeight="false" outlineLevel="0" collapsed="false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5" t="s">
        <v>72</v>
      </c>
      <c r="Q69" s="115"/>
      <c r="R69" s="115"/>
      <c r="S69" s="115"/>
      <c r="T69" s="115"/>
      <c r="U69" s="115"/>
      <c r="V69" s="115"/>
      <c r="W69" s="116" t="s">
        <v>69</v>
      </c>
      <c r="X69" s="117" t="n">
        <f aca="false">IFERROR(SUM(X68:X68),"0")</f>
        <v>0</v>
      </c>
      <c r="Y69" s="117" t="n">
        <f aca="false">IFERROR(SUM(Y68:Y68),"0")</f>
        <v>0</v>
      </c>
      <c r="Z69" s="117" t="n">
        <f aca="false">IFERROR(IF(Z68="",0,Z68),"0")</f>
        <v>0</v>
      </c>
      <c r="AA69" s="118"/>
      <c r="AB69" s="118"/>
      <c r="AC69" s="118"/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72</v>
      </c>
      <c r="Q70" s="115"/>
      <c r="R70" s="115"/>
      <c r="S70" s="115"/>
      <c r="T70" s="115"/>
      <c r="U70" s="115"/>
      <c r="V70" s="115"/>
      <c r="W70" s="116" t="s">
        <v>73</v>
      </c>
      <c r="X70" s="117" t="n">
        <f aca="false">IFERROR(SUMPRODUCT(X68:X68*H68:H68),"0")</f>
        <v>0</v>
      </c>
      <c r="Y70" s="117" t="n">
        <f aca="false">IFERROR(SUMPRODUCT(Y68:Y68*H68:H68),"0")</f>
        <v>0</v>
      </c>
      <c r="Z70" s="116"/>
      <c r="AA70" s="118"/>
      <c r="AB70" s="118"/>
      <c r="AC70" s="118"/>
    </row>
    <row r="71" customFormat="false" ht="16.5" hidden="false" customHeight="true" outlineLevel="0" collapsed="false">
      <c r="A71" s="92" t="s">
        <v>144</v>
      </c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3"/>
      <c r="AB71" s="93"/>
      <c r="AC71" s="93"/>
    </row>
    <row r="72" customFormat="false" ht="14.25" hidden="false" customHeight="true" outlineLevel="0" collapsed="false">
      <c r="A72" s="94" t="s">
        <v>145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146</v>
      </c>
      <c r="B73" s="96" t="s">
        <v>147</v>
      </c>
      <c r="C73" s="97" t="n">
        <v>4301131021</v>
      </c>
      <c r="D73" s="98" t="n">
        <v>4607111034137</v>
      </c>
      <c r="E73" s="98"/>
      <c r="F73" s="99" t="n">
        <v>0.3</v>
      </c>
      <c r="G73" s="100" t="n">
        <v>12</v>
      </c>
      <c r="H73" s="99" t="n">
        <v>3.6</v>
      </c>
      <c r="I73" s="99" t="n">
        <v>4.3036</v>
      </c>
      <c r="J73" s="100" t="n">
        <v>70</v>
      </c>
      <c r="K73" s="100" t="s">
        <v>79</v>
      </c>
      <c r="L73" s="100" t="s">
        <v>99</v>
      </c>
      <c r="M73" s="101" t="s">
        <v>68</v>
      </c>
      <c r="N73" s="101"/>
      <c r="O73" s="100" t="n">
        <v>180</v>
      </c>
      <c r="P73" s="102" t="str">
        <f aca="false"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14</v>
      </c>
      <c r="Y73" s="106" t="n">
        <f aca="false">IFERROR(IF(X73="","",X73),"")</f>
        <v>14</v>
      </c>
      <c r="Z73" s="107" t="n">
        <f aca="false">IFERROR(IF(X73="","",X73*0.01788),"")</f>
        <v>0.25032</v>
      </c>
      <c r="AA73" s="108"/>
      <c r="AB73" s="109"/>
      <c r="AC73" s="110" t="s">
        <v>148</v>
      </c>
      <c r="AG73" s="111"/>
      <c r="AJ73" s="112" t="s">
        <v>101</v>
      </c>
      <c r="AK73" s="112" t="n">
        <v>14</v>
      </c>
      <c r="BB73" s="113" t="s">
        <v>81</v>
      </c>
      <c r="BM73" s="111" t="n">
        <f aca="false">IFERROR(X73*I73,"0")</f>
        <v>60.2504</v>
      </c>
      <c r="BN73" s="111" t="n">
        <f aca="false">IFERROR(Y73*I73,"0")</f>
        <v>60.2504</v>
      </c>
      <c r="BO73" s="111" t="n">
        <f aca="false">IFERROR(X73/J73,"0")</f>
        <v>0.2</v>
      </c>
      <c r="BP73" s="111" t="n">
        <f aca="false">IFERROR(Y73/J73,"0")</f>
        <v>0.2</v>
      </c>
    </row>
    <row r="74" customFormat="false" ht="27" hidden="false" customHeight="true" outlineLevel="0" collapsed="false">
      <c r="A74" s="96" t="s">
        <v>149</v>
      </c>
      <c r="B74" s="96" t="s">
        <v>150</v>
      </c>
      <c r="C74" s="97" t="n">
        <v>4301131022</v>
      </c>
      <c r="D74" s="98" t="n">
        <v>4607111034120</v>
      </c>
      <c r="E74" s="98"/>
      <c r="F74" s="99" t="n">
        <v>0.3</v>
      </c>
      <c r="G74" s="100" t="n">
        <v>12</v>
      </c>
      <c r="H74" s="99" t="n">
        <v>3.6</v>
      </c>
      <c r="I74" s="99" t="n">
        <v>4.3036</v>
      </c>
      <c r="J74" s="100" t="n">
        <v>70</v>
      </c>
      <c r="K74" s="100" t="s">
        <v>79</v>
      </c>
      <c r="L74" s="100" t="s">
        <v>99</v>
      </c>
      <c r="M74" s="101" t="s">
        <v>68</v>
      </c>
      <c r="N74" s="101"/>
      <c r="O74" s="100" t="n">
        <v>180</v>
      </c>
      <c r="P74" s="102" t="str">
        <f aca="false"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42</v>
      </c>
      <c r="Y74" s="106" t="n">
        <f aca="false">IFERROR(IF(X74="","",X74),"")</f>
        <v>42</v>
      </c>
      <c r="Z74" s="107" t="n">
        <f aca="false">IFERROR(IF(X74="","",X74*0.01788),"")</f>
        <v>0.75096</v>
      </c>
      <c r="AA74" s="108"/>
      <c r="AB74" s="109"/>
      <c r="AC74" s="110" t="s">
        <v>151</v>
      </c>
      <c r="AG74" s="111"/>
      <c r="AJ74" s="112" t="s">
        <v>101</v>
      </c>
      <c r="AK74" s="112" t="n">
        <v>14</v>
      </c>
      <c r="BB74" s="113" t="s">
        <v>81</v>
      </c>
      <c r="BM74" s="111" t="n">
        <f aca="false">IFERROR(X74*I74,"0")</f>
        <v>180.7512</v>
      </c>
      <c r="BN74" s="111" t="n">
        <f aca="false">IFERROR(Y74*I74,"0")</f>
        <v>180.7512</v>
      </c>
      <c r="BO74" s="111" t="n">
        <f aca="false">IFERROR(X74/J74,"0")</f>
        <v>0.6</v>
      </c>
      <c r="BP74" s="111" t="n">
        <f aca="false">IFERROR(Y74/J74,"0")</f>
        <v>0.6</v>
      </c>
    </row>
    <row r="75" customFormat="false" ht="12.75" hidden="false" customHeight="false" outlineLevel="0" collapsed="false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5" t="s">
        <v>72</v>
      </c>
      <c r="Q75" s="115"/>
      <c r="R75" s="115"/>
      <c r="S75" s="115"/>
      <c r="T75" s="115"/>
      <c r="U75" s="115"/>
      <c r="V75" s="115"/>
      <c r="W75" s="116" t="s">
        <v>69</v>
      </c>
      <c r="X75" s="117" t="n">
        <f aca="false">IFERROR(SUM(X73:X74),"0")</f>
        <v>56</v>
      </c>
      <c r="Y75" s="117" t="n">
        <f aca="false">IFERROR(SUM(Y73:Y74),"0")</f>
        <v>56</v>
      </c>
      <c r="Z75" s="117" t="n">
        <f aca="false">IFERROR(IF(Z73="",0,Z73),"0")+IFERROR(IF(Z74="",0,Z74),"0")</f>
        <v>1.00128</v>
      </c>
      <c r="AA75" s="118"/>
      <c r="AB75" s="118"/>
      <c r="AC75" s="118"/>
    </row>
    <row r="76" customFormat="false" ht="12.75" hidden="false" customHeight="false" outlineLevel="0" collapsed="false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5" t="s">
        <v>72</v>
      </c>
      <c r="Q76" s="115"/>
      <c r="R76" s="115"/>
      <c r="S76" s="115"/>
      <c r="T76" s="115"/>
      <c r="U76" s="115"/>
      <c r="V76" s="115"/>
      <c r="W76" s="116" t="s">
        <v>73</v>
      </c>
      <c r="X76" s="117" t="n">
        <f aca="false">IFERROR(SUMPRODUCT(X73:X74*H73:H74),"0")</f>
        <v>201.6</v>
      </c>
      <c r="Y76" s="117" t="n">
        <f aca="false">IFERROR(SUMPRODUCT(Y73:Y74*H73:H74),"0")</f>
        <v>201.6</v>
      </c>
      <c r="Z76" s="116"/>
      <c r="AA76" s="118"/>
      <c r="AB76" s="118"/>
      <c r="AC76" s="118"/>
    </row>
    <row r="77" customFormat="false" ht="16.5" hidden="false" customHeight="true" outlineLevel="0" collapsed="false">
      <c r="A77" s="92" t="s">
        <v>152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3"/>
      <c r="AB77" s="93"/>
      <c r="AC77" s="93"/>
    </row>
    <row r="78" customFormat="false" ht="14.25" hidden="false" customHeight="true" outlineLevel="0" collapsed="false">
      <c r="A78" s="94" t="s">
        <v>139</v>
      </c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5"/>
      <c r="AB78" s="95"/>
      <c r="AC78" s="95"/>
    </row>
    <row r="79" customFormat="false" ht="27" hidden="false" customHeight="true" outlineLevel="0" collapsed="false">
      <c r="A79" s="96" t="s">
        <v>153</v>
      </c>
      <c r="B79" s="96" t="s">
        <v>154</v>
      </c>
      <c r="C79" s="97" t="n">
        <v>4301135575</v>
      </c>
      <c r="D79" s="98" t="n">
        <v>4607111035141</v>
      </c>
      <c r="E79" s="98"/>
      <c r="F79" s="99" t="n">
        <v>0.3</v>
      </c>
      <c r="G79" s="100" t="n">
        <v>12</v>
      </c>
      <c r="H79" s="99" t="n">
        <v>3.6</v>
      </c>
      <c r="I79" s="99" t="n">
        <v>4.3036</v>
      </c>
      <c r="J79" s="100" t="n">
        <v>70</v>
      </c>
      <c r="K79" s="100" t="s">
        <v>79</v>
      </c>
      <c r="L79" s="100" t="s">
        <v>67</v>
      </c>
      <c r="M79" s="101" t="s">
        <v>68</v>
      </c>
      <c r="N79" s="101"/>
      <c r="O79" s="100" t="n">
        <v>180</v>
      </c>
      <c r="P79" s="119" t="s">
        <v>155</v>
      </c>
      <c r="Q79" s="119"/>
      <c r="R79" s="119"/>
      <c r="S79" s="119"/>
      <c r="T79" s="119"/>
      <c r="U79" s="103"/>
      <c r="V79" s="103"/>
      <c r="W79" s="104" t="s">
        <v>69</v>
      </c>
      <c r="X79" s="105" t="n">
        <v>0</v>
      </c>
      <c r="Y79" s="106" t="n">
        <f aca="false">IFERROR(IF(X79="","",X79),"")</f>
        <v>0</v>
      </c>
      <c r="Z79" s="107" t="n">
        <f aca="false">IFERROR(IF(X79="","",X79*0.01788),"")</f>
        <v>0</v>
      </c>
      <c r="AA79" s="108"/>
      <c r="AB79" s="109"/>
      <c r="AC79" s="110" t="s">
        <v>156</v>
      </c>
      <c r="AG79" s="111"/>
      <c r="AJ79" s="112" t="s">
        <v>71</v>
      </c>
      <c r="AK79" s="112" t="n">
        <v>1</v>
      </c>
      <c r="BB79" s="113" t="s">
        <v>81</v>
      </c>
      <c r="BM79" s="111" t="n">
        <f aca="false">IFERROR(X79*I79,"0")</f>
        <v>0</v>
      </c>
      <c r="BN79" s="111" t="n">
        <f aca="false">IFERROR(Y79*I79,"0")</f>
        <v>0</v>
      </c>
      <c r="BO79" s="111" t="n">
        <f aca="false">IFERROR(X79/J79,"0")</f>
        <v>0</v>
      </c>
      <c r="BP79" s="111" t="n">
        <f aca="false">IFERROR(Y79/J79,"0")</f>
        <v>0</v>
      </c>
    </row>
    <row r="80" customFormat="false" ht="27" hidden="false" customHeight="true" outlineLevel="0" collapsed="false">
      <c r="A80" s="96" t="s">
        <v>157</v>
      </c>
      <c r="B80" s="96" t="s">
        <v>158</v>
      </c>
      <c r="C80" s="97" t="n">
        <v>4301135285</v>
      </c>
      <c r="D80" s="98" t="n">
        <v>4607111036407</v>
      </c>
      <c r="E80" s="98"/>
      <c r="F80" s="99" t="n">
        <v>0.3</v>
      </c>
      <c r="G80" s="100" t="n">
        <v>14</v>
      </c>
      <c r="H80" s="99" t="n">
        <v>4.2</v>
      </c>
      <c r="I80" s="99" t="n">
        <v>4.5292</v>
      </c>
      <c r="J80" s="100" t="n">
        <v>70</v>
      </c>
      <c r="K80" s="100" t="s">
        <v>79</v>
      </c>
      <c r="L80" s="100" t="s">
        <v>99</v>
      </c>
      <c r="M80" s="101" t="s">
        <v>68</v>
      </c>
      <c r="N80" s="101"/>
      <c r="O80" s="100" t="n">
        <v>180</v>
      </c>
      <c r="P80" s="102" t="str">
        <f aca="false"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IFERROR(IF(X80="","",X80),"")</f>
        <v>0</v>
      </c>
      <c r="Z80" s="107" t="n">
        <f aca="false">IFERROR(IF(X80="","",X80*0.01788),"")</f>
        <v>0</v>
      </c>
      <c r="AA80" s="108"/>
      <c r="AB80" s="109"/>
      <c r="AC80" s="110" t="s">
        <v>159</v>
      </c>
      <c r="AG80" s="111"/>
      <c r="AJ80" s="112" t="s">
        <v>101</v>
      </c>
      <c r="AK80" s="112" t="n">
        <v>14</v>
      </c>
      <c r="BB80" s="113" t="s">
        <v>81</v>
      </c>
      <c r="BM80" s="111" t="n">
        <f aca="false">IFERROR(X80*I80,"0")</f>
        <v>0</v>
      </c>
      <c r="BN80" s="111" t="n">
        <f aca="false">IFERROR(Y80*I80,"0")</f>
        <v>0</v>
      </c>
      <c r="BO80" s="111" t="n">
        <f aca="false">IFERROR(X80/J80,"0")</f>
        <v>0</v>
      </c>
      <c r="BP80" s="111" t="n">
        <f aca="false">IFERROR(Y80/J80,"0")</f>
        <v>0</v>
      </c>
    </row>
    <row r="81" customFormat="false" ht="27" hidden="false" customHeight="true" outlineLevel="0" collapsed="false">
      <c r="A81" s="96" t="s">
        <v>160</v>
      </c>
      <c r="B81" s="96" t="s">
        <v>161</v>
      </c>
      <c r="C81" s="97" t="n">
        <v>4301135569</v>
      </c>
      <c r="D81" s="98" t="n">
        <v>4607111033628</v>
      </c>
      <c r="E81" s="98"/>
      <c r="F81" s="99" t="n">
        <v>0.3</v>
      </c>
      <c r="G81" s="100" t="n">
        <v>12</v>
      </c>
      <c r="H81" s="99" t="n">
        <v>3.6</v>
      </c>
      <c r="I81" s="99" t="n">
        <v>4.3036</v>
      </c>
      <c r="J81" s="100" t="n">
        <v>70</v>
      </c>
      <c r="K81" s="100" t="s">
        <v>79</v>
      </c>
      <c r="L81" s="100" t="s">
        <v>67</v>
      </c>
      <c r="M81" s="101" t="s">
        <v>68</v>
      </c>
      <c r="N81" s="101"/>
      <c r="O81" s="100" t="n">
        <v>180</v>
      </c>
      <c r="P81" s="119" t="s">
        <v>162</v>
      </c>
      <c r="Q81" s="119"/>
      <c r="R81" s="119"/>
      <c r="S81" s="119"/>
      <c r="T81" s="119"/>
      <c r="U81" s="103"/>
      <c r="V81" s="103"/>
      <c r="W81" s="104" t="s">
        <v>69</v>
      </c>
      <c r="X81" s="105" t="n">
        <v>42</v>
      </c>
      <c r="Y81" s="106" t="n">
        <f aca="false">IFERROR(IF(X81="","",X81),"")</f>
        <v>42</v>
      </c>
      <c r="Z81" s="107" t="n">
        <f aca="false">IFERROR(IF(X81="","",X81*0.01788),"")</f>
        <v>0.75096</v>
      </c>
      <c r="AA81" s="108"/>
      <c r="AB81" s="109"/>
      <c r="AC81" s="110" t="s">
        <v>143</v>
      </c>
      <c r="AG81" s="111"/>
      <c r="AJ81" s="112" t="s">
        <v>71</v>
      </c>
      <c r="AK81" s="112" t="n">
        <v>1</v>
      </c>
      <c r="BB81" s="113" t="s">
        <v>81</v>
      </c>
      <c r="BM81" s="111" t="n">
        <f aca="false">IFERROR(X81*I81,"0")</f>
        <v>180.7512</v>
      </c>
      <c r="BN81" s="111" t="n">
        <f aca="false">IFERROR(Y81*I81,"0")</f>
        <v>180.7512</v>
      </c>
      <c r="BO81" s="111" t="n">
        <f aca="false">IFERROR(X81/J81,"0")</f>
        <v>0.6</v>
      </c>
      <c r="BP81" s="111" t="n">
        <f aca="false">IFERROR(Y81/J81,"0")</f>
        <v>0.6</v>
      </c>
    </row>
    <row r="82" customFormat="false" ht="27" hidden="false" customHeight="true" outlineLevel="0" collapsed="false">
      <c r="A82" s="96" t="s">
        <v>163</v>
      </c>
      <c r="B82" s="96" t="s">
        <v>164</v>
      </c>
      <c r="C82" s="97" t="n">
        <v>4301135565</v>
      </c>
      <c r="D82" s="98" t="n">
        <v>4607111033451</v>
      </c>
      <c r="E82" s="98"/>
      <c r="F82" s="99" t="n">
        <v>0.3</v>
      </c>
      <c r="G82" s="100" t="n">
        <v>12</v>
      </c>
      <c r="H82" s="99" t="n">
        <v>3.6</v>
      </c>
      <c r="I82" s="99" t="n">
        <v>4.3036</v>
      </c>
      <c r="J82" s="100" t="n">
        <v>70</v>
      </c>
      <c r="K82" s="100" t="s">
        <v>79</v>
      </c>
      <c r="L82" s="100" t="s">
        <v>67</v>
      </c>
      <c r="M82" s="101" t="s">
        <v>68</v>
      </c>
      <c r="N82" s="101"/>
      <c r="O82" s="100" t="n">
        <v>180</v>
      </c>
      <c r="P82" s="102" t="str">
        <f aca="false"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126</v>
      </c>
      <c r="Y82" s="106" t="n">
        <f aca="false">IFERROR(IF(X82="","",X82),"")</f>
        <v>126</v>
      </c>
      <c r="Z82" s="107" t="n">
        <f aca="false">IFERROR(IF(X82="","",X82*0.01788),"")</f>
        <v>2.25288</v>
      </c>
      <c r="AA82" s="108"/>
      <c r="AB82" s="109"/>
      <c r="AC82" s="110" t="s">
        <v>143</v>
      </c>
      <c r="AG82" s="111"/>
      <c r="AJ82" s="112" t="s">
        <v>71</v>
      </c>
      <c r="AK82" s="112" t="n">
        <v>1</v>
      </c>
      <c r="BB82" s="113" t="s">
        <v>81</v>
      </c>
      <c r="BM82" s="111" t="n">
        <f aca="false">IFERROR(X82*I82,"0")</f>
        <v>542.2536</v>
      </c>
      <c r="BN82" s="111" t="n">
        <f aca="false">IFERROR(Y82*I82,"0")</f>
        <v>542.2536</v>
      </c>
      <c r="BO82" s="111" t="n">
        <f aca="false">IFERROR(X82/J82,"0")</f>
        <v>1.8</v>
      </c>
      <c r="BP82" s="111" t="n">
        <f aca="false">IFERROR(Y82/J82,"0")</f>
        <v>1.8</v>
      </c>
    </row>
    <row r="83" customFormat="false" ht="27" hidden="false" customHeight="true" outlineLevel="0" collapsed="false">
      <c r="A83" s="96" t="s">
        <v>165</v>
      </c>
      <c r="B83" s="96" t="s">
        <v>166</v>
      </c>
      <c r="C83" s="97" t="n">
        <v>4301135578</v>
      </c>
      <c r="D83" s="98" t="n">
        <v>4607111033444</v>
      </c>
      <c r="E83" s="98"/>
      <c r="F83" s="99" t="n">
        <v>0.3</v>
      </c>
      <c r="G83" s="100" t="n">
        <v>12</v>
      </c>
      <c r="H83" s="99" t="n">
        <v>3.6</v>
      </c>
      <c r="I83" s="99" t="n">
        <v>4.3036</v>
      </c>
      <c r="J83" s="100" t="n">
        <v>70</v>
      </c>
      <c r="K83" s="100" t="s">
        <v>79</v>
      </c>
      <c r="L83" s="100" t="s">
        <v>67</v>
      </c>
      <c r="M83" s="101" t="s">
        <v>68</v>
      </c>
      <c r="N83" s="101"/>
      <c r="O83" s="100" t="n">
        <v>180</v>
      </c>
      <c r="P83" s="102" t="str">
        <f aca="false"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168</v>
      </c>
      <c r="Y83" s="106" t="n">
        <f aca="false">IFERROR(IF(X83="","",X83),"")</f>
        <v>168</v>
      </c>
      <c r="Z83" s="107" t="n">
        <f aca="false">IFERROR(IF(X83="","",X83*0.01788),"")</f>
        <v>3.00384</v>
      </c>
      <c r="AA83" s="108"/>
      <c r="AB83" s="109"/>
      <c r="AC83" s="110" t="s">
        <v>143</v>
      </c>
      <c r="AG83" s="111"/>
      <c r="AJ83" s="112" t="s">
        <v>71</v>
      </c>
      <c r="AK83" s="112" t="n">
        <v>1</v>
      </c>
      <c r="BB83" s="113" t="s">
        <v>81</v>
      </c>
      <c r="BM83" s="111" t="n">
        <f aca="false">IFERROR(X83*I83,"0")</f>
        <v>723.0048</v>
      </c>
      <c r="BN83" s="111" t="n">
        <f aca="false">IFERROR(Y83*I83,"0")</f>
        <v>723.0048</v>
      </c>
      <c r="BO83" s="111" t="n">
        <f aca="false">IFERROR(X83/J83,"0")</f>
        <v>2.4</v>
      </c>
      <c r="BP83" s="111" t="n">
        <f aca="false">IFERROR(Y83/J83,"0")</f>
        <v>2.4</v>
      </c>
    </row>
    <row r="84" customFormat="false" ht="27" hidden="false" customHeight="true" outlineLevel="0" collapsed="false">
      <c r="A84" s="96" t="s">
        <v>167</v>
      </c>
      <c r="B84" s="96" t="s">
        <v>168</v>
      </c>
      <c r="C84" s="97" t="n">
        <v>4301135290</v>
      </c>
      <c r="D84" s="98" t="n">
        <v>4607111035028</v>
      </c>
      <c r="E84" s="98"/>
      <c r="F84" s="99" t="n">
        <v>0.48</v>
      </c>
      <c r="G84" s="100" t="n">
        <v>8</v>
      </c>
      <c r="H84" s="99" t="n">
        <v>3.84</v>
      </c>
      <c r="I84" s="99" t="n">
        <v>4.4488</v>
      </c>
      <c r="J84" s="100" t="n">
        <v>70</v>
      </c>
      <c r="K84" s="100" t="s">
        <v>79</v>
      </c>
      <c r="L84" s="100" t="s">
        <v>67</v>
      </c>
      <c r="M84" s="101" t="s">
        <v>68</v>
      </c>
      <c r="N84" s="101"/>
      <c r="O84" s="100" t="n">
        <v>180</v>
      </c>
      <c r="P84" s="102" t="str">
        <f aca="false"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IFERROR(IF(X84="","",X84),"")</f>
        <v>0</v>
      </c>
      <c r="Z84" s="107" t="n">
        <f aca="false">IFERROR(IF(X84="","",X84*0.01788),"")</f>
        <v>0</v>
      </c>
      <c r="AA84" s="108"/>
      <c r="AB84" s="109"/>
      <c r="AC84" s="110" t="s">
        <v>156</v>
      </c>
      <c r="AG84" s="111"/>
      <c r="AJ84" s="112" t="s">
        <v>71</v>
      </c>
      <c r="AK84" s="112" t="n">
        <v>1</v>
      </c>
      <c r="BB84" s="113" t="s">
        <v>81</v>
      </c>
      <c r="BM84" s="111" t="n">
        <f aca="false">IFERROR(X84*I84,"0")</f>
        <v>0</v>
      </c>
      <c r="BN84" s="111" t="n">
        <f aca="false">IFERROR(Y84*I84,"0")</f>
        <v>0</v>
      </c>
      <c r="BO84" s="111" t="n">
        <f aca="false">IFERROR(X84/J84,"0")</f>
        <v>0</v>
      </c>
      <c r="BP84" s="111" t="n">
        <f aca="false">IFERROR(Y84/J84,"0")</f>
        <v>0</v>
      </c>
    </row>
    <row r="85" customFormat="false" ht="12.75" hidden="false" customHeight="false" outlineLevel="0" collapsed="false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5" t="s">
        <v>72</v>
      </c>
      <c r="Q85" s="115"/>
      <c r="R85" s="115"/>
      <c r="S85" s="115"/>
      <c r="T85" s="115"/>
      <c r="U85" s="115"/>
      <c r="V85" s="115"/>
      <c r="W85" s="116" t="s">
        <v>69</v>
      </c>
      <c r="X85" s="117" t="n">
        <f aca="false">IFERROR(SUM(X79:X84),"0")</f>
        <v>336</v>
      </c>
      <c r="Y85" s="117" t="n">
        <f aca="false">IFERROR(SUM(Y79:Y84),"0")</f>
        <v>336</v>
      </c>
      <c r="Z85" s="117" t="n">
        <f aca="false">IFERROR(IF(Z79="",0,Z79),"0")+IFERROR(IF(Z80="",0,Z80),"0")+IFERROR(IF(Z81="",0,Z81),"0")+IFERROR(IF(Z82="",0,Z82),"0")+IFERROR(IF(Z83="",0,Z83),"0")+IFERROR(IF(Z84="",0,Z84),"0")</f>
        <v>6.00768</v>
      </c>
      <c r="AA85" s="118"/>
      <c r="AB85" s="118"/>
      <c r="AC85" s="118"/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72</v>
      </c>
      <c r="Q86" s="115"/>
      <c r="R86" s="115"/>
      <c r="S86" s="115"/>
      <c r="T86" s="115"/>
      <c r="U86" s="115"/>
      <c r="V86" s="115"/>
      <c r="W86" s="116" t="s">
        <v>73</v>
      </c>
      <c r="X86" s="117" t="n">
        <f aca="false">IFERROR(SUMPRODUCT(X79:X84*H79:H84),"0")</f>
        <v>1209.6</v>
      </c>
      <c r="Y86" s="117" t="n">
        <f aca="false">IFERROR(SUMPRODUCT(Y79:Y84*H79:H84),"0")</f>
        <v>1209.6</v>
      </c>
      <c r="Z86" s="116"/>
      <c r="AA86" s="118"/>
      <c r="AB86" s="118"/>
      <c r="AC86" s="118"/>
    </row>
    <row r="87" customFormat="false" ht="16.5" hidden="false" customHeight="true" outlineLevel="0" collapsed="false">
      <c r="A87" s="92" t="s">
        <v>169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3"/>
      <c r="AB87" s="93"/>
      <c r="AC87" s="93"/>
    </row>
    <row r="88" customFormat="false" ht="14.25" hidden="false" customHeight="true" outlineLevel="0" collapsed="false">
      <c r="A88" s="94" t="s">
        <v>95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170</v>
      </c>
      <c r="B89" s="96" t="s">
        <v>171</v>
      </c>
      <c r="C89" s="97" t="n">
        <v>4301190068</v>
      </c>
      <c r="D89" s="98" t="n">
        <v>4620207490365</v>
      </c>
      <c r="E89" s="98"/>
      <c r="F89" s="99" t="n">
        <v>0.07</v>
      </c>
      <c r="G89" s="100" t="n">
        <v>30</v>
      </c>
      <c r="H89" s="99" t="n">
        <v>2.1</v>
      </c>
      <c r="I89" s="99" t="n">
        <v>2.25</v>
      </c>
      <c r="J89" s="100" t="n">
        <v>100</v>
      </c>
      <c r="K89" s="100" t="s">
        <v>98</v>
      </c>
      <c r="L89" s="100" t="s">
        <v>67</v>
      </c>
      <c r="M89" s="101" t="s">
        <v>68</v>
      </c>
      <c r="N89" s="101"/>
      <c r="O89" s="100" t="n">
        <v>180</v>
      </c>
      <c r="P89" s="119" t="s">
        <v>172</v>
      </c>
      <c r="Q89" s="119"/>
      <c r="R89" s="119"/>
      <c r="S89" s="119"/>
      <c r="T89" s="119"/>
      <c r="U89" s="103"/>
      <c r="V89" s="103"/>
      <c r="W89" s="104" t="s">
        <v>69</v>
      </c>
      <c r="X89" s="105" t="n">
        <v>10</v>
      </c>
      <c r="Y89" s="106" t="n">
        <f aca="false">IFERROR(IF(X89="","",X89),"")</f>
        <v>10</v>
      </c>
      <c r="Z89" s="107" t="n">
        <f aca="false">IFERROR(IF(X89="","",X89*0.0095),"")</f>
        <v>0.095</v>
      </c>
      <c r="AA89" s="108"/>
      <c r="AB89" s="109"/>
      <c r="AC89" s="110" t="s">
        <v>173</v>
      </c>
      <c r="AG89" s="111"/>
      <c r="AJ89" s="112" t="s">
        <v>71</v>
      </c>
      <c r="AK89" s="112" t="n">
        <v>1</v>
      </c>
      <c r="BB89" s="113" t="s">
        <v>81</v>
      </c>
      <c r="BM89" s="111" t="n">
        <f aca="false">IFERROR(X89*I89,"0")</f>
        <v>22.5</v>
      </c>
      <c r="BN89" s="111" t="n">
        <f aca="false">IFERROR(Y89*I89,"0")</f>
        <v>22.5</v>
      </c>
      <c r="BO89" s="111" t="n">
        <f aca="false">IFERROR(X89/J89,"0")</f>
        <v>0.1</v>
      </c>
      <c r="BP89" s="111" t="n">
        <f aca="false">IFERROR(Y89/J89,"0")</f>
        <v>0.1</v>
      </c>
    </row>
    <row r="90" customFormat="false" ht="12.75" hidden="false" customHeight="false" outlineLevel="0" collapsed="false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5" t="s">
        <v>72</v>
      </c>
      <c r="Q90" s="115"/>
      <c r="R90" s="115"/>
      <c r="S90" s="115"/>
      <c r="T90" s="115"/>
      <c r="U90" s="115"/>
      <c r="V90" s="115"/>
      <c r="W90" s="116" t="s">
        <v>69</v>
      </c>
      <c r="X90" s="117" t="n">
        <f aca="false">IFERROR(SUM(X89:X89),"0")</f>
        <v>10</v>
      </c>
      <c r="Y90" s="117" t="n">
        <f aca="false">IFERROR(SUM(Y89:Y89),"0")</f>
        <v>10</v>
      </c>
      <c r="Z90" s="117" t="n">
        <f aca="false">IFERROR(IF(Z89="",0,Z89),"0")</f>
        <v>0.095</v>
      </c>
      <c r="AA90" s="118"/>
      <c r="AB90" s="118"/>
      <c r="AC90" s="118"/>
    </row>
    <row r="91" customFormat="false" ht="12.75" hidden="false" customHeight="false" outlineLevel="0" collapsed="false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5" t="s">
        <v>72</v>
      </c>
      <c r="Q91" s="115"/>
      <c r="R91" s="115"/>
      <c r="S91" s="115"/>
      <c r="T91" s="115"/>
      <c r="U91" s="115"/>
      <c r="V91" s="115"/>
      <c r="W91" s="116" t="s">
        <v>73</v>
      </c>
      <c r="X91" s="117" t="n">
        <f aca="false">IFERROR(SUMPRODUCT(X89:X89*H89:H89),"0")</f>
        <v>21</v>
      </c>
      <c r="Y91" s="117" t="n">
        <f aca="false">IFERROR(SUMPRODUCT(Y89:Y89*H89:H89),"0")</f>
        <v>21</v>
      </c>
      <c r="Z91" s="116"/>
      <c r="AA91" s="118"/>
      <c r="AB91" s="118"/>
      <c r="AC91" s="118"/>
    </row>
    <row r="92" customFormat="false" ht="16.5" hidden="false" customHeight="true" outlineLevel="0" collapsed="false">
      <c r="A92" s="92" t="s">
        <v>174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3"/>
      <c r="AB92" s="93"/>
      <c r="AC92" s="93"/>
    </row>
    <row r="93" customFormat="false" ht="14.25" hidden="false" customHeight="true" outlineLevel="0" collapsed="false">
      <c r="A93" s="94" t="s">
        <v>175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5"/>
      <c r="AB93" s="95"/>
      <c r="AC93" s="95"/>
    </row>
    <row r="94" customFormat="false" ht="27" hidden="false" customHeight="true" outlineLevel="0" collapsed="false">
      <c r="A94" s="96" t="s">
        <v>176</v>
      </c>
      <c r="B94" s="96" t="s">
        <v>177</v>
      </c>
      <c r="C94" s="97" t="n">
        <v>4301136042</v>
      </c>
      <c r="D94" s="98" t="n">
        <v>4607025784012</v>
      </c>
      <c r="E94" s="98"/>
      <c r="F94" s="99" t="n">
        <v>0.09</v>
      </c>
      <c r="G94" s="100" t="n">
        <v>24</v>
      </c>
      <c r="H94" s="99" t="n">
        <v>2.16</v>
      </c>
      <c r="I94" s="99" t="n">
        <v>2.4912</v>
      </c>
      <c r="J94" s="100" t="n">
        <v>126</v>
      </c>
      <c r="K94" s="100" t="s">
        <v>79</v>
      </c>
      <c r="L94" s="100" t="s">
        <v>99</v>
      </c>
      <c r="M94" s="101" t="s">
        <v>68</v>
      </c>
      <c r="N94" s="101"/>
      <c r="O94" s="100" t="n">
        <v>180</v>
      </c>
      <c r="P94" s="102" t="str">
        <f aca="false"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IFERROR(IF(X94="","",X94),"")</f>
        <v>0</v>
      </c>
      <c r="Z94" s="107" t="n">
        <f aca="false">IFERROR(IF(X94="","",X94*0.00936),"")</f>
        <v>0</v>
      </c>
      <c r="AA94" s="108"/>
      <c r="AB94" s="109"/>
      <c r="AC94" s="110" t="s">
        <v>178</v>
      </c>
      <c r="AG94" s="111"/>
      <c r="AJ94" s="112" t="s">
        <v>101</v>
      </c>
      <c r="AK94" s="112" t="n">
        <v>14</v>
      </c>
      <c r="BB94" s="113" t="s">
        <v>81</v>
      </c>
      <c r="BM94" s="111" t="n">
        <f aca="false">IFERROR(X94*I94,"0")</f>
        <v>0</v>
      </c>
      <c r="BN94" s="111" t="n">
        <f aca="false">IFERROR(Y94*I94,"0")</f>
        <v>0</v>
      </c>
      <c r="BO94" s="111" t="n">
        <f aca="false">IFERROR(X94/J94,"0")</f>
        <v>0</v>
      </c>
      <c r="BP94" s="111" t="n">
        <f aca="false">IFERROR(Y94/J94,"0")</f>
        <v>0</v>
      </c>
    </row>
    <row r="95" customFormat="false" ht="27" hidden="false" customHeight="true" outlineLevel="0" collapsed="false">
      <c r="A95" s="96" t="s">
        <v>179</v>
      </c>
      <c r="B95" s="96" t="s">
        <v>180</v>
      </c>
      <c r="C95" s="97" t="n">
        <v>4301136040</v>
      </c>
      <c r="D95" s="98" t="n">
        <v>4607025784319</v>
      </c>
      <c r="E95" s="98"/>
      <c r="F95" s="99" t="n">
        <v>0.36</v>
      </c>
      <c r="G95" s="100" t="n">
        <v>10</v>
      </c>
      <c r="H95" s="99" t="n">
        <v>3.6</v>
      </c>
      <c r="I95" s="99" t="n">
        <v>4.244</v>
      </c>
      <c r="J95" s="100" t="n">
        <v>70</v>
      </c>
      <c r="K95" s="100" t="s">
        <v>79</v>
      </c>
      <c r="L95" s="100" t="s">
        <v>67</v>
      </c>
      <c r="M95" s="101" t="s">
        <v>68</v>
      </c>
      <c r="N95" s="101"/>
      <c r="O95" s="100" t="n">
        <v>180</v>
      </c>
      <c r="P95" s="102" t="str">
        <f aca="false"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102"/>
      <c r="R95" s="102"/>
      <c r="S95" s="102"/>
      <c r="T95" s="102"/>
      <c r="U95" s="103"/>
      <c r="V95" s="103"/>
      <c r="W95" s="104" t="s">
        <v>69</v>
      </c>
      <c r="X95" s="105" t="n">
        <v>0</v>
      </c>
      <c r="Y95" s="106" t="n">
        <f aca="false">IFERROR(IF(X95="","",X95),"")</f>
        <v>0</v>
      </c>
      <c r="Z95" s="107" t="n">
        <f aca="false">IFERROR(IF(X95="","",X95*0.01788),"")</f>
        <v>0</v>
      </c>
      <c r="AA95" s="108"/>
      <c r="AB95" s="109"/>
      <c r="AC95" s="110" t="s">
        <v>181</v>
      </c>
      <c r="AG95" s="111"/>
      <c r="AJ95" s="112" t="s">
        <v>71</v>
      </c>
      <c r="AK95" s="112" t="n">
        <v>1</v>
      </c>
      <c r="BB95" s="113" t="s">
        <v>81</v>
      </c>
      <c r="BM95" s="111" t="n">
        <f aca="false">IFERROR(X95*I95,"0")</f>
        <v>0</v>
      </c>
      <c r="BN95" s="111" t="n">
        <f aca="false">IFERROR(Y95*I95,"0")</f>
        <v>0</v>
      </c>
      <c r="BO95" s="111" t="n">
        <f aca="false">IFERROR(X95/J95,"0")</f>
        <v>0</v>
      </c>
      <c r="BP95" s="111" t="n">
        <f aca="false">IFERROR(Y95/J95,"0")</f>
        <v>0</v>
      </c>
    </row>
    <row r="96" customFormat="false" ht="16.5" hidden="false" customHeight="true" outlineLevel="0" collapsed="false">
      <c r="A96" s="96" t="s">
        <v>182</v>
      </c>
      <c r="B96" s="96" t="s">
        <v>183</v>
      </c>
      <c r="C96" s="97" t="n">
        <v>4301136039</v>
      </c>
      <c r="D96" s="98" t="n">
        <v>4607111035370</v>
      </c>
      <c r="E96" s="98"/>
      <c r="F96" s="99" t="n">
        <v>0.14</v>
      </c>
      <c r="G96" s="100" t="n">
        <v>22</v>
      </c>
      <c r="H96" s="99" t="n">
        <v>3.08</v>
      </c>
      <c r="I96" s="99" t="n">
        <v>3.464</v>
      </c>
      <c r="J96" s="100" t="n">
        <v>84</v>
      </c>
      <c r="K96" s="100" t="s">
        <v>66</v>
      </c>
      <c r="L96" s="100" t="s">
        <v>67</v>
      </c>
      <c r="M96" s="101" t="s">
        <v>68</v>
      </c>
      <c r="N96" s="101"/>
      <c r="O96" s="100" t="n">
        <v>180</v>
      </c>
      <c r="P96" s="102" t="str">
        <f aca="false"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102"/>
      <c r="R96" s="102"/>
      <c r="S96" s="102"/>
      <c r="T96" s="102"/>
      <c r="U96" s="103"/>
      <c r="V96" s="103"/>
      <c r="W96" s="104" t="s">
        <v>69</v>
      </c>
      <c r="X96" s="105" t="n">
        <v>0</v>
      </c>
      <c r="Y96" s="106" t="n">
        <f aca="false">IFERROR(IF(X96="","",X96),"")</f>
        <v>0</v>
      </c>
      <c r="Z96" s="107" t="n">
        <f aca="false">IFERROR(IF(X96="","",X96*0.0155),"")</f>
        <v>0</v>
      </c>
      <c r="AA96" s="108"/>
      <c r="AB96" s="109"/>
      <c r="AC96" s="110" t="s">
        <v>184</v>
      </c>
      <c r="AG96" s="111"/>
      <c r="AJ96" s="112" t="s">
        <v>71</v>
      </c>
      <c r="AK96" s="112" t="n">
        <v>1</v>
      </c>
      <c r="BB96" s="113" t="s">
        <v>81</v>
      </c>
      <c r="BM96" s="111" t="n">
        <f aca="false">IFERROR(X96*I96,"0")</f>
        <v>0</v>
      </c>
      <c r="BN96" s="111" t="n">
        <f aca="false">IFERROR(Y96*I96,"0")</f>
        <v>0</v>
      </c>
      <c r="BO96" s="111" t="n">
        <f aca="false">IFERROR(X96/J96,"0")</f>
        <v>0</v>
      </c>
      <c r="BP96" s="111" t="n">
        <f aca="false">IFERROR(Y96/J96,"0")</f>
        <v>0</v>
      </c>
    </row>
    <row r="97" customFormat="false" ht="12.75" hidden="false" customHeight="false" outlineLevel="0" collapsed="false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5" t="s">
        <v>72</v>
      </c>
      <c r="Q97" s="115"/>
      <c r="R97" s="115"/>
      <c r="S97" s="115"/>
      <c r="T97" s="115"/>
      <c r="U97" s="115"/>
      <c r="V97" s="115"/>
      <c r="W97" s="116" t="s">
        <v>69</v>
      </c>
      <c r="X97" s="117" t="n">
        <f aca="false">IFERROR(SUM(X94:X96),"0")</f>
        <v>0</v>
      </c>
      <c r="Y97" s="117" t="n">
        <f aca="false">IFERROR(SUM(Y94:Y96),"0")</f>
        <v>0</v>
      </c>
      <c r="Z97" s="117" t="n">
        <f aca="false">IFERROR(IF(Z94="",0,Z94),"0")+IFERROR(IF(Z95="",0,Z95),"0")+IFERROR(IF(Z96="",0,Z96),"0")</f>
        <v>0</v>
      </c>
      <c r="AA97" s="118"/>
      <c r="AB97" s="118"/>
      <c r="AC97" s="118"/>
    </row>
    <row r="98" customFormat="false" ht="12.75" hidden="false" customHeight="false" outlineLevel="0" collapsed="false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5" t="s">
        <v>72</v>
      </c>
      <c r="Q98" s="115"/>
      <c r="R98" s="115"/>
      <c r="S98" s="115"/>
      <c r="T98" s="115"/>
      <c r="U98" s="115"/>
      <c r="V98" s="115"/>
      <c r="W98" s="116" t="s">
        <v>73</v>
      </c>
      <c r="X98" s="117" t="n">
        <f aca="false">IFERROR(SUMPRODUCT(X94:X96*H94:H96),"0")</f>
        <v>0</v>
      </c>
      <c r="Y98" s="117" t="n">
        <f aca="false">IFERROR(SUMPRODUCT(Y94:Y96*H94:H96),"0")</f>
        <v>0</v>
      </c>
      <c r="Z98" s="116"/>
      <c r="AA98" s="118"/>
      <c r="AB98" s="118"/>
      <c r="AC98" s="118"/>
    </row>
    <row r="99" customFormat="false" ht="16.5" hidden="false" customHeight="true" outlineLevel="0" collapsed="false">
      <c r="A99" s="92" t="s">
        <v>185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3"/>
      <c r="AB99" s="93"/>
      <c r="AC99" s="93"/>
    </row>
    <row r="100" customFormat="false" ht="14.25" hidden="false" customHeight="true" outlineLevel="0" collapsed="false">
      <c r="A100" s="94" t="s">
        <v>63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5"/>
      <c r="AB100" s="95"/>
      <c r="AC100" s="95"/>
    </row>
    <row r="101" customFormat="false" ht="27" hidden="false" customHeight="true" outlineLevel="0" collapsed="false">
      <c r="A101" s="96" t="s">
        <v>186</v>
      </c>
      <c r="B101" s="96" t="s">
        <v>187</v>
      </c>
      <c r="C101" s="97" t="n">
        <v>4301071051</v>
      </c>
      <c r="D101" s="98" t="n">
        <v>4607111039262</v>
      </c>
      <c r="E101" s="98"/>
      <c r="F101" s="99" t="n">
        <v>0.4</v>
      </c>
      <c r="G101" s="100" t="n">
        <v>16</v>
      </c>
      <c r="H101" s="99" t="n">
        <v>6.4</v>
      </c>
      <c r="I101" s="99" t="n">
        <v>6.7196</v>
      </c>
      <c r="J101" s="100" t="n">
        <v>84</v>
      </c>
      <c r="K101" s="100" t="s">
        <v>66</v>
      </c>
      <c r="L101" s="100" t="s">
        <v>67</v>
      </c>
      <c r="M101" s="101" t="s">
        <v>68</v>
      </c>
      <c r="N101" s="101"/>
      <c r="O101" s="100" t="n">
        <v>180</v>
      </c>
      <c r="P101" s="102" t="str">
        <f aca="false"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102"/>
      <c r="R101" s="102"/>
      <c r="S101" s="102"/>
      <c r="T101" s="102"/>
      <c r="U101" s="103"/>
      <c r="V101" s="103"/>
      <c r="W101" s="104" t="s">
        <v>69</v>
      </c>
      <c r="X101" s="105" t="n">
        <v>36</v>
      </c>
      <c r="Y101" s="106" t="n">
        <f aca="false">IFERROR(IF(X101="","",X101),"")</f>
        <v>36</v>
      </c>
      <c r="Z101" s="107" t="n">
        <f aca="false">IFERROR(IF(X101="","",X101*0.0155),"")</f>
        <v>0.558</v>
      </c>
      <c r="AA101" s="108"/>
      <c r="AB101" s="109"/>
      <c r="AC101" s="110" t="s">
        <v>135</v>
      </c>
      <c r="AG101" s="111"/>
      <c r="AJ101" s="112" t="s">
        <v>71</v>
      </c>
      <c r="AK101" s="112" t="n">
        <v>1</v>
      </c>
      <c r="BB101" s="113" t="s">
        <v>1</v>
      </c>
      <c r="BM101" s="111" t="n">
        <f aca="false">IFERROR(X101*I101,"0")</f>
        <v>241.9056</v>
      </c>
      <c r="BN101" s="111" t="n">
        <f aca="false">IFERROR(Y101*I101,"0")</f>
        <v>241.9056</v>
      </c>
      <c r="BO101" s="111" t="n">
        <f aca="false">IFERROR(X101/J101,"0")</f>
        <v>0.428571428571429</v>
      </c>
      <c r="BP101" s="111" t="n">
        <f aca="false">IFERROR(Y101/J101,"0")</f>
        <v>0.428571428571429</v>
      </c>
    </row>
    <row r="102" customFormat="false" ht="27" hidden="false" customHeight="true" outlineLevel="0" collapsed="false">
      <c r="A102" s="96" t="s">
        <v>188</v>
      </c>
      <c r="B102" s="96" t="s">
        <v>189</v>
      </c>
      <c r="C102" s="97" t="n">
        <v>4301070976</v>
      </c>
      <c r="D102" s="98" t="n">
        <v>4607111034144</v>
      </c>
      <c r="E102" s="98"/>
      <c r="F102" s="99" t="n">
        <v>0.9</v>
      </c>
      <c r="G102" s="100" t="n">
        <v>8</v>
      </c>
      <c r="H102" s="99" t="n">
        <v>7.2</v>
      </c>
      <c r="I102" s="99" t="n">
        <v>7.486</v>
      </c>
      <c r="J102" s="100" t="n">
        <v>84</v>
      </c>
      <c r="K102" s="100" t="s">
        <v>66</v>
      </c>
      <c r="L102" s="100" t="s">
        <v>110</v>
      </c>
      <c r="M102" s="101" t="s">
        <v>68</v>
      </c>
      <c r="N102" s="101"/>
      <c r="O102" s="100" t="n">
        <v>180</v>
      </c>
      <c r="P102" s="102" t="str">
        <f aca="false"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102"/>
      <c r="R102" s="102"/>
      <c r="S102" s="102"/>
      <c r="T102" s="102"/>
      <c r="U102" s="103"/>
      <c r="V102" s="103"/>
      <c r="W102" s="104" t="s">
        <v>69</v>
      </c>
      <c r="X102" s="105" t="n">
        <v>0</v>
      </c>
      <c r="Y102" s="106" t="n">
        <f aca="false">IFERROR(IF(X102="","",X102),"")</f>
        <v>0</v>
      </c>
      <c r="Z102" s="107" t="n">
        <f aca="false">IFERROR(IF(X102="","",X102*0.0155),"")</f>
        <v>0</v>
      </c>
      <c r="AA102" s="108"/>
      <c r="AB102" s="109"/>
      <c r="AC102" s="110" t="s">
        <v>135</v>
      </c>
      <c r="AG102" s="111"/>
      <c r="AJ102" s="112" t="s">
        <v>111</v>
      </c>
      <c r="AK102" s="112" t="n">
        <v>84</v>
      </c>
      <c r="BB102" s="113" t="s">
        <v>1</v>
      </c>
      <c r="BM102" s="111" t="n">
        <f aca="false">IFERROR(X102*I102,"0")</f>
        <v>0</v>
      </c>
      <c r="BN102" s="111" t="n">
        <f aca="false">IFERROR(Y102*I102,"0")</f>
        <v>0</v>
      </c>
      <c r="BO102" s="111" t="n">
        <f aca="false">IFERROR(X102/J102,"0")</f>
        <v>0</v>
      </c>
      <c r="BP102" s="111" t="n">
        <f aca="false">IFERROR(Y102/J102,"0")</f>
        <v>0</v>
      </c>
    </row>
    <row r="103" customFormat="false" ht="27" hidden="false" customHeight="true" outlineLevel="0" collapsed="false">
      <c r="A103" s="96" t="s">
        <v>190</v>
      </c>
      <c r="B103" s="96" t="s">
        <v>191</v>
      </c>
      <c r="C103" s="97" t="n">
        <v>4301071038</v>
      </c>
      <c r="D103" s="98" t="n">
        <v>4607111039248</v>
      </c>
      <c r="E103" s="98"/>
      <c r="F103" s="99" t="n">
        <v>0.7</v>
      </c>
      <c r="G103" s="100" t="n">
        <v>10</v>
      </c>
      <c r="H103" s="99" t="n">
        <v>7</v>
      </c>
      <c r="I103" s="99" t="n">
        <v>7.3</v>
      </c>
      <c r="J103" s="100" t="n">
        <v>84</v>
      </c>
      <c r="K103" s="100" t="s">
        <v>66</v>
      </c>
      <c r="L103" s="100" t="s">
        <v>67</v>
      </c>
      <c r="M103" s="101" t="s">
        <v>68</v>
      </c>
      <c r="N103" s="101"/>
      <c r="O103" s="100" t="n">
        <v>180</v>
      </c>
      <c r="P103" s="102" t="str">
        <f aca="false"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102"/>
      <c r="R103" s="102"/>
      <c r="S103" s="102"/>
      <c r="T103" s="102"/>
      <c r="U103" s="103"/>
      <c r="V103" s="103"/>
      <c r="W103" s="104" t="s">
        <v>69</v>
      </c>
      <c r="X103" s="105" t="n">
        <v>144</v>
      </c>
      <c r="Y103" s="106" t="n">
        <f aca="false">IFERROR(IF(X103="","",X103),"")</f>
        <v>144</v>
      </c>
      <c r="Z103" s="107" t="n">
        <f aca="false">IFERROR(IF(X103="","",X103*0.0155),"")</f>
        <v>2.232</v>
      </c>
      <c r="AA103" s="108"/>
      <c r="AB103" s="109"/>
      <c r="AC103" s="110" t="s">
        <v>135</v>
      </c>
      <c r="AG103" s="111"/>
      <c r="AJ103" s="112" t="s">
        <v>71</v>
      </c>
      <c r="AK103" s="112" t="n">
        <v>1</v>
      </c>
      <c r="BB103" s="113" t="s">
        <v>1</v>
      </c>
      <c r="BM103" s="111" t="n">
        <f aca="false">IFERROR(X103*I103,"0")</f>
        <v>1051.2</v>
      </c>
      <c r="BN103" s="111" t="n">
        <f aca="false">IFERROR(Y103*I103,"0")</f>
        <v>1051.2</v>
      </c>
      <c r="BO103" s="111" t="n">
        <f aca="false">IFERROR(X103/J103,"0")</f>
        <v>1.71428571428571</v>
      </c>
      <c r="BP103" s="111" t="n">
        <f aca="false">IFERROR(Y103/J103,"0")</f>
        <v>1.71428571428571</v>
      </c>
    </row>
    <row r="104" customFormat="false" ht="27" hidden="false" customHeight="true" outlineLevel="0" collapsed="false">
      <c r="A104" s="96" t="s">
        <v>192</v>
      </c>
      <c r="B104" s="96" t="s">
        <v>193</v>
      </c>
      <c r="C104" s="97" t="n">
        <v>4301071049</v>
      </c>
      <c r="D104" s="98" t="n">
        <v>4607111039293</v>
      </c>
      <c r="E104" s="98"/>
      <c r="F104" s="99" t="n">
        <v>0.4</v>
      </c>
      <c r="G104" s="100" t="n">
        <v>16</v>
      </c>
      <c r="H104" s="99" t="n">
        <v>6.4</v>
      </c>
      <c r="I104" s="99" t="n">
        <v>6.7196</v>
      </c>
      <c r="J104" s="100" t="n">
        <v>84</v>
      </c>
      <c r="K104" s="100" t="s">
        <v>66</v>
      </c>
      <c r="L104" s="100" t="s">
        <v>67</v>
      </c>
      <c r="M104" s="101" t="s">
        <v>68</v>
      </c>
      <c r="N104" s="101"/>
      <c r="O104" s="100" t="n">
        <v>180</v>
      </c>
      <c r="P104" s="102" t="str">
        <f aca="false"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102"/>
      <c r="R104" s="102"/>
      <c r="S104" s="102"/>
      <c r="T104" s="102"/>
      <c r="U104" s="103"/>
      <c r="V104" s="103"/>
      <c r="W104" s="104" t="s">
        <v>69</v>
      </c>
      <c r="X104" s="105" t="n">
        <v>0</v>
      </c>
      <c r="Y104" s="106" t="n">
        <f aca="false">IFERROR(IF(X104="","",X104),"")</f>
        <v>0</v>
      </c>
      <c r="Z104" s="107" t="n">
        <f aca="false">IFERROR(IF(X104="","",X104*0.0155),"")</f>
        <v>0</v>
      </c>
      <c r="AA104" s="108"/>
      <c r="AB104" s="109"/>
      <c r="AC104" s="110" t="s">
        <v>135</v>
      </c>
      <c r="AG104" s="111"/>
      <c r="AJ104" s="112" t="s">
        <v>71</v>
      </c>
      <c r="AK104" s="112" t="n">
        <v>1</v>
      </c>
      <c r="BB104" s="113" t="s">
        <v>1</v>
      </c>
      <c r="BM104" s="111" t="n">
        <f aca="false">IFERROR(X104*I104,"0")</f>
        <v>0</v>
      </c>
      <c r="BN104" s="111" t="n">
        <f aca="false">IFERROR(Y104*I104,"0")</f>
        <v>0</v>
      </c>
      <c r="BO104" s="111" t="n">
        <f aca="false">IFERROR(X104/J104,"0")</f>
        <v>0</v>
      </c>
      <c r="BP104" s="111" t="n">
        <f aca="false">IFERROR(Y104/J104,"0")</f>
        <v>0</v>
      </c>
    </row>
    <row r="105" customFormat="false" ht="27" hidden="false" customHeight="true" outlineLevel="0" collapsed="false">
      <c r="A105" s="96" t="s">
        <v>194</v>
      </c>
      <c r="B105" s="96" t="s">
        <v>195</v>
      </c>
      <c r="C105" s="97" t="n">
        <v>4301071039</v>
      </c>
      <c r="D105" s="98" t="n">
        <v>4607111039279</v>
      </c>
      <c r="E105" s="98"/>
      <c r="F105" s="99" t="n">
        <v>0.7</v>
      </c>
      <c r="G105" s="100" t="n">
        <v>10</v>
      </c>
      <c r="H105" s="99" t="n">
        <v>7</v>
      </c>
      <c r="I105" s="99" t="n">
        <v>7.3</v>
      </c>
      <c r="J105" s="100" t="n">
        <v>84</v>
      </c>
      <c r="K105" s="100" t="s">
        <v>66</v>
      </c>
      <c r="L105" s="100" t="s">
        <v>67</v>
      </c>
      <c r="M105" s="101" t="s">
        <v>68</v>
      </c>
      <c r="N105" s="101"/>
      <c r="O105" s="100" t="n">
        <v>180</v>
      </c>
      <c r="P105" s="102" t="str">
        <f aca="false"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180</v>
      </c>
      <c r="Y105" s="106" t="n">
        <f aca="false">IFERROR(IF(X105="","",X105),"")</f>
        <v>180</v>
      </c>
      <c r="Z105" s="107" t="n">
        <f aca="false">IFERROR(IF(X105="","",X105*0.0155),"")</f>
        <v>2.79</v>
      </c>
      <c r="AA105" s="108"/>
      <c r="AB105" s="109"/>
      <c r="AC105" s="110" t="s">
        <v>135</v>
      </c>
      <c r="AG105" s="111"/>
      <c r="AJ105" s="112" t="s">
        <v>71</v>
      </c>
      <c r="AK105" s="112" t="n">
        <v>1</v>
      </c>
      <c r="BB105" s="113" t="s">
        <v>1</v>
      </c>
      <c r="BM105" s="111" t="n">
        <f aca="false">IFERROR(X105*I105,"0")</f>
        <v>1314</v>
      </c>
      <c r="BN105" s="111" t="n">
        <f aca="false">IFERROR(Y105*I105,"0")</f>
        <v>1314</v>
      </c>
      <c r="BO105" s="111" t="n">
        <f aca="false">IFERROR(X105/J105,"0")</f>
        <v>2.14285714285714</v>
      </c>
      <c r="BP105" s="111" t="n">
        <f aca="false">IFERROR(Y105/J105,"0")</f>
        <v>2.14285714285714</v>
      </c>
    </row>
    <row r="106" customFormat="false" ht="27" hidden="false" customHeight="true" outlineLevel="0" collapsed="false">
      <c r="A106" s="96" t="s">
        <v>196</v>
      </c>
      <c r="B106" s="96" t="s">
        <v>197</v>
      </c>
      <c r="C106" s="97" t="n">
        <v>4301070958</v>
      </c>
      <c r="D106" s="98" t="n">
        <v>4607111038098</v>
      </c>
      <c r="E106" s="98"/>
      <c r="F106" s="99" t="n">
        <v>0.8</v>
      </c>
      <c r="G106" s="100" t="n">
        <v>8</v>
      </c>
      <c r="H106" s="99" t="n">
        <v>6.4</v>
      </c>
      <c r="I106" s="99" t="n">
        <v>6.686</v>
      </c>
      <c r="J106" s="100" t="n">
        <v>84</v>
      </c>
      <c r="K106" s="100" t="s">
        <v>66</v>
      </c>
      <c r="L106" s="100" t="s">
        <v>99</v>
      </c>
      <c r="M106" s="101" t="s">
        <v>68</v>
      </c>
      <c r="N106" s="101"/>
      <c r="O106" s="100" t="n">
        <v>180</v>
      </c>
      <c r="P106" s="102" t="str">
        <f aca="false"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36</v>
      </c>
      <c r="Y106" s="106" t="n">
        <f aca="false">IFERROR(IF(X106="","",X106),"")</f>
        <v>36</v>
      </c>
      <c r="Z106" s="107" t="n">
        <f aca="false">IFERROR(IF(X106="","",X106*0.0155),"")</f>
        <v>0.558</v>
      </c>
      <c r="AA106" s="108"/>
      <c r="AB106" s="109"/>
      <c r="AC106" s="110" t="s">
        <v>198</v>
      </c>
      <c r="AG106" s="111"/>
      <c r="AJ106" s="112" t="s">
        <v>101</v>
      </c>
      <c r="AK106" s="112" t="n">
        <v>12</v>
      </c>
      <c r="BB106" s="113" t="s">
        <v>1</v>
      </c>
      <c r="BM106" s="111" t="n">
        <f aca="false">IFERROR(X106*I106,"0")</f>
        <v>240.696</v>
      </c>
      <c r="BN106" s="111" t="n">
        <f aca="false">IFERROR(Y106*I106,"0")</f>
        <v>240.696</v>
      </c>
      <c r="BO106" s="111" t="n">
        <f aca="false">IFERROR(X106/J106,"0")</f>
        <v>0.428571428571429</v>
      </c>
      <c r="BP106" s="111" t="n">
        <f aca="false">IFERROR(Y106/J106,"0")</f>
        <v>0.428571428571429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72</v>
      </c>
      <c r="Q107" s="115"/>
      <c r="R107" s="115"/>
      <c r="S107" s="115"/>
      <c r="T107" s="115"/>
      <c r="U107" s="115"/>
      <c r="V107" s="115"/>
      <c r="W107" s="116" t="s">
        <v>69</v>
      </c>
      <c r="X107" s="117" t="n">
        <f aca="false">IFERROR(SUM(X101:X106),"0")</f>
        <v>396</v>
      </c>
      <c r="Y107" s="117" t="n">
        <f aca="false">IFERROR(SUM(Y101:Y106),"0")</f>
        <v>396</v>
      </c>
      <c r="Z107" s="117" t="n">
        <f aca="false">IFERROR(IF(Z101="",0,Z101),"0")+IFERROR(IF(Z102="",0,Z102),"0")+IFERROR(IF(Z103="",0,Z103),"0")+IFERROR(IF(Z104="",0,Z104),"0")+IFERROR(IF(Z105="",0,Z105),"0")+IFERROR(IF(Z106="",0,Z106),"0")</f>
        <v>6.138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72</v>
      </c>
      <c r="Q108" s="115"/>
      <c r="R108" s="115"/>
      <c r="S108" s="115"/>
      <c r="T108" s="115"/>
      <c r="U108" s="115"/>
      <c r="V108" s="115"/>
      <c r="W108" s="116" t="s">
        <v>73</v>
      </c>
      <c r="X108" s="117" t="n">
        <f aca="false">IFERROR(SUMPRODUCT(X101:X106*H101:H106),"0")</f>
        <v>2728.8</v>
      </c>
      <c r="Y108" s="117" t="n">
        <f aca="false">IFERROR(SUMPRODUCT(Y101:Y106*H101:H106),"0")</f>
        <v>2728.8</v>
      </c>
      <c r="Z108" s="116"/>
      <c r="AA108" s="118"/>
      <c r="AB108" s="118"/>
      <c r="AC108" s="118"/>
    </row>
    <row r="109" customFormat="false" ht="16.5" hidden="false" customHeight="true" outlineLevel="0" collapsed="false">
      <c r="A109" s="92" t="s">
        <v>199</v>
      </c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3"/>
      <c r="AB109" s="93"/>
      <c r="AC109" s="93"/>
    </row>
    <row r="110" customFormat="false" ht="14.25" hidden="false" customHeight="true" outlineLevel="0" collapsed="false">
      <c r="A110" s="94" t="s">
        <v>139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200</v>
      </c>
      <c r="B111" s="96" t="s">
        <v>201</v>
      </c>
      <c r="C111" s="97" t="n">
        <v>4301135533</v>
      </c>
      <c r="D111" s="98" t="n">
        <v>4607111034014</v>
      </c>
      <c r="E111" s="98"/>
      <c r="F111" s="99" t="n">
        <v>0.25</v>
      </c>
      <c r="G111" s="100" t="n">
        <v>12</v>
      </c>
      <c r="H111" s="99" t="n">
        <v>3</v>
      </c>
      <c r="I111" s="99" t="n">
        <v>3.7036</v>
      </c>
      <c r="J111" s="100" t="n">
        <v>70</v>
      </c>
      <c r="K111" s="100" t="s">
        <v>79</v>
      </c>
      <c r="L111" s="100" t="s">
        <v>67</v>
      </c>
      <c r="M111" s="101" t="s">
        <v>68</v>
      </c>
      <c r="N111" s="101"/>
      <c r="O111" s="100" t="n">
        <v>180</v>
      </c>
      <c r="P111" s="102" t="str">
        <f aca="false"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84</v>
      </c>
      <c r="Y111" s="106" t="n">
        <f aca="false">IFERROR(IF(X111="","",X111),"")</f>
        <v>84</v>
      </c>
      <c r="Z111" s="107" t="n">
        <f aca="false">IFERROR(IF(X111="","",X111*0.01788),"")</f>
        <v>1.50192</v>
      </c>
      <c r="AA111" s="108"/>
      <c r="AB111" s="109"/>
      <c r="AC111" s="110" t="s">
        <v>202</v>
      </c>
      <c r="AG111" s="111"/>
      <c r="AJ111" s="112" t="s">
        <v>71</v>
      </c>
      <c r="AK111" s="112" t="n">
        <v>1</v>
      </c>
      <c r="BB111" s="113" t="s">
        <v>81</v>
      </c>
      <c r="BM111" s="111" t="n">
        <f aca="false">IFERROR(X111*I111,"0")</f>
        <v>311.1024</v>
      </c>
      <c r="BN111" s="111" t="n">
        <f aca="false">IFERROR(Y111*I111,"0")</f>
        <v>311.1024</v>
      </c>
      <c r="BO111" s="111" t="n">
        <f aca="false">IFERROR(X111/J111,"0")</f>
        <v>1.2</v>
      </c>
      <c r="BP111" s="111" t="n">
        <f aca="false">IFERROR(Y111/J111,"0")</f>
        <v>1.2</v>
      </c>
    </row>
    <row r="112" customFormat="false" ht="27" hidden="false" customHeight="true" outlineLevel="0" collapsed="false">
      <c r="A112" s="96" t="s">
        <v>203</v>
      </c>
      <c r="B112" s="96" t="s">
        <v>204</v>
      </c>
      <c r="C112" s="97" t="n">
        <v>4301135532</v>
      </c>
      <c r="D112" s="98" t="n">
        <v>4607111033994</v>
      </c>
      <c r="E112" s="98"/>
      <c r="F112" s="99" t="n">
        <v>0.25</v>
      </c>
      <c r="G112" s="100" t="n">
        <v>12</v>
      </c>
      <c r="H112" s="99" t="n">
        <v>3</v>
      </c>
      <c r="I112" s="99" t="n">
        <v>3.7036</v>
      </c>
      <c r="J112" s="100" t="n">
        <v>70</v>
      </c>
      <c r="K112" s="100" t="s">
        <v>79</v>
      </c>
      <c r="L112" s="100" t="s">
        <v>67</v>
      </c>
      <c r="M112" s="101" t="s">
        <v>68</v>
      </c>
      <c r="N112" s="101"/>
      <c r="O112" s="100" t="n">
        <v>180</v>
      </c>
      <c r="P112" s="102" t="str">
        <f aca="false"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196</v>
      </c>
      <c r="Y112" s="106" t="n">
        <f aca="false">IFERROR(IF(X112="","",X112),"")</f>
        <v>196</v>
      </c>
      <c r="Z112" s="107" t="n">
        <f aca="false">IFERROR(IF(X112="","",X112*0.01788),"")</f>
        <v>3.50448</v>
      </c>
      <c r="AA112" s="108"/>
      <c r="AB112" s="109"/>
      <c r="AC112" s="110" t="s">
        <v>143</v>
      </c>
      <c r="AG112" s="111"/>
      <c r="AJ112" s="112" t="s">
        <v>71</v>
      </c>
      <c r="AK112" s="112" t="n">
        <v>1</v>
      </c>
      <c r="BB112" s="113" t="s">
        <v>81</v>
      </c>
      <c r="BM112" s="111" t="n">
        <f aca="false">IFERROR(X112*I112,"0")</f>
        <v>725.9056</v>
      </c>
      <c r="BN112" s="111" t="n">
        <f aca="false">IFERROR(Y112*I112,"0")</f>
        <v>725.9056</v>
      </c>
      <c r="BO112" s="111" t="n">
        <f aca="false">IFERROR(X112/J112,"0")</f>
        <v>2.8</v>
      </c>
      <c r="BP112" s="111" t="n">
        <f aca="false">IFERROR(Y112/J112,"0")</f>
        <v>2.8</v>
      </c>
    </row>
    <row r="113" customFormat="false" ht="12.75" hidden="false" customHeight="false" outlineLevel="0" collapsed="false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5" t="s">
        <v>72</v>
      </c>
      <c r="Q113" s="115"/>
      <c r="R113" s="115"/>
      <c r="S113" s="115"/>
      <c r="T113" s="115"/>
      <c r="U113" s="115"/>
      <c r="V113" s="115"/>
      <c r="W113" s="116" t="s">
        <v>69</v>
      </c>
      <c r="X113" s="117" t="n">
        <f aca="false">IFERROR(SUM(X111:X112),"0")</f>
        <v>280</v>
      </c>
      <c r="Y113" s="117" t="n">
        <f aca="false">IFERROR(SUM(Y111:Y112),"0")</f>
        <v>280</v>
      </c>
      <c r="Z113" s="117" t="n">
        <f aca="false">IFERROR(IF(Z111="",0,Z111),"0")+IFERROR(IF(Z112="",0,Z112),"0")</f>
        <v>5.0064</v>
      </c>
      <c r="AA113" s="118"/>
      <c r="AB113" s="118"/>
      <c r="AC113" s="118"/>
    </row>
    <row r="114" customFormat="false" ht="12.75" hidden="false" customHeight="false" outlineLevel="0" collapsed="false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5" t="s">
        <v>72</v>
      </c>
      <c r="Q114" s="115"/>
      <c r="R114" s="115"/>
      <c r="S114" s="115"/>
      <c r="T114" s="115"/>
      <c r="U114" s="115"/>
      <c r="V114" s="115"/>
      <c r="W114" s="116" t="s">
        <v>73</v>
      </c>
      <c r="X114" s="117" t="n">
        <f aca="false">IFERROR(SUMPRODUCT(X111:X112*H111:H112),"0")</f>
        <v>840</v>
      </c>
      <c r="Y114" s="117" t="n">
        <f aca="false">IFERROR(SUMPRODUCT(Y111:Y112*H111:H112),"0")</f>
        <v>840</v>
      </c>
      <c r="Z114" s="116"/>
      <c r="AA114" s="118"/>
      <c r="AB114" s="118"/>
      <c r="AC114" s="118"/>
    </row>
    <row r="115" customFormat="false" ht="16.5" hidden="false" customHeight="true" outlineLevel="0" collapsed="false">
      <c r="A115" s="92" t="s">
        <v>205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3"/>
      <c r="AB115" s="93"/>
      <c r="AC115" s="93"/>
    </row>
    <row r="116" customFormat="false" ht="14.25" hidden="false" customHeight="true" outlineLevel="0" collapsed="false">
      <c r="A116" s="94" t="s">
        <v>139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5"/>
      <c r="AB116" s="95"/>
      <c r="AC116" s="95"/>
    </row>
    <row r="117" customFormat="false" ht="27" hidden="false" customHeight="true" outlineLevel="0" collapsed="false">
      <c r="A117" s="96" t="s">
        <v>206</v>
      </c>
      <c r="B117" s="96" t="s">
        <v>207</v>
      </c>
      <c r="C117" s="97" t="n">
        <v>4301135311</v>
      </c>
      <c r="D117" s="98" t="n">
        <v>4607111039095</v>
      </c>
      <c r="E117" s="98"/>
      <c r="F117" s="99" t="n">
        <v>0.25</v>
      </c>
      <c r="G117" s="100" t="n">
        <v>12</v>
      </c>
      <c r="H117" s="99" t="n">
        <v>3</v>
      </c>
      <c r="I117" s="99" t="n">
        <v>3.748</v>
      </c>
      <c r="J117" s="100" t="n">
        <v>70</v>
      </c>
      <c r="K117" s="100" t="s">
        <v>79</v>
      </c>
      <c r="L117" s="100" t="s">
        <v>99</v>
      </c>
      <c r="M117" s="101" t="s">
        <v>68</v>
      </c>
      <c r="N117" s="101"/>
      <c r="O117" s="100" t="n">
        <v>180</v>
      </c>
      <c r="P117" s="102" t="str">
        <f aca="false"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102"/>
      <c r="R117" s="102"/>
      <c r="S117" s="102"/>
      <c r="T117" s="102"/>
      <c r="U117" s="103"/>
      <c r="V117" s="103"/>
      <c r="W117" s="104" t="s">
        <v>69</v>
      </c>
      <c r="X117" s="105" t="n">
        <v>56</v>
      </c>
      <c r="Y117" s="106" t="n">
        <f aca="false">IFERROR(IF(X117="","",X117),"")</f>
        <v>56</v>
      </c>
      <c r="Z117" s="107" t="n">
        <f aca="false">IFERROR(IF(X117="","",X117*0.01788),"")</f>
        <v>1.00128</v>
      </c>
      <c r="AA117" s="108"/>
      <c r="AB117" s="109"/>
      <c r="AC117" s="110" t="s">
        <v>208</v>
      </c>
      <c r="AG117" s="111"/>
      <c r="AJ117" s="112" t="s">
        <v>101</v>
      </c>
      <c r="AK117" s="112" t="n">
        <v>14</v>
      </c>
      <c r="BB117" s="113" t="s">
        <v>81</v>
      </c>
      <c r="BM117" s="111" t="n">
        <f aca="false">IFERROR(X117*I117,"0")</f>
        <v>209.888</v>
      </c>
      <c r="BN117" s="111" t="n">
        <f aca="false">IFERROR(Y117*I117,"0")</f>
        <v>209.888</v>
      </c>
      <c r="BO117" s="111" t="n">
        <f aca="false">IFERROR(X117/J117,"0")</f>
        <v>0.8</v>
      </c>
      <c r="BP117" s="111" t="n">
        <f aca="false">IFERROR(Y117/J117,"0")</f>
        <v>0.8</v>
      </c>
    </row>
    <row r="118" customFormat="false" ht="27" hidden="false" customHeight="true" outlineLevel="0" collapsed="false">
      <c r="A118" s="96" t="s">
        <v>209</v>
      </c>
      <c r="B118" s="96" t="s">
        <v>210</v>
      </c>
      <c r="C118" s="97" t="n">
        <v>4301135300</v>
      </c>
      <c r="D118" s="98" t="n">
        <v>4607111039101</v>
      </c>
      <c r="E118" s="98"/>
      <c r="F118" s="99" t="n">
        <v>0.45</v>
      </c>
      <c r="G118" s="100" t="n">
        <v>8</v>
      </c>
      <c r="H118" s="99" t="n">
        <v>3.6</v>
      </c>
      <c r="I118" s="99" t="n">
        <v>4.26</v>
      </c>
      <c r="J118" s="100" t="n">
        <v>70</v>
      </c>
      <c r="K118" s="100" t="s">
        <v>79</v>
      </c>
      <c r="L118" s="100" t="s">
        <v>67</v>
      </c>
      <c r="M118" s="101" t="s">
        <v>68</v>
      </c>
      <c r="N118" s="101"/>
      <c r="O118" s="100" t="n">
        <v>180</v>
      </c>
      <c r="P118" s="102" t="str">
        <f aca="false"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102"/>
      <c r="R118" s="102"/>
      <c r="S118" s="102"/>
      <c r="T118" s="102"/>
      <c r="U118" s="103"/>
      <c r="V118" s="103"/>
      <c r="W118" s="104" t="s">
        <v>69</v>
      </c>
      <c r="X118" s="105" t="n">
        <v>0</v>
      </c>
      <c r="Y118" s="106" t="n">
        <f aca="false">IFERROR(IF(X118="","",X118),"")</f>
        <v>0</v>
      </c>
      <c r="Z118" s="107" t="n">
        <f aca="false">IFERROR(IF(X118="","",X118*0.01788),"")</f>
        <v>0</v>
      </c>
      <c r="AA118" s="108"/>
      <c r="AB118" s="109"/>
      <c r="AC118" s="110" t="s">
        <v>208</v>
      </c>
      <c r="AG118" s="111"/>
      <c r="AJ118" s="112" t="s">
        <v>71</v>
      </c>
      <c r="AK118" s="112" t="n">
        <v>1</v>
      </c>
      <c r="BB118" s="113" t="s">
        <v>81</v>
      </c>
      <c r="BM118" s="111" t="n">
        <f aca="false">IFERROR(X118*I118,"0")</f>
        <v>0</v>
      </c>
      <c r="BN118" s="111" t="n">
        <f aca="false">IFERROR(Y118*I118,"0")</f>
        <v>0</v>
      </c>
      <c r="BO118" s="111" t="n">
        <f aca="false">IFERROR(X118/J118,"0")</f>
        <v>0</v>
      </c>
      <c r="BP118" s="111" t="n">
        <f aca="false">IFERROR(Y118/J118,"0")</f>
        <v>0</v>
      </c>
    </row>
    <row r="119" customFormat="false" ht="16.5" hidden="false" customHeight="true" outlineLevel="0" collapsed="false">
      <c r="A119" s="96" t="s">
        <v>211</v>
      </c>
      <c r="B119" s="96" t="s">
        <v>212</v>
      </c>
      <c r="C119" s="97" t="n">
        <v>4301135534</v>
      </c>
      <c r="D119" s="98" t="n">
        <v>4607111034199</v>
      </c>
      <c r="E119" s="98"/>
      <c r="F119" s="99" t="n">
        <v>0.25</v>
      </c>
      <c r="G119" s="100" t="n">
        <v>12</v>
      </c>
      <c r="H119" s="99" t="n">
        <v>3</v>
      </c>
      <c r="I119" s="99" t="n">
        <v>3.7036</v>
      </c>
      <c r="J119" s="100" t="n">
        <v>70</v>
      </c>
      <c r="K119" s="100" t="s">
        <v>79</v>
      </c>
      <c r="L119" s="100" t="s">
        <v>67</v>
      </c>
      <c r="M119" s="101" t="s">
        <v>68</v>
      </c>
      <c r="N119" s="101"/>
      <c r="O119" s="100" t="n">
        <v>180</v>
      </c>
      <c r="P119" s="102" t="str">
        <f aca="false"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102"/>
      <c r="R119" s="102"/>
      <c r="S119" s="102"/>
      <c r="T119" s="102"/>
      <c r="U119" s="103"/>
      <c r="V119" s="103"/>
      <c r="W119" s="104" t="s">
        <v>69</v>
      </c>
      <c r="X119" s="105" t="n">
        <v>98</v>
      </c>
      <c r="Y119" s="106" t="n">
        <f aca="false">IFERROR(IF(X119="","",X119),"")</f>
        <v>98</v>
      </c>
      <c r="Z119" s="107" t="n">
        <f aca="false">IFERROR(IF(X119="","",X119*0.01788),"")</f>
        <v>1.75224</v>
      </c>
      <c r="AA119" s="108"/>
      <c r="AB119" s="109"/>
      <c r="AC119" s="110" t="s">
        <v>213</v>
      </c>
      <c r="AG119" s="111"/>
      <c r="AJ119" s="112" t="s">
        <v>71</v>
      </c>
      <c r="AK119" s="112" t="n">
        <v>1</v>
      </c>
      <c r="BB119" s="113" t="s">
        <v>81</v>
      </c>
      <c r="BM119" s="111" t="n">
        <f aca="false">IFERROR(X119*I119,"0")</f>
        <v>362.9528</v>
      </c>
      <c r="BN119" s="111" t="n">
        <f aca="false">IFERROR(Y119*I119,"0")</f>
        <v>362.9528</v>
      </c>
      <c r="BO119" s="111" t="n">
        <f aca="false">IFERROR(X119/J119,"0")</f>
        <v>1.4</v>
      </c>
      <c r="BP119" s="111" t="n">
        <f aca="false">IFERROR(Y119/J119,"0")</f>
        <v>1.4</v>
      </c>
    </row>
    <row r="120" customFormat="false" ht="12.75" hidden="false" customHeight="false" outlineLevel="0" collapsed="false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5" t="s">
        <v>72</v>
      </c>
      <c r="Q120" s="115"/>
      <c r="R120" s="115"/>
      <c r="S120" s="115"/>
      <c r="T120" s="115"/>
      <c r="U120" s="115"/>
      <c r="V120" s="115"/>
      <c r="W120" s="116" t="s">
        <v>69</v>
      </c>
      <c r="X120" s="117" t="n">
        <f aca="false">IFERROR(SUM(X117:X119),"0")</f>
        <v>154</v>
      </c>
      <c r="Y120" s="117" t="n">
        <f aca="false">IFERROR(SUM(Y117:Y119),"0")</f>
        <v>154</v>
      </c>
      <c r="Z120" s="117" t="n">
        <f aca="false">IFERROR(IF(Z117="",0,Z117),"0")+IFERROR(IF(Z118="",0,Z118),"0")+IFERROR(IF(Z119="",0,Z119),"0")</f>
        <v>2.75352</v>
      </c>
      <c r="AA120" s="118"/>
      <c r="AB120" s="118"/>
      <c r="AC120" s="118"/>
    </row>
    <row r="121" customFormat="false" ht="12.75" hidden="false" customHeight="false" outlineLevel="0" collapsed="false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 t="s">
        <v>72</v>
      </c>
      <c r="Q121" s="115"/>
      <c r="R121" s="115"/>
      <c r="S121" s="115"/>
      <c r="T121" s="115"/>
      <c r="U121" s="115"/>
      <c r="V121" s="115"/>
      <c r="W121" s="116" t="s">
        <v>73</v>
      </c>
      <c r="X121" s="117" t="n">
        <f aca="false">IFERROR(SUMPRODUCT(X117:X119*H117:H119),"0")</f>
        <v>462</v>
      </c>
      <c r="Y121" s="117" t="n">
        <f aca="false">IFERROR(SUMPRODUCT(Y117:Y119*H117:H119),"0")</f>
        <v>462</v>
      </c>
      <c r="Z121" s="116"/>
      <c r="AA121" s="118"/>
      <c r="AB121" s="118"/>
      <c r="AC121" s="118"/>
    </row>
    <row r="122" customFormat="false" ht="16.5" hidden="false" customHeight="true" outlineLevel="0" collapsed="false">
      <c r="A122" s="92" t="s">
        <v>214</v>
      </c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3"/>
      <c r="AB122" s="93"/>
      <c r="AC122" s="93"/>
    </row>
    <row r="123" customFormat="false" ht="14.25" hidden="false" customHeight="true" outlineLevel="0" collapsed="false">
      <c r="A123" s="94" t="s">
        <v>139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5"/>
      <c r="AB123" s="95"/>
      <c r="AC123" s="95"/>
    </row>
    <row r="124" customFormat="false" ht="27" hidden="false" customHeight="true" outlineLevel="0" collapsed="false">
      <c r="A124" s="96" t="s">
        <v>215</v>
      </c>
      <c r="B124" s="96" t="s">
        <v>216</v>
      </c>
      <c r="C124" s="97" t="n">
        <v>4301135275</v>
      </c>
      <c r="D124" s="98" t="n">
        <v>4607111034380</v>
      </c>
      <c r="E124" s="98"/>
      <c r="F124" s="99" t="n">
        <v>0.25</v>
      </c>
      <c r="G124" s="100" t="n">
        <v>12</v>
      </c>
      <c r="H124" s="99" t="n">
        <v>3</v>
      </c>
      <c r="I124" s="99" t="n">
        <v>3.28</v>
      </c>
      <c r="J124" s="100" t="n">
        <v>70</v>
      </c>
      <c r="K124" s="100" t="s">
        <v>79</v>
      </c>
      <c r="L124" s="100" t="s">
        <v>99</v>
      </c>
      <c r="M124" s="101" t="s">
        <v>68</v>
      </c>
      <c r="N124" s="101"/>
      <c r="O124" s="100" t="n">
        <v>180</v>
      </c>
      <c r="P124" s="102" t="str">
        <f aca="false"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28</v>
      </c>
      <c r="Y124" s="106" t="n">
        <f aca="false">IFERROR(IF(X124="","",X124),"")</f>
        <v>28</v>
      </c>
      <c r="Z124" s="107" t="n">
        <f aca="false">IFERROR(IF(X124="","",X124*0.01788),"")</f>
        <v>0.50064</v>
      </c>
      <c r="AA124" s="108"/>
      <c r="AB124" s="109"/>
      <c r="AC124" s="110" t="s">
        <v>217</v>
      </c>
      <c r="AG124" s="111"/>
      <c r="AJ124" s="112" t="s">
        <v>101</v>
      </c>
      <c r="AK124" s="112" t="n">
        <v>14</v>
      </c>
      <c r="BB124" s="113" t="s">
        <v>81</v>
      </c>
      <c r="BM124" s="111" t="n">
        <f aca="false">IFERROR(X124*I124,"0")</f>
        <v>91.84</v>
      </c>
      <c r="BN124" s="111" t="n">
        <f aca="false">IFERROR(Y124*I124,"0")</f>
        <v>91.84</v>
      </c>
      <c r="BO124" s="111" t="n">
        <f aca="false">IFERROR(X124/J124,"0")</f>
        <v>0.4</v>
      </c>
      <c r="BP124" s="111" t="n">
        <f aca="false">IFERROR(Y124/J124,"0")</f>
        <v>0.4</v>
      </c>
    </row>
    <row r="125" customFormat="false" ht="27" hidden="false" customHeight="true" outlineLevel="0" collapsed="false">
      <c r="A125" s="96" t="s">
        <v>218</v>
      </c>
      <c r="B125" s="96" t="s">
        <v>219</v>
      </c>
      <c r="C125" s="97" t="n">
        <v>4301135277</v>
      </c>
      <c r="D125" s="98" t="n">
        <v>4607111034397</v>
      </c>
      <c r="E125" s="98"/>
      <c r="F125" s="99" t="n">
        <v>0.25</v>
      </c>
      <c r="G125" s="100" t="n">
        <v>12</v>
      </c>
      <c r="H125" s="99" t="n">
        <v>3</v>
      </c>
      <c r="I125" s="99" t="n">
        <v>3.28</v>
      </c>
      <c r="J125" s="100" t="n">
        <v>70</v>
      </c>
      <c r="K125" s="100" t="s">
        <v>79</v>
      </c>
      <c r="L125" s="100" t="s">
        <v>110</v>
      </c>
      <c r="M125" s="101" t="s">
        <v>68</v>
      </c>
      <c r="N125" s="101"/>
      <c r="O125" s="100" t="n">
        <v>180</v>
      </c>
      <c r="P125" s="102" t="str">
        <f aca="false"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56</v>
      </c>
      <c r="Y125" s="106" t="n">
        <f aca="false">IFERROR(IF(X125="","",X125),"")</f>
        <v>56</v>
      </c>
      <c r="Z125" s="107" t="n">
        <f aca="false">IFERROR(IF(X125="","",X125*0.01788),"")</f>
        <v>1.00128</v>
      </c>
      <c r="AA125" s="108"/>
      <c r="AB125" s="109"/>
      <c r="AC125" s="110" t="s">
        <v>202</v>
      </c>
      <c r="AG125" s="111"/>
      <c r="AJ125" s="112" t="s">
        <v>111</v>
      </c>
      <c r="AK125" s="112" t="n">
        <v>70</v>
      </c>
      <c r="BB125" s="113" t="s">
        <v>81</v>
      </c>
      <c r="BM125" s="111" t="n">
        <f aca="false">IFERROR(X125*I125,"0")</f>
        <v>183.68</v>
      </c>
      <c r="BN125" s="111" t="n">
        <f aca="false">IFERROR(Y125*I125,"0")</f>
        <v>183.68</v>
      </c>
      <c r="BO125" s="111" t="n">
        <f aca="false">IFERROR(X125/J125,"0")</f>
        <v>0.8</v>
      </c>
      <c r="BP125" s="111" t="n">
        <f aca="false">IFERROR(Y125/J125,"0")</f>
        <v>0.8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72</v>
      </c>
      <c r="Q126" s="115"/>
      <c r="R126" s="115"/>
      <c r="S126" s="115"/>
      <c r="T126" s="115"/>
      <c r="U126" s="115"/>
      <c r="V126" s="115"/>
      <c r="W126" s="116" t="s">
        <v>69</v>
      </c>
      <c r="X126" s="117" t="n">
        <f aca="false">IFERROR(SUM(X124:X125),"0")</f>
        <v>84</v>
      </c>
      <c r="Y126" s="117" t="n">
        <f aca="false">IFERROR(SUM(Y124:Y125),"0")</f>
        <v>84</v>
      </c>
      <c r="Z126" s="117" t="n">
        <f aca="false">IFERROR(IF(Z124="",0,Z124),"0")+IFERROR(IF(Z125="",0,Z125),"0")</f>
        <v>1.50192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72</v>
      </c>
      <c r="Q127" s="115"/>
      <c r="R127" s="115"/>
      <c r="S127" s="115"/>
      <c r="T127" s="115"/>
      <c r="U127" s="115"/>
      <c r="V127" s="115"/>
      <c r="W127" s="116" t="s">
        <v>73</v>
      </c>
      <c r="X127" s="117" t="n">
        <f aca="false">IFERROR(SUMPRODUCT(X124:X125*H124:H125),"0")</f>
        <v>252</v>
      </c>
      <c r="Y127" s="117" t="n">
        <f aca="false">IFERROR(SUMPRODUCT(Y124:Y125*H124:H125),"0")</f>
        <v>252</v>
      </c>
      <c r="Z127" s="116"/>
      <c r="AA127" s="118"/>
      <c r="AB127" s="118"/>
      <c r="AC127" s="118"/>
    </row>
    <row r="128" customFormat="false" ht="16.5" hidden="false" customHeight="true" outlineLevel="0" collapsed="false">
      <c r="A128" s="92" t="s">
        <v>220</v>
      </c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3"/>
      <c r="AB128" s="93"/>
      <c r="AC128" s="93"/>
    </row>
    <row r="129" customFormat="false" ht="14.25" hidden="false" customHeight="true" outlineLevel="0" collapsed="false">
      <c r="A129" s="94" t="s">
        <v>139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5"/>
      <c r="AB129" s="95"/>
      <c r="AC129" s="95"/>
    </row>
    <row r="130" customFormat="false" ht="27" hidden="false" customHeight="true" outlineLevel="0" collapsed="false">
      <c r="A130" s="96" t="s">
        <v>221</v>
      </c>
      <c r="B130" s="96" t="s">
        <v>222</v>
      </c>
      <c r="C130" s="97" t="n">
        <v>4301135570</v>
      </c>
      <c r="D130" s="98" t="n">
        <v>4607111035806</v>
      </c>
      <c r="E130" s="98"/>
      <c r="F130" s="99" t="n">
        <v>0.25</v>
      </c>
      <c r="G130" s="100" t="n">
        <v>12</v>
      </c>
      <c r="H130" s="99" t="n">
        <v>3</v>
      </c>
      <c r="I130" s="99" t="n">
        <v>3.7036</v>
      </c>
      <c r="J130" s="100" t="n">
        <v>70</v>
      </c>
      <c r="K130" s="100" t="s">
        <v>79</v>
      </c>
      <c r="L130" s="100" t="s">
        <v>67</v>
      </c>
      <c r="M130" s="101" t="s">
        <v>68</v>
      </c>
      <c r="N130" s="101"/>
      <c r="O130" s="100" t="n">
        <v>180</v>
      </c>
      <c r="P130" s="119" t="s">
        <v>223</v>
      </c>
      <c r="Q130" s="119"/>
      <c r="R130" s="119"/>
      <c r="S130" s="119"/>
      <c r="T130" s="119"/>
      <c r="U130" s="103"/>
      <c r="V130" s="103"/>
      <c r="W130" s="104" t="s">
        <v>69</v>
      </c>
      <c r="X130" s="105" t="n">
        <v>0</v>
      </c>
      <c r="Y130" s="106" t="n">
        <f aca="false">IFERROR(IF(X130="","",X130),"")</f>
        <v>0</v>
      </c>
      <c r="Z130" s="107" t="n">
        <f aca="false">IFERROR(IF(X130="","",X130*0.01788),"")</f>
        <v>0</v>
      </c>
      <c r="AA130" s="108"/>
      <c r="AB130" s="109"/>
      <c r="AC130" s="110" t="s">
        <v>224</v>
      </c>
      <c r="AG130" s="111"/>
      <c r="AJ130" s="112" t="s">
        <v>71</v>
      </c>
      <c r="AK130" s="112" t="n">
        <v>1</v>
      </c>
      <c r="BB130" s="113" t="s">
        <v>81</v>
      </c>
      <c r="BM130" s="111" t="n">
        <f aca="false">IFERROR(X130*I130,"0")</f>
        <v>0</v>
      </c>
      <c r="BN130" s="111" t="n">
        <f aca="false">IFERROR(Y130*I130,"0")</f>
        <v>0</v>
      </c>
      <c r="BO130" s="111" t="n">
        <f aca="false">IFERROR(X130/J130,"0")</f>
        <v>0</v>
      </c>
      <c r="BP130" s="111" t="n">
        <f aca="false">IFERROR(Y130/J130,"0")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72</v>
      </c>
      <c r="Q131" s="115"/>
      <c r="R131" s="115"/>
      <c r="S131" s="115"/>
      <c r="T131" s="115"/>
      <c r="U131" s="115"/>
      <c r="V131" s="115"/>
      <c r="W131" s="116" t="s">
        <v>69</v>
      </c>
      <c r="X131" s="117" t="n">
        <f aca="false">IFERROR(SUM(X130:X130),"0")</f>
        <v>0</v>
      </c>
      <c r="Y131" s="117" t="n">
        <f aca="false">IFERROR(SUM(Y130:Y130),"0")</f>
        <v>0</v>
      </c>
      <c r="Z131" s="117" t="n">
        <f aca="false">IFERROR(IF(Z130="",0,Z130),"0")</f>
        <v>0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72</v>
      </c>
      <c r="Q132" s="115"/>
      <c r="R132" s="115"/>
      <c r="S132" s="115"/>
      <c r="T132" s="115"/>
      <c r="U132" s="115"/>
      <c r="V132" s="115"/>
      <c r="W132" s="116" t="s">
        <v>73</v>
      </c>
      <c r="X132" s="117" t="n">
        <f aca="false">IFERROR(SUMPRODUCT(X130:X130*H130:H130),"0")</f>
        <v>0</v>
      </c>
      <c r="Y132" s="117" t="n">
        <f aca="false">IFERROR(SUMPRODUCT(Y130:Y130*H130:H130),"0")</f>
        <v>0</v>
      </c>
      <c r="Z132" s="116"/>
      <c r="AA132" s="118"/>
      <c r="AB132" s="118"/>
      <c r="AC132" s="118"/>
    </row>
    <row r="133" customFormat="false" ht="16.5" hidden="false" customHeight="true" outlineLevel="0" collapsed="false">
      <c r="A133" s="92" t="s">
        <v>225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3"/>
      <c r="AB133" s="93"/>
      <c r="AC133" s="93"/>
    </row>
    <row r="134" customFormat="false" ht="14.25" hidden="false" customHeight="true" outlineLevel="0" collapsed="false">
      <c r="A134" s="94" t="s">
        <v>139</v>
      </c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5"/>
      <c r="AB134" s="95"/>
      <c r="AC134" s="95"/>
    </row>
    <row r="135" customFormat="false" ht="16.5" hidden="false" customHeight="true" outlineLevel="0" collapsed="false">
      <c r="A135" s="96" t="s">
        <v>226</v>
      </c>
      <c r="B135" s="96" t="s">
        <v>227</v>
      </c>
      <c r="C135" s="97" t="n">
        <v>4301135596</v>
      </c>
      <c r="D135" s="98" t="n">
        <v>4607111039613</v>
      </c>
      <c r="E135" s="98"/>
      <c r="F135" s="99" t="n">
        <v>0.09</v>
      </c>
      <c r="G135" s="100" t="n">
        <v>30</v>
      </c>
      <c r="H135" s="99" t="n">
        <v>2.7</v>
      </c>
      <c r="I135" s="99" t="n">
        <v>3.09</v>
      </c>
      <c r="J135" s="100" t="n">
        <v>126</v>
      </c>
      <c r="K135" s="100" t="s">
        <v>79</v>
      </c>
      <c r="L135" s="100" t="s">
        <v>67</v>
      </c>
      <c r="M135" s="101" t="s">
        <v>68</v>
      </c>
      <c r="N135" s="101"/>
      <c r="O135" s="100" t="n">
        <v>180</v>
      </c>
      <c r="P135" s="119" t="s">
        <v>228</v>
      </c>
      <c r="Q135" s="119"/>
      <c r="R135" s="119"/>
      <c r="S135" s="119"/>
      <c r="T135" s="119"/>
      <c r="U135" s="103"/>
      <c r="V135" s="103"/>
      <c r="W135" s="104" t="s">
        <v>69</v>
      </c>
      <c r="X135" s="105" t="n">
        <v>14</v>
      </c>
      <c r="Y135" s="106" t="n">
        <f aca="false">IFERROR(IF(X135="","",X135),"")</f>
        <v>14</v>
      </c>
      <c r="Z135" s="107" t="n">
        <f aca="false">IFERROR(IF(X135="","",X135*0.00936),"")</f>
        <v>0.13104</v>
      </c>
      <c r="AA135" s="108"/>
      <c r="AB135" s="109"/>
      <c r="AC135" s="110" t="s">
        <v>208</v>
      </c>
      <c r="AG135" s="111"/>
      <c r="AJ135" s="112" t="s">
        <v>71</v>
      </c>
      <c r="AK135" s="112" t="n">
        <v>1</v>
      </c>
      <c r="BB135" s="113" t="s">
        <v>81</v>
      </c>
      <c r="BM135" s="111" t="n">
        <f aca="false">IFERROR(X135*I135,"0")</f>
        <v>43.26</v>
      </c>
      <c r="BN135" s="111" t="n">
        <f aca="false">IFERROR(Y135*I135,"0")</f>
        <v>43.26</v>
      </c>
      <c r="BO135" s="111" t="n">
        <f aca="false">IFERROR(X135/J135,"0")</f>
        <v>0.111111111111111</v>
      </c>
      <c r="BP135" s="111" t="n">
        <f aca="false">IFERROR(Y135/J135,"0")</f>
        <v>0.111111111111111</v>
      </c>
    </row>
    <row r="136" customFormat="false" ht="12.75" hidden="false" customHeight="false" outlineLevel="0" collapsed="false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5" t="s">
        <v>72</v>
      </c>
      <c r="Q136" s="115"/>
      <c r="R136" s="115"/>
      <c r="S136" s="115"/>
      <c r="T136" s="115"/>
      <c r="U136" s="115"/>
      <c r="V136" s="115"/>
      <c r="W136" s="116" t="s">
        <v>69</v>
      </c>
      <c r="X136" s="117" t="n">
        <f aca="false">IFERROR(SUM(X135:X135),"0")</f>
        <v>14</v>
      </c>
      <c r="Y136" s="117" t="n">
        <f aca="false">IFERROR(SUM(Y135:Y135),"0")</f>
        <v>14</v>
      </c>
      <c r="Z136" s="117" t="n">
        <f aca="false">IFERROR(IF(Z135="",0,Z135),"0")</f>
        <v>0.13104</v>
      </c>
      <c r="AA136" s="118"/>
      <c r="AB136" s="118"/>
      <c r="AC136" s="118"/>
    </row>
    <row r="137" customFormat="false" ht="12.75" hidden="false" customHeight="false" outlineLevel="0" collapsed="false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5" t="s">
        <v>72</v>
      </c>
      <c r="Q137" s="115"/>
      <c r="R137" s="115"/>
      <c r="S137" s="115"/>
      <c r="T137" s="115"/>
      <c r="U137" s="115"/>
      <c r="V137" s="115"/>
      <c r="W137" s="116" t="s">
        <v>73</v>
      </c>
      <c r="X137" s="117" t="n">
        <f aca="false">IFERROR(SUMPRODUCT(X135:X135*H135:H135),"0")</f>
        <v>37.8</v>
      </c>
      <c r="Y137" s="117" t="n">
        <f aca="false">IFERROR(SUMPRODUCT(Y135:Y135*H135:H135),"0")</f>
        <v>37.8</v>
      </c>
      <c r="Z137" s="116"/>
      <c r="AA137" s="118"/>
      <c r="AB137" s="118"/>
      <c r="AC137" s="118"/>
    </row>
    <row r="138" customFormat="false" ht="16.5" hidden="false" customHeight="true" outlineLevel="0" collapsed="false">
      <c r="A138" s="92" t="s">
        <v>229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3"/>
      <c r="AB138" s="93"/>
      <c r="AC138" s="93"/>
    </row>
    <row r="139" customFormat="false" ht="14.25" hidden="false" customHeight="true" outlineLevel="0" collapsed="false">
      <c r="A139" s="94" t="s">
        <v>230</v>
      </c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5"/>
      <c r="AB139" s="95"/>
      <c r="AC139" s="95"/>
    </row>
    <row r="140" customFormat="false" ht="27" hidden="false" customHeight="true" outlineLevel="0" collapsed="false">
      <c r="A140" s="96" t="s">
        <v>231</v>
      </c>
      <c r="B140" s="96" t="s">
        <v>232</v>
      </c>
      <c r="C140" s="97" t="n">
        <v>4301071054</v>
      </c>
      <c r="D140" s="98" t="n">
        <v>4607111035639</v>
      </c>
      <c r="E140" s="98"/>
      <c r="F140" s="99" t="n">
        <v>0.2</v>
      </c>
      <c r="G140" s="100" t="n">
        <v>8</v>
      </c>
      <c r="H140" s="99" t="n">
        <v>1.6</v>
      </c>
      <c r="I140" s="99" t="n">
        <v>2.12</v>
      </c>
      <c r="J140" s="100" t="n">
        <v>72</v>
      </c>
      <c r="K140" s="100" t="s">
        <v>233</v>
      </c>
      <c r="L140" s="100" t="s">
        <v>67</v>
      </c>
      <c r="M140" s="101" t="s">
        <v>68</v>
      </c>
      <c r="N140" s="101"/>
      <c r="O140" s="100" t="n">
        <v>180</v>
      </c>
      <c r="P140" s="102" t="str">
        <f aca="false"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IFERROR(IF(X140="","",X140),"")</f>
        <v>0</v>
      </c>
      <c r="Z140" s="107" t="n">
        <f aca="false">IFERROR(IF(X140="","",X140*0.01157),"")</f>
        <v>0</v>
      </c>
      <c r="AA140" s="108"/>
      <c r="AB140" s="109"/>
      <c r="AC140" s="110" t="s">
        <v>234</v>
      </c>
      <c r="AG140" s="111"/>
      <c r="AJ140" s="112" t="s">
        <v>71</v>
      </c>
      <c r="AK140" s="112" t="n">
        <v>1</v>
      </c>
      <c r="BB140" s="113" t="s">
        <v>81</v>
      </c>
      <c r="BM140" s="111" t="n">
        <f aca="false">IFERROR(X140*I140,"0")</f>
        <v>0</v>
      </c>
      <c r="BN140" s="111" t="n">
        <f aca="false">IFERROR(Y140*I140,"0")</f>
        <v>0</v>
      </c>
      <c r="BO140" s="111" t="n">
        <f aca="false">IFERROR(X140/J140,"0")</f>
        <v>0</v>
      </c>
      <c r="BP140" s="111" t="n">
        <f aca="false">IFERROR(Y140/J140,"0")</f>
        <v>0</v>
      </c>
    </row>
    <row r="141" customFormat="false" ht="27" hidden="false" customHeight="true" outlineLevel="0" collapsed="false">
      <c r="A141" s="96" t="s">
        <v>235</v>
      </c>
      <c r="B141" s="96" t="s">
        <v>236</v>
      </c>
      <c r="C141" s="97" t="n">
        <v>4301135540</v>
      </c>
      <c r="D141" s="98" t="n">
        <v>4607111035646</v>
      </c>
      <c r="E141" s="98"/>
      <c r="F141" s="99" t="n">
        <v>0.2</v>
      </c>
      <c r="G141" s="100" t="n">
        <v>8</v>
      </c>
      <c r="H141" s="99" t="n">
        <v>1.6</v>
      </c>
      <c r="I141" s="99" t="n">
        <v>2.12</v>
      </c>
      <c r="J141" s="100" t="n">
        <v>72</v>
      </c>
      <c r="K141" s="100" t="s">
        <v>233</v>
      </c>
      <c r="L141" s="100" t="s">
        <v>67</v>
      </c>
      <c r="M141" s="101" t="s">
        <v>68</v>
      </c>
      <c r="N141" s="101"/>
      <c r="O141" s="100" t="n">
        <v>180</v>
      </c>
      <c r="P141" s="102" t="str">
        <f aca="false"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IFERROR(IF(X141="","",X141),"")</f>
        <v>0</v>
      </c>
      <c r="Z141" s="107" t="n">
        <f aca="false">IFERROR(IF(X141="","",X141*0.01157),"")</f>
        <v>0</v>
      </c>
      <c r="AA141" s="108"/>
      <c r="AB141" s="109"/>
      <c r="AC141" s="110" t="s">
        <v>234</v>
      </c>
      <c r="AG141" s="111"/>
      <c r="AJ141" s="112" t="s">
        <v>71</v>
      </c>
      <c r="AK141" s="112" t="n">
        <v>1</v>
      </c>
      <c r="BB141" s="113" t="s">
        <v>81</v>
      </c>
      <c r="BM141" s="111" t="n">
        <f aca="false">IFERROR(X141*I141,"0")</f>
        <v>0</v>
      </c>
      <c r="BN141" s="111" t="n">
        <f aca="false">IFERROR(Y141*I141,"0")</f>
        <v>0</v>
      </c>
      <c r="BO141" s="111" t="n">
        <f aca="false">IFERROR(X141/J141,"0")</f>
        <v>0</v>
      </c>
      <c r="BP141" s="111" t="n">
        <f aca="false">IFERROR(Y141/J141,"0")</f>
        <v>0</v>
      </c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72</v>
      </c>
      <c r="Q142" s="115"/>
      <c r="R142" s="115"/>
      <c r="S142" s="115"/>
      <c r="T142" s="115"/>
      <c r="U142" s="115"/>
      <c r="V142" s="115"/>
      <c r="W142" s="116" t="s">
        <v>69</v>
      </c>
      <c r="X142" s="117" t="n">
        <f aca="false">IFERROR(SUM(X140:X141),"0")</f>
        <v>0</v>
      </c>
      <c r="Y142" s="117" t="n">
        <f aca="false">IFERROR(SUM(Y140:Y141),"0")</f>
        <v>0</v>
      </c>
      <c r="Z142" s="117" t="n">
        <f aca="false">IFERROR(IF(Z140="",0,Z140),"0")+IFERROR(IF(Z141="",0,Z141),"0")</f>
        <v>0</v>
      </c>
      <c r="AA142" s="118"/>
      <c r="AB142" s="118"/>
      <c r="AC142" s="118"/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72</v>
      </c>
      <c r="Q143" s="115"/>
      <c r="R143" s="115"/>
      <c r="S143" s="115"/>
      <c r="T143" s="115"/>
      <c r="U143" s="115"/>
      <c r="V143" s="115"/>
      <c r="W143" s="116" t="s">
        <v>73</v>
      </c>
      <c r="X143" s="117" t="n">
        <f aca="false">IFERROR(SUMPRODUCT(X140:X141*H140:H141),"0")</f>
        <v>0</v>
      </c>
      <c r="Y143" s="117" t="n">
        <f aca="false">IFERROR(SUMPRODUCT(Y140:Y141*H140:H141),"0")</f>
        <v>0</v>
      </c>
      <c r="Z143" s="116"/>
      <c r="AA143" s="118"/>
      <c r="AB143" s="118"/>
      <c r="AC143" s="118"/>
    </row>
    <row r="144" customFormat="false" ht="16.5" hidden="false" customHeight="true" outlineLevel="0" collapsed="false">
      <c r="A144" s="92" t="s">
        <v>237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3"/>
      <c r="AB144" s="93"/>
      <c r="AC144" s="93"/>
    </row>
    <row r="145" customFormat="false" ht="14.25" hidden="false" customHeight="true" outlineLevel="0" collapsed="false">
      <c r="A145" s="94" t="s">
        <v>139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27" hidden="false" customHeight="true" outlineLevel="0" collapsed="false">
      <c r="A146" s="96" t="s">
        <v>238</v>
      </c>
      <c r="B146" s="96" t="s">
        <v>239</v>
      </c>
      <c r="C146" s="97" t="n">
        <v>4301135281</v>
      </c>
      <c r="D146" s="98" t="n">
        <v>4607111036568</v>
      </c>
      <c r="E146" s="98"/>
      <c r="F146" s="99" t="n">
        <v>0.28</v>
      </c>
      <c r="G146" s="100" t="n">
        <v>6</v>
      </c>
      <c r="H146" s="99" t="n">
        <v>1.68</v>
      </c>
      <c r="I146" s="99" t="n">
        <v>2.1018</v>
      </c>
      <c r="J146" s="100" t="n">
        <v>140</v>
      </c>
      <c r="K146" s="100" t="s">
        <v>79</v>
      </c>
      <c r="L146" s="100" t="s">
        <v>67</v>
      </c>
      <c r="M146" s="101" t="s">
        <v>68</v>
      </c>
      <c r="N146" s="101"/>
      <c r="O146" s="100" t="n">
        <v>180</v>
      </c>
      <c r="P146" s="102" t="str">
        <f aca="false"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IFERROR(IF(X146="","",X146),"")</f>
        <v>0</v>
      </c>
      <c r="Z146" s="107" t="n">
        <f aca="false">IFERROR(IF(X146="","",X146*0.00941),"")</f>
        <v>0</v>
      </c>
      <c r="AA146" s="108"/>
      <c r="AB146" s="109"/>
      <c r="AC146" s="110" t="s">
        <v>240</v>
      </c>
      <c r="AG146" s="111"/>
      <c r="AJ146" s="112" t="s">
        <v>71</v>
      </c>
      <c r="AK146" s="112" t="n">
        <v>1</v>
      </c>
      <c r="BB146" s="113" t="s">
        <v>81</v>
      </c>
      <c r="BM146" s="111" t="n">
        <f aca="false">IFERROR(X146*I146,"0")</f>
        <v>0</v>
      </c>
      <c r="BN146" s="111" t="n">
        <f aca="false">IFERROR(Y146*I146,"0")</f>
        <v>0</v>
      </c>
      <c r="BO146" s="111" t="n">
        <f aca="false">IFERROR(X146/J146,"0")</f>
        <v>0</v>
      </c>
      <c r="BP146" s="111" t="n">
        <f aca="false">IFERROR(Y146/J146,"0")</f>
        <v>0</v>
      </c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72</v>
      </c>
      <c r="Q147" s="115"/>
      <c r="R147" s="115"/>
      <c r="S147" s="115"/>
      <c r="T147" s="115"/>
      <c r="U147" s="115"/>
      <c r="V147" s="115"/>
      <c r="W147" s="116" t="s">
        <v>69</v>
      </c>
      <c r="X147" s="117" t="n">
        <f aca="false">IFERROR(SUM(X146:X146),"0")</f>
        <v>0</v>
      </c>
      <c r="Y147" s="117" t="n">
        <f aca="false">IFERROR(SUM(Y146:Y146),"0")</f>
        <v>0</v>
      </c>
      <c r="Z147" s="117" t="n">
        <f aca="false">IFERROR(IF(Z146="",0,Z146),"0")</f>
        <v>0</v>
      </c>
      <c r="AA147" s="118"/>
      <c r="AB147" s="118"/>
      <c r="AC147" s="118"/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72</v>
      </c>
      <c r="Q148" s="115"/>
      <c r="R148" s="115"/>
      <c r="S148" s="115"/>
      <c r="T148" s="115"/>
      <c r="U148" s="115"/>
      <c r="V148" s="115"/>
      <c r="W148" s="116" t="s">
        <v>73</v>
      </c>
      <c r="X148" s="117" t="n">
        <f aca="false">IFERROR(SUMPRODUCT(X146:X146*H146:H146),"0")</f>
        <v>0</v>
      </c>
      <c r="Y148" s="117" t="n">
        <f aca="false">IFERROR(SUMPRODUCT(Y146:Y146*H146:H146),"0")</f>
        <v>0</v>
      </c>
      <c r="Z148" s="116"/>
      <c r="AA148" s="118"/>
      <c r="AB148" s="118"/>
      <c r="AC148" s="118"/>
    </row>
    <row r="149" customFormat="false" ht="27.75" hidden="false" customHeight="true" outlineLevel="0" collapsed="false">
      <c r="A149" s="90" t="s">
        <v>241</v>
      </c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1"/>
      <c r="AB149" s="91"/>
      <c r="AC149" s="91"/>
    </row>
    <row r="150" customFormat="false" ht="16.5" hidden="false" customHeight="true" outlineLevel="0" collapsed="false">
      <c r="A150" s="92" t="s">
        <v>242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139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27" hidden="false" customHeight="true" outlineLevel="0" collapsed="false">
      <c r="A152" s="96" t="s">
        <v>243</v>
      </c>
      <c r="B152" s="96" t="s">
        <v>244</v>
      </c>
      <c r="C152" s="97" t="n">
        <v>4301135317</v>
      </c>
      <c r="D152" s="98" t="n">
        <v>4607111039057</v>
      </c>
      <c r="E152" s="98"/>
      <c r="F152" s="99" t="n">
        <v>1.8</v>
      </c>
      <c r="G152" s="100" t="n">
        <v>1</v>
      </c>
      <c r="H152" s="99" t="n">
        <v>1.8</v>
      </c>
      <c r="I152" s="99" t="n">
        <v>1.9</v>
      </c>
      <c r="J152" s="100" t="n">
        <v>234</v>
      </c>
      <c r="K152" s="100" t="s">
        <v>134</v>
      </c>
      <c r="L152" s="100" t="s">
        <v>99</v>
      </c>
      <c r="M152" s="101" t="s">
        <v>68</v>
      </c>
      <c r="N152" s="101"/>
      <c r="O152" s="100" t="n">
        <v>180</v>
      </c>
      <c r="P152" s="119" t="s">
        <v>245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IFERROR(IF(X152="","",X152),"")</f>
        <v>0</v>
      </c>
      <c r="Z152" s="107" t="n">
        <f aca="false">IFERROR(IF(X152="","",X152*0.00502),"")</f>
        <v>0</v>
      </c>
      <c r="AA152" s="108"/>
      <c r="AB152" s="109"/>
      <c r="AC152" s="110" t="s">
        <v>208</v>
      </c>
      <c r="AG152" s="111"/>
      <c r="AJ152" s="112" t="s">
        <v>101</v>
      </c>
      <c r="AK152" s="112" t="n">
        <v>18</v>
      </c>
      <c r="BB152" s="113" t="s">
        <v>81</v>
      </c>
      <c r="BM152" s="111" t="n">
        <f aca="false">IFERROR(X152*I152,"0")</f>
        <v>0</v>
      </c>
      <c r="BN152" s="111" t="n">
        <f aca="false">IFERROR(Y152*I152,"0")</f>
        <v>0</v>
      </c>
      <c r="BO152" s="111" t="n">
        <f aca="false">IFERROR(X152/J152,"0")</f>
        <v>0</v>
      </c>
      <c r="BP152" s="111" t="n">
        <f aca="false">IFERROR(Y152/J152,"0")</f>
        <v>0</v>
      </c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72</v>
      </c>
      <c r="Q153" s="115"/>
      <c r="R153" s="115"/>
      <c r="S153" s="115"/>
      <c r="T153" s="115"/>
      <c r="U153" s="115"/>
      <c r="V153" s="115"/>
      <c r="W153" s="116" t="s">
        <v>69</v>
      </c>
      <c r="X153" s="117" t="n">
        <f aca="false">IFERROR(SUM(X152:X152),"0")</f>
        <v>0</v>
      </c>
      <c r="Y153" s="117" t="n">
        <f aca="false">IFERROR(SUM(Y152:Y152),"0")</f>
        <v>0</v>
      </c>
      <c r="Z153" s="117" t="n">
        <f aca="false">IFERROR(IF(Z152="",0,Z152),"0")</f>
        <v>0</v>
      </c>
      <c r="AA153" s="118"/>
      <c r="AB153" s="118"/>
      <c r="AC153" s="118"/>
    </row>
    <row r="154" customFormat="false" ht="12.75" hidden="false" customHeight="false" outlineLevel="0" collapsed="false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5" t="s">
        <v>72</v>
      </c>
      <c r="Q154" s="115"/>
      <c r="R154" s="115"/>
      <c r="S154" s="115"/>
      <c r="T154" s="115"/>
      <c r="U154" s="115"/>
      <c r="V154" s="115"/>
      <c r="W154" s="116" t="s">
        <v>73</v>
      </c>
      <c r="X154" s="117" t="n">
        <f aca="false">IFERROR(SUMPRODUCT(X152:X152*H152:H152),"0")</f>
        <v>0</v>
      </c>
      <c r="Y154" s="117" t="n">
        <f aca="false">IFERROR(SUMPRODUCT(Y152:Y152*H152:H152),"0")</f>
        <v>0</v>
      </c>
      <c r="Z154" s="116"/>
      <c r="AA154" s="118"/>
      <c r="AB154" s="118"/>
      <c r="AC154" s="118"/>
    </row>
    <row r="155" customFormat="false" ht="16.5" hidden="false" customHeight="true" outlineLevel="0" collapsed="false">
      <c r="A155" s="92" t="s">
        <v>246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3"/>
      <c r="AB155" s="93"/>
      <c r="AC155" s="93"/>
    </row>
    <row r="156" customFormat="false" ht="14.25" hidden="false" customHeight="true" outlineLevel="0" collapsed="false">
      <c r="A156" s="94" t="s">
        <v>63</v>
      </c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5"/>
      <c r="AB156" s="95"/>
      <c r="AC156" s="95"/>
    </row>
    <row r="157" customFormat="false" ht="16.5" hidden="false" customHeight="true" outlineLevel="0" collapsed="false">
      <c r="A157" s="96" t="s">
        <v>247</v>
      </c>
      <c r="B157" s="96" t="s">
        <v>248</v>
      </c>
      <c r="C157" s="97" t="n">
        <v>4301071062</v>
      </c>
      <c r="D157" s="98" t="n">
        <v>4607111036384</v>
      </c>
      <c r="E157" s="98"/>
      <c r="F157" s="99" t="n">
        <v>5</v>
      </c>
      <c r="G157" s="100" t="n">
        <v>1</v>
      </c>
      <c r="H157" s="99" t="n">
        <v>5</v>
      </c>
      <c r="I157" s="99" t="n">
        <v>5.2106</v>
      </c>
      <c r="J157" s="100" t="n">
        <v>144</v>
      </c>
      <c r="K157" s="100" t="s">
        <v>66</v>
      </c>
      <c r="L157" s="100" t="s">
        <v>67</v>
      </c>
      <c r="M157" s="101" t="s">
        <v>68</v>
      </c>
      <c r="N157" s="101"/>
      <c r="O157" s="100" t="n">
        <v>180</v>
      </c>
      <c r="P157" s="119" t="s">
        <v>249</v>
      </c>
      <c r="Q157" s="119"/>
      <c r="R157" s="119"/>
      <c r="S157" s="119"/>
      <c r="T157" s="119"/>
      <c r="U157" s="103"/>
      <c r="V157" s="103"/>
      <c r="W157" s="104" t="s">
        <v>69</v>
      </c>
      <c r="X157" s="105" t="n">
        <v>0</v>
      </c>
      <c r="Y157" s="106" t="n">
        <f aca="false">IFERROR(IF(X157="","",X157),"")</f>
        <v>0</v>
      </c>
      <c r="Z157" s="107" t="n">
        <f aca="false">IFERROR(IF(X157="","",X157*0.00866),"")</f>
        <v>0</v>
      </c>
      <c r="AA157" s="108"/>
      <c r="AB157" s="109"/>
      <c r="AC157" s="110" t="s">
        <v>250</v>
      </c>
      <c r="AG157" s="111"/>
      <c r="AJ157" s="112" t="s">
        <v>71</v>
      </c>
      <c r="AK157" s="112" t="n">
        <v>1</v>
      </c>
      <c r="BB157" s="113" t="s">
        <v>1</v>
      </c>
      <c r="BM157" s="111" t="n">
        <f aca="false">IFERROR(X157*I157,"0")</f>
        <v>0</v>
      </c>
      <c r="BN157" s="111" t="n">
        <f aca="false">IFERROR(Y157*I157,"0")</f>
        <v>0</v>
      </c>
      <c r="BO157" s="111" t="n">
        <f aca="false">IFERROR(X157/J157,"0")</f>
        <v>0</v>
      </c>
      <c r="BP157" s="111" t="n">
        <f aca="false">IFERROR(Y157/J157,"0")</f>
        <v>0</v>
      </c>
    </row>
    <row r="158" customFormat="false" ht="16.5" hidden="false" customHeight="true" outlineLevel="0" collapsed="false">
      <c r="A158" s="96" t="s">
        <v>251</v>
      </c>
      <c r="B158" s="96" t="s">
        <v>252</v>
      </c>
      <c r="C158" s="97" t="n">
        <v>4301071056</v>
      </c>
      <c r="D158" s="98" t="n">
        <v>4640242180250</v>
      </c>
      <c r="E158" s="98"/>
      <c r="F158" s="99" t="n">
        <v>5</v>
      </c>
      <c r="G158" s="100" t="n">
        <v>1</v>
      </c>
      <c r="H158" s="99" t="n">
        <v>5</v>
      </c>
      <c r="I158" s="99" t="n">
        <v>5.2132</v>
      </c>
      <c r="J158" s="100" t="n">
        <v>144</v>
      </c>
      <c r="K158" s="100" t="s">
        <v>66</v>
      </c>
      <c r="L158" s="100" t="s">
        <v>67</v>
      </c>
      <c r="M158" s="101" t="s">
        <v>68</v>
      </c>
      <c r="N158" s="101"/>
      <c r="O158" s="100" t="n">
        <v>180</v>
      </c>
      <c r="P158" s="119" t="s">
        <v>253</v>
      </c>
      <c r="Q158" s="119"/>
      <c r="R158" s="119"/>
      <c r="S158" s="119"/>
      <c r="T158" s="119"/>
      <c r="U158" s="103"/>
      <c r="V158" s="103"/>
      <c r="W158" s="104" t="s">
        <v>69</v>
      </c>
      <c r="X158" s="105" t="n">
        <v>12</v>
      </c>
      <c r="Y158" s="106" t="n">
        <f aca="false">IFERROR(IF(X158="","",X158),"")</f>
        <v>12</v>
      </c>
      <c r="Z158" s="107" t="n">
        <f aca="false">IFERROR(IF(X158="","",X158*0.00866),"")</f>
        <v>0.10392</v>
      </c>
      <c r="AA158" s="108"/>
      <c r="AB158" s="109"/>
      <c r="AC158" s="110" t="s">
        <v>254</v>
      </c>
      <c r="AG158" s="111"/>
      <c r="AJ158" s="112" t="s">
        <v>71</v>
      </c>
      <c r="AK158" s="112" t="n">
        <v>1</v>
      </c>
      <c r="BB158" s="113" t="s">
        <v>1</v>
      </c>
      <c r="BM158" s="111" t="n">
        <f aca="false">IFERROR(X158*I158,"0")</f>
        <v>62.5584</v>
      </c>
      <c r="BN158" s="111" t="n">
        <f aca="false">IFERROR(Y158*I158,"0")</f>
        <v>62.5584</v>
      </c>
      <c r="BO158" s="111" t="n">
        <f aca="false">IFERROR(X158/J158,"0")</f>
        <v>0.0833333333333333</v>
      </c>
      <c r="BP158" s="111" t="n">
        <f aca="false">IFERROR(Y158/J158,"0")</f>
        <v>0.0833333333333333</v>
      </c>
    </row>
    <row r="159" customFormat="false" ht="27" hidden="false" customHeight="true" outlineLevel="0" collapsed="false">
      <c r="A159" s="96" t="s">
        <v>255</v>
      </c>
      <c r="B159" s="96" t="s">
        <v>256</v>
      </c>
      <c r="C159" s="97" t="n">
        <v>4301071050</v>
      </c>
      <c r="D159" s="98" t="n">
        <v>4607111036216</v>
      </c>
      <c r="E159" s="98"/>
      <c r="F159" s="99" t="n">
        <v>5</v>
      </c>
      <c r="G159" s="100" t="n">
        <v>1</v>
      </c>
      <c r="H159" s="99" t="n">
        <v>5</v>
      </c>
      <c r="I159" s="99" t="n">
        <v>5.2132</v>
      </c>
      <c r="J159" s="100" t="n">
        <v>144</v>
      </c>
      <c r="K159" s="100" t="s">
        <v>66</v>
      </c>
      <c r="L159" s="100" t="s">
        <v>99</v>
      </c>
      <c r="M159" s="101" t="s">
        <v>68</v>
      </c>
      <c r="N159" s="101"/>
      <c r="O159" s="100" t="n">
        <v>180</v>
      </c>
      <c r="P159" s="102" t="str">
        <f aca="false"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36</v>
      </c>
      <c r="Y159" s="106" t="n">
        <f aca="false">IFERROR(IF(X159="","",X159),"")</f>
        <v>36</v>
      </c>
      <c r="Z159" s="107" t="n">
        <f aca="false">IFERROR(IF(X159="","",X159*0.00866),"")</f>
        <v>0.31176</v>
      </c>
      <c r="AA159" s="108"/>
      <c r="AB159" s="109"/>
      <c r="AC159" s="110" t="s">
        <v>257</v>
      </c>
      <c r="AG159" s="111"/>
      <c r="AJ159" s="112" t="s">
        <v>101</v>
      </c>
      <c r="AK159" s="112" t="n">
        <v>12</v>
      </c>
      <c r="BB159" s="113" t="s">
        <v>1</v>
      </c>
      <c r="BM159" s="111" t="n">
        <f aca="false">IFERROR(X159*I159,"0")</f>
        <v>187.6752</v>
      </c>
      <c r="BN159" s="111" t="n">
        <f aca="false">IFERROR(Y159*I159,"0")</f>
        <v>187.6752</v>
      </c>
      <c r="BO159" s="111" t="n">
        <f aca="false">IFERROR(X159/J159,"0")</f>
        <v>0.25</v>
      </c>
      <c r="BP159" s="111" t="n">
        <f aca="false">IFERROR(Y159/J159,"0")</f>
        <v>0.25</v>
      </c>
    </row>
    <row r="160" customFormat="false" ht="27" hidden="false" customHeight="true" outlineLevel="0" collapsed="false">
      <c r="A160" s="96" t="s">
        <v>258</v>
      </c>
      <c r="B160" s="96" t="s">
        <v>259</v>
      </c>
      <c r="C160" s="97" t="n">
        <v>4301071061</v>
      </c>
      <c r="D160" s="98" t="n">
        <v>4607111036278</v>
      </c>
      <c r="E160" s="98"/>
      <c r="F160" s="99" t="n">
        <v>5</v>
      </c>
      <c r="G160" s="100" t="n">
        <v>1</v>
      </c>
      <c r="H160" s="99" t="n">
        <v>5</v>
      </c>
      <c r="I160" s="99" t="n">
        <v>5.2406</v>
      </c>
      <c r="J160" s="100" t="n">
        <v>84</v>
      </c>
      <c r="K160" s="100" t="s">
        <v>66</v>
      </c>
      <c r="L160" s="100" t="s">
        <v>67</v>
      </c>
      <c r="M160" s="101" t="s">
        <v>68</v>
      </c>
      <c r="N160" s="101"/>
      <c r="O160" s="100" t="n">
        <v>180</v>
      </c>
      <c r="P160" s="102" t="str">
        <f aca="false"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102"/>
      <c r="R160" s="102"/>
      <c r="S160" s="102"/>
      <c r="T160" s="102"/>
      <c r="U160" s="103"/>
      <c r="V160" s="103"/>
      <c r="W160" s="104" t="s">
        <v>69</v>
      </c>
      <c r="X160" s="105" t="n">
        <v>0</v>
      </c>
      <c r="Y160" s="106" t="n">
        <f aca="false">IFERROR(IF(X160="","",X160),"")</f>
        <v>0</v>
      </c>
      <c r="Z160" s="107" t="n">
        <f aca="false">IFERROR(IF(X160="","",X160*0.0155),"")</f>
        <v>0</v>
      </c>
      <c r="AA160" s="108"/>
      <c r="AB160" s="109"/>
      <c r="AC160" s="110" t="s">
        <v>260</v>
      </c>
      <c r="AG160" s="111"/>
      <c r="AJ160" s="112" t="s">
        <v>71</v>
      </c>
      <c r="AK160" s="112" t="n">
        <v>1</v>
      </c>
      <c r="BB160" s="113" t="s">
        <v>1</v>
      </c>
      <c r="BM160" s="111" t="n">
        <f aca="false">IFERROR(X160*I160,"0")</f>
        <v>0</v>
      </c>
      <c r="BN160" s="111" t="n">
        <f aca="false">IFERROR(Y160*I160,"0")</f>
        <v>0</v>
      </c>
      <c r="BO160" s="111" t="n">
        <f aca="false">IFERROR(X160/J160,"0")</f>
        <v>0</v>
      </c>
      <c r="BP160" s="111" t="n">
        <f aca="false">IFERROR(Y160/J160,"0")</f>
        <v>0</v>
      </c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72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IFERROR(SUM(X157:X160),"0")</f>
        <v>48</v>
      </c>
      <c r="Y161" s="117" t="n">
        <f aca="false">IFERROR(SUM(Y157:Y160),"0")</f>
        <v>48</v>
      </c>
      <c r="Z161" s="117" t="n">
        <f aca="false">IFERROR(IF(Z157="",0,Z157),"0")+IFERROR(IF(Z158="",0,Z158),"0")+IFERROR(IF(Z159="",0,Z159),"0")+IFERROR(IF(Z160="",0,Z160),"0")</f>
        <v>0.41568</v>
      </c>
      <c r="AA161" s="118"/>
      <c r="AB161" s="118"/>
      <c r="AC161" s="118"/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72</v>
      </c>
      <c r="Q162" s="115"/>
      <c r="R162" s="115"/>
      <c r="S162" s="115"/>
      <c r="T162" s="115"/>
      <c r="U162" s="115"/>
      <c r="V162" s="115"/>
      <c r="W162" s="116" t="s">
        <v>73</v>
      </c>
      <c r="X162" s="117" t="n">
        <f aca="false">IFERROR(SUMPRODUCT(X157:X160*H157:H160),"0")</f>
        <v>240</v>
      </c>
      <c r="Y162" s="117" t="n">
        <f aca="false">IFERROR(SUMPRODUCT(Y157:Y160*H157:H160),"0")</f>
        <v>240</v>
      </c>
      <c r="Z162" s="116"/>
      <c r="AA162" s="118"/>
      <c r="AB162" s="118"/>
      <c r="AC162" s="118"/>
    </row>
    <row r="163" customFormat="false" ht="14.25" hidden="false" customHeight="true" outlineLevel="0" collapsed="false">
      <c r="A163" s="94" t="s">
        <v>261</v>
      </c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5"/>
      <c r="AB163" s="95"/>
      <c r="AC163" s="95"/>
    </row>
    <row r="164" customFormat="false" ht="27" hidden="false" customHeight="true" outlineLevel="0" collapsed="false">
      <c r="A164" s="96" t="s">
        <v>262</v>
      </c>
      <c r="B164" s="96" t="s">
        <v>263</v>
      </c>
      <c r="C164" s="97" t="n">
        <v>4301080153</v>
      </c>
      <c r="D164" s="98" t="n">
        <v>4607111036827</v>
      </c>
      <c r="E164" s="98"/>
      <c r="F164" s="99" t="n">
        <v>1</v>
      </c>
      <c r="G164" s="100" t="n">
        <v>5</v>
      </c>
      <c r="H164" s="99" t="n">
        <v>5</v>
      </c>
      <c r="I164" s="99" t="n">
        <v>5.2</v>
      </c>
      <c r="J164" s="100" t="n">
        <v>144</v>
      </c>
      <c r="K164" s="100" t="s">
        <v>66</v>
      </c>
      <c r="L164" s="100" t="s">
        <v>67</v>
      </c>
      <c r="M164" s="101" t="s">
        <v>68</v>
      </c>
      <c r="N164" s="101"/>
      <c r="O164" s="100" t="n">
        <v>90</v>
      </c>
      <c r="P164" s="102" t="str">
        <f aca="false"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IFERROR(IF(X164="","",X164),"")</f>
        <v>0</v>
      </c>
      <c r="Z164" s="107" t="n">
        <f aca="false">IFERROR(IF(X164="","",X164*0.00866),"")</f>
        <v>0</v>
      </c>
      <c r="AA164" s="108"/>
      <c r="AB164" s="109"/>
      <c r="AC164" s="110" t="s">
        <v>264</v>
      </c>
      <c r="AG164" s="111"/>
      <c r="AJ164" s="112" t="s">
        <v>71</v>
      </c>
      <c r="AK164" s="112" t="n">
        <v>1</v>
      </c>
      <c r="BB164" s="113" t="s">
        <v>1</v>
      </c>
      <c r="BM164" s="111" t="n">
        <f aca="false">IFERROR(X164*I164,"0")</f>
        <v>0</v>
      </c>
      <c r="BN164" s="111" t="n">
        <f aca="false">IFERROR(Y164*I164,"0")</f>
        <v>0</v>
      </c>
      <c r="BO164" s="111" t="n">
        <f aca="false">IFERROR(X164/J164,"0")</f>
        <v>0</v>
      </c>
      <c r="BP164" s="111" t="n">
        <f aca="false">IFERROR(Y164/J164,"0")</f>
        <v>0</v>
      </c>
    </row>
    <row r="165" customFormat="false" ht="27" hidden="false" customHeight="true" outlineLevel="0" collapsed="false">
      <c r="A165" s="96" t="s">
        <v>265</v>
      </c>
      <c r="B165" s="96" t="s">
        <v>266</v>
      </c>
      <c r="C165" s="97" t="n">
        <v>4301080154</v>
      </c>
      <c r="D165" s="98" t="n">
        <v>4607111036834</v>
      </c>
      <c r="E165" s="98"/>
      <c r="F165" s="99" t="n">
        <v>1</v>
      </c>
      <c r="G165" s="100" t="n">
        <v>5</v>
      </c>
      <c r="H165" s="99" t="n">
        <v>5</v>
      </c>
      <c r="I165" s="99" t="n">
        <v>5.253</v>
      </c>
      <c r="J165" s="100" t="n">
        <v>144</v>
      </c>
      <c r="K165" s="100" t="s">
        <v>66</v>
      </c>
      <c r="L165" s="100" t="s">
        <v>67</v>
      </c>
      <c r="M165" s="101" t="s">
        <v>68</v>
      </c>
      <c r="N165" s="101"/>
      <c r="O165" s="100" t="n">
        <v>90</v>
      </c>
      <c r="P165" s="102" t="str">
        <f aca="false"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IFERROR(IF(X165="","",X165),"")</f>
        <v>0</v>
      </c>
      <c r="Z165" s="107" t="n">
        <f aca="false">IFERROR(IF(X165="","",X165*0.00866),"")</f>
        <v>0</v>
      </c>
      <c r="AA165" s="108"/>
      <c r="AB165" s="109"/>
      <c r="AC165" s="110" t="s">
        <v>264</v>
      </c>
      <c r="AG165" s="111"/>
      <c r="AJ165" s="112" t="s">
        <v>71</v>
      </c>
      <c r="AK165" s="112" t="n">
        <v>1</v>
      </c>
      <c r="BB165" s="113" t="s">
        <v>1</v>
      </c>
      <c r="BM165" s="111" t="n">
        <f aca="false">IFERROR(X165*I165,"0")</f>
        <v>0</v>
      </c>
      <c r="BN165" s="111" t="n">
        <f aca="false">IFERROR(Y165*I165,"0")</f>
        <v>0</v>
      </c>
      <c r="BO165" s="111" t="n">
        <f aca="false">IFERROR(X165/J165,"0")</f>
        <v>0</v>
      </c>
      <c r="BP165" s="111" t="n">
        <f aca="false">IFERROR(Y165/J165,"0")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72</v>
      </c>
      <c r="Q166" s="115"/>
      <c r="R166" s="115"/>
      <c r="S166" s="115"/>
      <c r="T166" s="115"/>
      <c r="U166" s="115"/>
      <c r="V166" s="115"/>
      <c r="W166" s="116" t="s">
        <v>69</v>
      </c>
      <c r="X166" s="117" t="n">
        <f aca="false">IFERROR(SUM(X164:X165),"0")</f>
        <v>0</v>
      </c>
      <c r="Y166" s="117" t="n">
        <f aca="false">IFERROR(SUM(Y164:Y165),"0")</f>
        <v>0</v>
      </c>
      <c r="Z166" s="117" t="n">
        <f aca="false">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72</v>
      </c>
      <c r="Q167" s="115"/>
      <c r="R167" s="115"/>
      <c r="S167" s="115"/>
      <c r="T167" s="115"/>
      <c r="U167" s="115"/>
      <c r="V167" s="115"/>
      <c r="W167" s="116" t="s">
        <v>73</v>
      </c>
      <c r="X167" s="117" t="n">
        <f aca="false">IFERROR(SUMPRODUCT(X164:X165*H164:H165),"0")</f>
        <v>0</v>
      </c>
      <c r="Y167" s="117" t="n">
        <f aca="false">IFERROR(SUMPRODUCT(Y164:Y165*H164:H165),"0")</f>
        <v>0</v>
      </c>
      <c r="Z167" s="116"/>
      <c r="AA167" s="118"/>
      <c r="AB167" s="118"/>
      <c r="AC167" s="118"/>
    </row>
    <row r="168" customFormat="false" ht="27.75" hidden="false" customHeight="true" outlineLevel="0" collapsed="false">
      <c r="A168" s="90" t="s">
        <v>267</v>
      </c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1"/>
      <c r="AB168" s="91"/>
      <c r="AC168" s="91"/>
    </row>
    <row r="169" customFormat="false" ht="16.5" hidden="false" customHeight="true" outlineLevel="0" collapsed="false">
      <c r="A169" s="92" t="s">
        <v>268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3"/>
      <c r="AB169" s="93"/>
      <c r="AC169" s="93"/>
    </row>
    <row r="170" customFormat="false" ht="14.25" hidden="false" customHeight="true" outlineLevel="0" collapsed="false">
      <c r="A170" s="94" t="s">
        <v>76</v>
      </c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5"/>
      <c r="AB170" s="95"/>
      <c r="AC170" s="95"/>
    </row>
    <row r="171" customFormat="false" ht="27" hidden="false" customHeight="true" outlineLevel="0" collapsed="false">
      <c r="A171" s="96" t="s">
        <v>269</v>
      </c>
      <c r="B171" s="96" t="s">
        <v>270</v>
      </c>
      <c r="C171" s="97" t="n">
        <v>4301132097</v>
      </c>
      <c r="D171" s="98" t="n">
        <v>4607111035721</v>
      </c>
      <c r="E171" s="98"/>
      <c r="F171" s="99" t="n">
        <v>0.25</v>
      </c>
      <c r="G171" s="100" t="n">
        <v>12</v>
      </c>
      <c r="H171" s="99" t="n">
        <v>3</v>
      </c>
      <c r="I171" s="99" t="n">
        <v>3.388</v>
      </c>
      <c r="J171" s="100" t="n">
        <v>70</v>
      </c>
      <c r="K171" s="100" t="s">
        <v>79</v>
      </c>
      <c r="L171" s="100" t="s">
        <v>110</v>
      </c>
      <c r="M171" s="101" t="s">
        <v>68</v>
      </c>
      <c r="N171" s="101"/>
      <c r="O171" s="100" t="n">
        <v>365</v>
      </c>
      <c r="P171" s="102" t="str">
        <f aca="false"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102"/>
      <c r="R171" s="102"/>
      <c r="S171" s="102"/>
      <c r="T171" s="102"/>
      <c r="U171" s="103"/>
      <c r="V171" s="103"/>
      <c r="W171" s="104" t="s">
        <v>69</v>
      </c>
      <c r="X171" s="105" t="n">
        <v>210</v>
      </c>
      <c r="Y171" s="106" t="n">
        <f aca="false">IFERROR(IF(X171="","",X171),"")</f>
        <v>210</v>
      </c>
      <c r="Z171" s="107" t="n">
        <f aca="false">IFERROR(IF(X171="","",X171*0.01788),"")</f>
        <v>3.7548</v>
      </c>
      <c r="AA171" s="108"/>
      <c r="AB171" s="109"/>
      <c r="AC171" s="110" t="s">
        <v>271</v>
      </c>
      <c r="AG171" s="111"/>
      <c r="AJ171" s="112" t="s">
        <v>111</v>
      </c>
      <c r="AK171" s="112" t="n">
        <v>70</v>
      </c>
      <c r="BB171" s="113" t="s">
        <v>81</v>
      </c>
      <c r="BM171" s="111" t="n">
        <f aca="false">IFERROR(X171*I171,"0")</f>
        <v>711.48</v>
      </c>
      <c r="BN171" s="111" t="n">
        <f aca="false">IFERROR(Y171*I171,"0")</f>
        <v>711.48</v>
      </c>
      <c r="BO171" s="111" t="n">
        <f aca="false">IFERROR(X171/J171,"0")</f>
        <v>3</v>
      </c>
      <c r="BP171" s="111" t="n">
        <f aca="false">IFERROR(Y171/J171,"0")</f>
        <v>3</v>
      </c>
    </row>
    <row r="172" customFormat="false" ht="27" hidden="false" customHeight="true" outlineLevel="0" collapsed="false">
      <c r="A172" s="96" t="s">
        <v>272</v>
      </c>
      <c r="B172" s="96" t="s">
        <v>273</v>
      </c>
      <c r="C172" s="97" t="n">
        <v>4301132100</v>
      </c>
      <c r="D172" s="98" t="n">
        <v>4607111035691</v>
      </c>
      <c r="E172" s="98"/>
      <c r="F172" s="99" t="n">
        <v>0.25</v>
      </c>
      <c r="G172" s="100" t="n">
        <v>12</v>
      </c>
      <c r="H172" s="99" t="n">
        <v>3</v>
      </c>
      <c r="I172" s="99" t="n">
        <v>3.388</v>
      </c>
      <c r="J172" s="100" t="n">
        <v>70</v>
      </c>
      <c r="K172" s="100" t="s">
        <v>79</v>
      </c>
      <c r="L172" s="100" t="s">
        <v>110</v>
      </c>
      <c r="M172" s="101" t="s">
        <v>68</v>
      </c>
      <c r="N172" s="101"/>
      <c r="O172" s="100" t="n">
        <v>365</v>
      </c>
      <c r="P172" s="102" t="str">
        <f aca="false"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102"/>
      <c r="R172" s="102"/>
      <c r="S172" s="102"/>
      <c r="T172" s="102"/>
      <c r="U172" s="103"/>
      <c r="V172" s="103"/>
      <c r="W172" s="104" t="s">
        <v>69</v>
      </c>
      <c r="X172" s="105" t="n">
        <v>210</v>
      </c>
      <c r="Y172" s="106" t="n">
        <f aca="false">IFERROR(IF(X172="","",X172),"")</f>
        <v>210</v>
      </c>
      <c r="Z172" s="107" t="n">
        <f aca="false">IFERROR(IF(X172="","",X172*0.01788),"")</f>
        <v>3.7548</v>
      </c>
      <c r="AA172" s="108"/>
      <c r="AB172" s="109"/>
      <c r="AC172" s="110" t="s">
        <v>274</v>
      </c>
      <c r="AG172" s="111"/>
      <c r="AJ172" s="112" t="s">
        <v>111</v>
      </c>
      <c r="AK172" s="112" t="n">
        <v>70</v>
      </c>
      <c r="BB172" s="113" t="s">
        <v>81</v>
      </c>
      <c r="BM172" s="111" t="n">
        <f aca="false">IFERROR(X172*I172,"0")</f>
        <v>711.48</v>
      </c>
      <c r="BN172" s="111" t="n">
        <f aca="false">IFERROR(Y172*I172,"0")</f>
        <v>711.48</v>
      </c>
      <c r="BO172" s="111" t="n">
        <f aca="false">IFERROR(X172/J172,"0")</f>
        <v>3</v>
      </c>
      <c r="BP172" s="111" t="n">
        <f aca="false">IFERROR(Y172/J172,"0")</f>
        <v>3</v>
      </c>
    </row>
    <row r="173" customFormat="false" ht="27" hidden="false" customHeight="true" outlineLevel="0" collapsed="false">
      <c r="A173" s="96" t="s">
        <v>275</v>
      </c>
      <c r="B173" s="96" t="s">
        <v>276</v>
      </c>
      <c r="C173" s="97" t="n">
        <v>4301132079</v>
      </c>
      <c r="D173" s="98" t="n">
        <v>4607111038487</v>
      </c>
      <c r="E173" s="98"/>
      <c r="F173" s="99" t="n">
        <v>0.25</v>
      </c>
      <c r="G173" s="100" t="n">
        <v>12</v>
      </c>
      <c r="H173" s="99" t="n">
        <v>3</v>
      </c>
      <c r="I173" s="99" t="n">
        <v>3.736</v>
      </c>
      <c r="J173" s="100" t="n">
        <v>70</v>
      </c>
      <c r="K173" s="100" t="s">
        <v>79</v>
      </c>
      <c r="L173" s="100" t="s">
        <v>99</v>
      </c>
      <c r="M173" s="101" t="s">
        <v>68</v>
      </c>
      <c r="N173" s="101"/>
      <c r="O173" s="100" t="n">
        <v>180</v>
      </c>
      <c r="P173" s="102" t="str">
        <f aca="false"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102"/>
      <c r="R173" s="102"/>
      <c r="S173" s="102"/>
      <c r="T173" s="102"/>
      <c r="U173" s="103"/>
      <c r="V173" s="103"/>
      <c r="W173" s="104" t="s">
        <v>69</v>
      </c>
      <c r="X173" s="105" t="n">
        <v>56</v>
      </c>
      <c r="Y173" s="106" t="n">
        <f aca="false">IFERROR(IF(X173="","",X173),"")</f>
        <v>56</v>
      </c>
      <c r="Z173" s="107" t="n">
        <f aca="false">IFERROR(IF(X173="","",X173*0.01788),"")</f>
        <v>1.00128</v>
      </c>
      <c r="AA173" s="108"/>
      <c r="AB173" s="109"/>
      <c r="AC173" s="110" t="s">
        <v>277</v>
      </c>
      <c r="AG173" s="111"/>
      <c r="AJ173" s="112" t="s">
        <v>101</v>
      </c>
      <c r="AK173" s="112" t="n">
        <v>14</v>
      </c>
      <c r="BB173" s="113" t="s">
        <v>81</v>
      </c>
      <c r="BM173" s="111" t="n">
        <f aca="false">IFERROR(X173*I173,"0")</f>
        <v>209.216</v>
      </c>
      <c r="BN173" s="111" t="n">
        <f aca="false">IFERROR(Y173*I173,"0")</f>
        <v>209.216</v>
      </c>
      <c r="BO173" s="111" t="n">
        <f aca="false">IFERROR(X173/J173,"0")</f>
        <v>0.8</v>
      </c>
      <c r="BP173" s="111" t="n">
        <f aca="false">IFERROR(Y173/J173,"0")</f>
        <v>0.8</v>
      </c>
    </row>
    <row r="174" customFormat="false" ht="12.75" hidden="false" customHeight="false" outlineLevel="0" collapsed="false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5" t="s">
        <v>72</v>
      </c>
      <c r="Q174" s="115"/>
      <c r="R174" s="115"/>
      <c r="S174" s="115"/>
      <c r="T174" s="115"/>
      <c r="U174" s="115"/>
      <c r="V174" s="115"/>
      <c r="W174" s="116" t="s">
        <v>69</v>
      </c>
      <c r="X174" s="117" t="n">
        <f aca="false">IFERROR(SUM(X171:X173),"0")</f>
        <v>476</v>
      </c>
      <c r="Y174" s="117" t="n">
        <f aca="false">IFERROR(SUM(Y171:Y173),"0")</f>
        <v>476</v>
      </c>
      <c r="Z174" s="117" t="n">
        <f aca="false">IFERROR(IF(Z171="",0,Z171),"0")+IFERROR(IF(Z172="",0,Z172),"0")+IFERROR(IF(Z173="",0,Z173),"0")</f>
        <v>8.51088</v>
      </c>
      <c r="AA174" s="118"/>
      <c r="AB174" s="118"/>
      <c r="AC174" s="118"/>
    </row>
    <row r="175" customFormat="false" ht="12.75" hidden="false" customHeight="false" outlineLevel="0" collapsed="false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5" t="s">
        <v>72</v>
      </c>
      <c r="Q175" s="115"/>
      <c r="R175" s="115"/>
      <c r="S175" s="115"/>
      <c r="T175" s="115"/>
      <c r="U175" s="115"/>
      <c r="V175" s="115"/>
      <c r="W175" s="116" t="s">
        <v>73</v>
      </c>
      <c r="X175" s="117" t="n">
        <f aca="false">IFERROR(SUMPRODUCT(X171:X173*H171:H173),"0")</f>
        <v>1428</v>
      </c>
      <c r="Y175" s="117" t="n">
        <f aca="false">IFERROR(SUMPRODUCT(Y171:Y173*H171:H173),"0")</f>
        <v>1428</v>
      </c>
      <c r="Z175" s="116"/>
      <c r="AA175" s="118"/>
      <c r="AB175" s="118"/>
      <c r="AC175" s="118"/>
    </row>
    <row r="176" customFormat="false" ht="14.25" hidden="false" customHeight="true" outlineLevel="0" collapsed="false">
      <c r="A176" s="94" t="s">
        <v>278</v>
      </c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5"/>
      <c r="AB176" s="95"/>
      <c r="AC176" s="95"/>
    </row>
    <row r="177" customFormat="false" ht="27" hidden="false" customHeight="true" outlineLevel="0" collapsed="false">
      <c r="A177" s="96" t="s">
        <v>279</v>
      </c>
      <c r="B177" s="96" t="s">
        <v>280</v>
      </c>
      <c r="C177" s="97" t="n">
        <v>4301051855</v>
      </c>
      <c r="D177" s="98" t="n">
        <v>4680115885875</v>
      </c>
      <c r="E177" s="98"/>
      <c r="F177" s="99" t="n">
        <v>1</v>
      </c>
      <c r="G177" s="100" t="n">
        <v>9</v>
      </c>
      <c r="H177" s="99" t="n">
        <v>9</v>
      </c>
      <c r="I177" s="99" t="n">
        <v>9.48</v>
      </c>
      <c r="J177" s="100" t="n">
        <v>56</v>
      </c>
      <c r="K177" s="100" t="s">
        <v>281</v>
      </c>
      <c r="L177" s="100" t="s">
        <v>67</v>
      </c>
      <c r="M177" s="101" t="s">
        <v>282</v>
      </c>
      <c r="N177" s="101"/>
      <c r="O177" s="100" t="n">
        <v>365</v>
      </c>
      <c r="P177" s="119" t="s">
        <v>283</v>
      </c>
      <c r="Q177" s="119"/>
      <c r="R177" s="119"/>
      <c r="S177" s="119"/>
      <c r="T177" s="119"/>
      <c r="U177" s="103"/>
      <c r="V177" s="103"/>
      <c r="W177" s="104" t="s">
        <v>69</v>
      </c>
      <c r="X177" s="105" t="n">
        <v>0</v>
      </c>
      <c r="Y177" s="106" t="n">
        <f aca="false">IFERROR(IF(X177="","",X177),"")</f>
        <v>0</v>
      </c>
      <c r="Z177" s="107" t="n">
        <f aca="false">IFERROR(IF(X177="","",X177*0.02175),"")</f>
        <v>0</v>
      </c>
      <c r="AA177" s="108"/>
      <c r="AB177" s="109"/>
      <c r="AC177" s="110" t="s">
        <v>284</v>
      </c>
      <c r="AG177" s="111"/>
      <c r="AJ177" s="112" t="s">
        <v>71</v>
      </c>
      <c r="AK177" s="112" t="n">
        <v>1</v>
      </c>
      <c r="BB177" s="113" t="s">
        <v>285</v>
      </c>
      <c r="BM177" s="111" t="n">
        <f aca="false">IFERROR(X177*I177,"0")</f>
        <v>0</v>
      </c>
      <c r="BN177" s="111" t="n">
        <f aca="false">IFERROR(Y177*I177,"0")</f>
        <v>0</v>
      </c>
      <c r="BO177" s="111" t="n">
        <f aca="false">IFERROR(X177/J177,"0")</f>
        <v>0</v>
      </c>
      <c r="BP177" s="111" t="n">
        <f aca="false">IFERROR(Y177/J177,"0")</f>
        <v>0</v>
      </c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72</v>
      </c>
      <c r="Q178" s="115"/>
      <c r="R178" s="115"/>
      <c r="S178" s="115"/>
      <c r="T178" s="115"/>
      <c r="U178" s="115"/>
      <c r="V178" s="115"/>
      <c r="W178" s="116" t="s">
        <v>69</v>
      </c>
      <c r="X178" s="117" t="n">
        <f aca="false">IFERROR(SUM(X177:X177),"0")</f>
        <v>0</v>
      </c>
      <c r="Y178" s="117" t="n">
        <f aca="false">IFERROR(SUM(Y177:Y177),"0")</f>
        <v>0</v>
      </c>
      <c r="Z178" s="117" t="n">
        <f aca="false">IFERROR(IF(Z177="",0,Z177),"0")</f>
        <v>0</v>
      </c>
      <c r="AA178" s="118"/>
      <c r="AB178" s="118"/>
      <c r="AC178" s="118"/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72</v>
      </c>
      <c r="Q179" s="115"/>
      <c r="R179" s="115"/>
      <c r="S179" s="115"/>
      <c r="T179" s="115"/>
      <c r="U179" s="115"/>
      <c r="V179" s="115"/>
      <c r="W179" s="116" t="s">
        <v>73</v>
      </c>
      <c r="X179" s="117" t="n">
        <f aca="false">IFERROR(SUMPRODUCT(X177:X177*H177:H177),"0")</f>
        <v>0</v>
      </c>
      <c r="Y179" s="117" t="n">
        <f aca="false">IFERROR(SUMPRODUCT(Y177:Y177*H177:H177),"0")</f>
        <v>0</v>
      </c>
      <c r="Z179" s="116"/>
      <c r="AA179" s="118"/>
      <c r="AB179" s="118"/>
      <c r="AC179" s="118"/>
    </row>
    <row r="180" customFormat="false" ht="27.75" hidden="false" customHeight="true" outlineLevel="0" collapsed="false">
      <c r="A180" s="90" t="s">
        <v>286</v>
      </c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1"/>
      <c r="AB180" s="91"/>
      <c r="AC180" s="91"/>
    </row>
    <row r="181" customFormat="false" ht="16.5" hidden="false" customHeight="true" outlineLevel="0" collapsed="false">
      <c r="A181" s="92" t="s">
        <v>287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3"/>
      <c r="AB181" s="93"/>
      <c r="AC181" s="93"/>
    </row>
    <row r="182" customFormat="false" ht="14.25" hidden="false" customHeight="true" outlineLevel="0" collapsed="false">
      <c r="A182" s="94" t="s">
        <v>139</v>
      </c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5"/>
      <c r="AB182" s="95"/>
      <c r="AC182" s="95"/>
    </row>
    <row r="183" customFormat="false" ht="27" hidden="false" customHeight="true" outlineLevel="0" collapsed="false">
      <c r="A183" s="96" t="s">
        <v>288</v>
      </c>
      <c r="B183" s="96" t="s">
        <v>289</v>
      </c>
      <c r="C183" s="97" t="n">
        <v>4301135707</v>
      </c>
      <c r="D183" s="98" t="n">
        <v>4620207490198</v>
      </c>
      <c r="E183" s="98"/>
      <c r="F183" s="99" t="n">
        <v>0.2</v>
      </c>
      <c r="G183" s="100" t="n">
        <v>12</v>
      </c>
      <c r="H183" s="99" t="n">
        <v>2.4</v>
      </c>
      <c r="I183" s="99" t="n">
        <v>3.1036</v>
      </c>
      <c r="J183" s="100" t="n">
        <v>70</v>
      </c>
      <c r="K183" s="100" t="s">
        <v>79</v>
      </c>
      <c r="L183" s="100" t="s">
        <v>67</v>
      </c>
      <c r="M183" s="101" t="s">
        <v>68</v>
      </c>
      <c r="N183" s="101"/>
      <c r="O183" s="100" t="n">
        <v>180</v>
      </c>
      <c r="P183" s="102" t="str">
        <f aca="false"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14</v>
      </c>
      <c r="Y183" s="106" t="n">
        <f aca="false">IFERROR(IF(X183="","",X183),"")</f>
        <v>14</v>
      </c>
      <c r="Z183" s="107" t="n">
        <f aca="false">IFERROR(IF(X183="","",X183*0.01788),"")</f>
        <v>0.25032</v>
      </c>
      <c r="AA183" s="108"/>
      <c r="AB183" s="109"/>
      <c r="AC183" s="110" t="s">
        <v>290</v>
      </c>
      <c r="AG183" s="111"/>
      <c r="AJ183" s="112" t="s">
        <v>71</v>
      </c>
      <c r="AK183" s="112" t="n">
        <v>1</v>
      </c>
      <c r="BB183" s="113" t="s">
        <v>81</v>
      </c>
      <c r="BM183" s="111" t="n">
        <f aca="false">IFERROR(X183*I183,"0")</f>
        <v>43.4504</v>
      </c>
      <c r="BN183" s="111" t="n">
        <f aca="false">IFERROR(Y183*I183,"0")</f>
        <v>43.4504</v>
      </c>
      <c r="BO183" s="111" t="n">
        <f aca="false">IFERROR(X183/J183,"0")</f>
        <v>0.2</v>
      </c>
      <c r="BP183" s="111" t="n">
        <f aca="false">IFERROR(Y183/J183,"0")</f>
        <v>0.2</v>
      </c>
    </row>
    <row r="184" customFormat="false" ht="27" hidden="false" customHeight="true" outlineLevel="0" collapsed="false">
      <c r="A184" s="96" t="s">
        <v>291</v>
      </c>
      <c r="B184" s="96" t="s">
        <v>292</v>
      </c>
      <c r="C184" s="97" t="n">
        <v>4301135719</v>
      </c>
      <c r="D184" s="98" t="n">
        <v>4620207490235</v>
      </c>
      <c r="E184" s="98"/>
      <c r="F184" s="99" t="n">
        <v>0.2</v>
      </c>
      <c r="G184" s="100" t="n">
        <v>12</v>
      </c>
      <c r="H184" s="99" t="n">
        <v>2.4</v>
      </c>
      <c r="I184" s="99" t="n">
        <v>3.1036</v>
      </c>
      <c r="J184" s="100" t="n">
        <v>70</v>
      </c>
      <c r="K184" s="100" t="s">
        <v>79</v>
      </c>
      <c r="L184" s="100" t="s">
        <v>67</v>
      </c>
      <c r="M184" s="101" t="s">
        <v>68</v>
      </c>
      <c r="N184" s="101"/>
      <c r="O184" s="100" t="n">
        <v>180</v>
      </c>
      <c r="P184" s="102" t="str">
        <f aca="false"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102"/>
      <c r="R184" s="102"/>
      <c r="S184" s="102"/>
      <c r="T184" s="102"/>
      <c r="U184" s="103"/>
      <c r="V184" s="103"/>
      <c r="W184" s="104" t="s">
        <v>69</v>
      </c>
      <c r="X184" s="105" t="n">
        <v>28</v>
      </c>
      <c r="Y184" s="106" t="n">
        <f aca="false">IFERROR(IF(X184="","",X184),"")</f>
        <v>28</v>
      </c>
      <c r="Z184" s="107" t="n">
        <f aca="false">IFERROR(IF(X184="","",X184*0.01788),"")</f>
        <v>0.50064</v>
      </c>
      <c r="AA184" s="108"/>
      <c r="AB184" s="109"/>
      <c r="AC184" s="110" t="s">
        <v>293</v>
      </c>
      <c r="AG184" s="111"/>
      <c r="AJ184" s="112" t="s">
        <v>71</v>
      </c>
      <c r="AK184" s="112" t="n">
        <v>1</v>
      </c>
      <c r="BB184" s="113" t="s">
        <v>81</v>
      </c>
      <c r="BM184" s="111" t="n">
        <f aca="false">IFERROR(X184*I184,"0")</f>
        <v>86.9008</v>
      </c>
      <c r="BN184" s="111" t="n">
        <f aca="false">IFERROR(Y184*I184,"0")</f>
        <v>86.9008</v>
      </c>
      <c r="BO184" s="111" t="n">
        <f aca="false">IFERROR(X184/J184,"0")</f>
        <v>0.4</v>
      </c>
      <c r="BP184" s="111" t="n">
        <f aca="false">IFERROR(Y184/J184,"0")</f>
        <v>0.4</v>
      </c>
    </row>
    <row r="185" customFormat="false" ht="27" hidden="false" customHeight="true" outlineLevel="0" collapsed="false">
      <c r="A185" s="96" t="s">
        <v>294</v>
      </c>
      <c r="B185" s="96" t="s">
        <v>295</v>
      </c>
      <c r="C185" s="97" t="n">
        <v>4301135697</v>
      </c>
      <c r="D185" s="98" t="n">
        <v>4620207490259</v>
      </c>
      <c r="E185" s="98"/>
      <c r="F185" s="99" t="n">
        <v>0.2</v>
      </c>
      <c r="G185" s="100" t="n">
        <v>12</v>
      </c>
      <c r="H185" s="99" t="n">
        <v>2.4</v>
      </c>
      <c r="I185" s="99" t="n">
        <v>3.1036</v>
      </c>
      <c r="J185" s="100" t="n">
        <v>70</v>
      </c>
      <c r="K185" s="100" t="s">
        <v>79</v>
      </c>
      <c r="L185" s="100" t="s">
        <v>67</v>
      </c>
      <c r="M185" s="101" t="s">
        <v>68</v>
      </c>
      <c r="N185" s="101"/>
      <c r="O185" s="100" t="n">
        <v>180</v>
      </c>
      <c r="P185" s="102" t="str">
        <f aca="false"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102"/>
      <c r="R185" s="102"/>
      <c r="S185" s="102"/>
      <c r="T185" s="102"/>
      <c r="U185" s="103"/>
      <c r="V185" s="103"/>
      <c r="W185" s="104" t="s">
        <v>69</v>
      </c>
      <c r="X185" s="105" t="n">
        <v>0</v>
      </c>
      <c r="Y185" s="106" t="n">
        <f aca="false">IFERROR(IF(X185="","",X185),"")</f>
        <v>0</v>
      </c>
      <c r="Z185" s="107" t="n">
        <f aca="false">IFERROR(IF(X185="","",X185*0.01788),"")</f>
        <v>0</v>
      </c>
      <c r="AA185" s="108"/>
      <c r="AB185" s="109"/>
      <c r="AC185" s="110" t="s">
        <v>290</v>
      </c>
      <c r="AG185" s="111"/>
      <c r="AJ185" s="112" t="s">
        <v>71</v>
      </c>
      <c r="AK185" s="112" t="n">
        <v>1</v>
      </c>
      <c r="BB185" s="113" t="s">
        <v>81</v>
      </c>
      <c r="BM185" s="111" t="n">
        <f aca="false">IFERROR(X185*I185,"0")</f>
        <v>0</v>
      </c>
      <c r="BN185" s="111" t="n">
        <f aca="false">IFERROR(Y185*I185,"0")</f>
        <v>0</v>
      </c>
      <c r="BO185" s="111" t="n">
        <f aca="false">IFERROR(X185/J185,"0")</f>
        <v>0</v>
      </c>
      <c r="BP185" s="111" t="n">
        <f aca="false">IFERROR(Y185/J185,"0")</f>
        <v>0</v>
      </c>
    </row>
    <row r="186" customFormat="false" ht="27" hidden="false" customHeight="true" outlineLevel="0" collapsed="false">
      <c r="A186" s="96" t="s">
        <v>296</v>
      </c>
      <c r="B186" s="96" t="s">
        <v>297</v>
      </c>
      <c r="C186" s="97" t="n">
        <v>4301135681</v>
      </c>
      <c r="D186" s="98" t="n">
        <v>4620207490143</v>
      </c>
      <c r="E186" s="98"/>
      <c r="F186" s="99" t="n">
        <v>0.22</v>
      </c>
      <c r="G186" s="100" t="n">
        <v>12</v>
      </c>
      <c r="H186" s="99" t="n">
        <v>2.64</v>
      </c>
      <c r="I186" s="99" t="n">
        <v>3.3436</v>
      </c>
      <c r="J186" s="100" t="n">
        <v>70</v>
      </c>
      <c r="K186" s="100" t="s">
        <v>79</v>
      </c>
      <c r="L186" s="100" t="s">
        <v>67</v>
      </c>
      <c r="M186" s="101" t="s">
        <v>68</v>
      </c>
      <c r="N186" s="101"/>
      <c r="O186" s="100" t="n">
        <v>180</v>
      </c>
      <c r="P186" s="119" t="s">
        <v>298</v>
      </c>
      <c r="Q186" s="119"/>
      <c r="R186" s="119"/>
      <c r="S186" s="119"/>
      <c r="T186" s="119"/>
      <c r="U186" s="103"/>
      <c r="V186" s="103"/>
      <c r="W186" s="104" t="s">
        <v>69</v>
      </c>
      <c r="X186" s="105" t="n">
        <v>0</v>
      </c>
      <c r="Y186" s="106" t="n">
        <f aca="false">IFERROR(IF(X186="","",X186),"")</f>
        <v>0</v>
      </c>
      <c r="Z186" s="107" t="n">
        <f aca="false">IFERROR(IF(X186="","",X186*0.01788),"")</f>
        <v>0</v>
      </c>
      <c r="AA186" s="108"/>
      <c r="AB186" s="109"/>
      <c r="AC186" s="110" t="s">
        <v>299</v>
      </c>
      <c r="AG186" s="111"/>
      <c r="AJ186" s="112" t="s">
        <v>71</v>
      </c>
      <c r="AK186" s="112" t="n">
        <v>1</v>
      </c>
      <c r="BB186" s="113" t="s">
        <v>81</v>
      </c>
      <c r="BM186" s="111" t="n">
        <f aca="false">IFERROR(X186*I186,"0")</f>
        <v>0</v>
      </c>
      <c r="BN186" s="111" t="n">
        <f aca="false">IFERROR(Y186*I186,"0")</f>
        <v>0</v>
      </c>
      <c r="BO186" s="111" t="n">
        <f aca="false">IFERROR(X186/J186,"0")</f>
        <v>0</v>
      </c>
      <c r="BP186" s="111" t="n">
        <f aca="false">IFERROR(Y186/J186,"0")</f>
        <v>0</v>
      </c>
    </row>
    <row r="187" customFormat="false" ht="12.75" hidden="false" customHeight="false" outlineLevel="0" collapsed="false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5" t="s">
        <v>72</v>
      </c>
      <c r="Q187" s="115"/>
      <c r="R187" s="115"/>
      <c r="S187" s="115"/>
      <c r="T187" s="115"/>
      <c r="U187" s="115"/>
      <c r="V187" s="115"/>
      <c r="W187" s="116" t="s">
        <v>69</v>
      </c>
      <c r="X187" s="117" t="n">
        <f aca="false">IFERROR(SUM(X183:X186),"0")</f>
        <v>42</v>
      </c>
      <c r="Y187" s="117" t="n">
        <f aca="false">IFERROR(SUM(Y183:Y186),"0")</f>
        <v>42</v>
      </c>
      <c r="Z187" s="117" t="n">
        <f aca="false">IFERROR(IF(Z183="",0,Z183),"0")+IFERROR(IF(Z184="",0,Z184),"0")+IFERROR(IF(Z185="",0,Z185),"0")+IFERROR(IF(Z186="",0,Z186),"0")</f>
        <v>0.75096</v>
      </c>
      <c r="AA187" s="118"/>
      <c r="AB187" s="118"/>
      <c r="AC187" s="118"/>
    </row>
    <row r="188" customFormat="false" ht="12.75" hidden="false" customHeight="false" outlineLevel="0" collapsed="false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5" t="s">
        <v>72</v>
      </c>
      <c r="Q188" s="115"/>
      <c r="R188" s="115"/>
      <c r="S188" s="115"/>
      <c r="T188" s="115"/>
      <c r="U188" s="115"/>
      <c r="V188" s="115"/>
      <c r="W188" s="116" t="s">
        <v>73</v>
      </c>
      <c r="X188" s="117" t="n">
        <f aca="false">IFERROR(SUMPRODUCT(X183:X186*H183:H186),"0")</f>
        <v>100.8</v>
      </c>
      <c r="Y188" s="117" t="n">
        <f aca="false">IFERROR(SUMPRODUCT(Y183:Y186*H183:H186),"0")</f>
        <v>100.8</v>
      </c>
      <c r="Z188" s="116"/>
      <c r="AA188" s="118"/>
      <c r="AB188" s="118"/>
      <c r="AC188" s="118"/>
    </row>
    <row r="189" customFormat="false" ht="16.5" hidden="false" customHeight="true" outlineLevel="0" collapsed="false">
      <c r="A189" s="92" t="s">
        <v>300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3"/>
      <c r="AB189" s="93"/>
      <c r="AC189" s="93"/>
    </row>
    <row r="190" customFormat="false" ht="14.25" hidden="false" customHeight="true" outlineLevel="0" collapsed="false">
      <c r="A190" s="94" t="s">
        <v>63</v>
      </c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5"/>
      <c r="AB190" s="95"/>
      <c r="AC190" s="95"/>
    </row>
    <row r="191" customFormat="false" ht="16.5" hidden="false" customHeight="true" outlineLevel="0" collapsed="false">
      <c r="A191" s="96" t="s">
        <v>301</v>
      </c>
      <c r="B191" s="96" t="s">
        <v>302</v>
      </c>
      <c r="C191" s="97" t="n">
        <v>4301070948</v>
      </c>
      <c r="D191" s="98" t="n">
        <v>4607111037022</v>
      </c>
      <c r="E191" s="98"/>
      <c r="F191" s="99" t="n">
        <v>0.7</v>
      </c>
      <c r="G191" s="100" t="n">
        <v>8</v>
      </c>
      <c r="H191" s="99" t="n">
        <v>5.6</v>
      </c>
      <c r="I191" s="99" t="n">
        <v>5.87</v>
      </c>
      <c r="J191" s="100" t="n">
        <v>84</v>
      </c>
      <c r="K191" s="100" t="s">
        <v>66</v>
      </c>
      <c r="L191" s="100" t="s">
        <v>110</v>
      </c>
      <c r="M191" s="101" t="s">
        <v>68</v>
      </c>
      <c r="N191" s="101"/>
      <c r="O191" s="100" t="n">
        <v>180</v>
      </c>
      <c r="P191" s="102" t="str">
        <f aca="false"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102"/>
      <c r="R191" s="102"/>
      <c r="S191" s="102"/>
      <c r="T191" s="102"/>
      <c r="U191" s="103"/>
      <c r="V191" s="103"/>
      <c r="W191" s="104" t="s">
        <v>69</v>
      </c>
      <c r="X191" s="105" t="n">
        <v>108</v>
      </c>
      <c r="Y191" s="106" t="n">
        <f aca="false">IFERROR(IF(X191="","",X191),"")</f>
        <v>108</v>
      </c>
      <c r="Z191" s="107" t="n">
        <f aca="false">IFERROR(IF(X191="","",X191*0.0155),"")</f>
        <v>1.674</v>
      </c>
      <c r="AA191" s="108"/>
      <c r="AB191" s="109"/>
      <c r="AC191" s="110" t="s">
        <v>303</v>
      </c>
      <c r="AG191" s="111"/>
      <c r="AJ191" s="112" t="s">
        <v>111</v>
      </c>
      <c r="AK191" s="112" t="n">
        <v>84</v>
      </c>
      <c r="BB191" s="113" t="s">
        <v>1</v>
      </c>
      <c r="BM191" s="111" t="n">
        <f aca="false">IFERROR(X191*I191,"0")</f>
        <v>633.96</v>
      </c>
      <c r="BN191" s="111" t="n">
        <f aca="false">IFERROR(Y191*I191,"0")</f>
        <v>633.96</v>
      </c>
      <c r="BO191" s="111" t="n">
        <f aca="false">IFERROR(X191/J191,"0")</f>
        <v>1.28571428571429</v>
      </c>
      <c r="BP191" s="111" t="n">
        <f aca="false">IFERROR(Y191/J191,"0")</f>
        <v>1.28571428571429</v>
      </c>
    </row>
    <row r="192" customFormat="false" ht="27" hidden="false" customHeight="true" outlineLevel="0" collapsed="false">
      <c r="A192" s="96" t="s">
        <v>304</v>
      </c>
      <c r="B192" s="96" t="s">
        <v>305</v>
      </c>
      <c r="C192" s="97" t="n">
        <v>4301070990</v>
      </c>
      <c r="D192" s="98" t="n">
        <v>4607111038494</v>
      </c>
      <c r="E192" s="98"/>
      <c r="F192" s="99" t="n">
        <v>0.7</v>
      </c>
      <c r="G192" s="100" t="n">
        <v>8</v>
      </c>
      <c r="H192" s="99" t="n">
        <v>5.6</v>
      </c>
      <c r="I192" s="99" t="n">
        <v>5.87</v>
      </c>
      <c r="J192" s="100" t="n">
        <v>84</v>
      </c>
      <c r="K192" s="100" t="s">
        <v>66</v>
      </c>
      <c r="L192" s="100" t="s">
        <v>67</v>
      </c>
      <c r="M192" s="101" t="s">
        <v>68</v>
      </c>
      <c r="N192" s="101"/>
      <c r="O192" s="100" t="n">
        <v>180</v>
      </c>
      <c r="P192" s="102" t="str">
        <f aca="false"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102"/>
      <c r="R192" s="102"/>
      <c r="S192" s="102"/>
      <c r="T192" s="102"/>
      <c r="U192" s="103"/>
      <c r="V192" s="103"/>
      <c r="W192" s="104" t="s">
        <v>69</v>
      </c>
      <c r="X192" s="105" t="n">
        <v>0</v>
      </c>
      <c r="Y192" s="106" t="n">
        <f aca="false">IFERROR(IF(X192="","",X192),"")</f>
        <v>0</v>
      </c>
      <c r="Z192" s="107" t="n">
        <f aca="false">IFERROR(IF(X192="","",X192*0.0155),"")</f>
        <v>0</v>
      </c>
      <c r="AA192" s="108"/>
      <c r="AB192" s="109"/>
      <c r="AC192" s="110" t="s">
        <v>306</v>
      </c>
      <c r="AG192" s="111"/>
      <c r="AJ192" s="112" t="s">
        <v>71</v>
      </c>
      <c r="AK192" s="112" t="n">
        <v>1</v>
      </c>
      <c r="BB192" s="113" t="s">
        <v>1</v>
      </c>
      <c r="BM192" s="111" t="n">
        <f aca="false">IFERROR(X192*I192,"0")</f>
        <v>0</v>
      </c>
      <c r="BN192" s="111" t="n">
        <f aca="false">IFERROR(Y192*I192,"0")</f>
        <v>0</v>
      </c>
      <c r="BO192" s="111" t="n">
        <f aca="false">IFERROR(X192/J192,"0")</f>
        <v>0</v>
      </c>
      <c r="BP192" s="111" t="n">
        <f aca="false">IFERROR(Y192/J192,"0")</f>
        <v>0</v>
      </c>
    </row>
    <row r="193" customFormat="false" ht="27" hidden="false" customHeight="true" outlineLevel="0" collapsed="false">
      <c r="A193" s="96" t="s">
        <v>307</v>
      </c>
      <c r="B193" s="96" t="s">
        <v>308</v>
      </c>
      <c r="C193" s="97" t="n">
        <v>4301070966</v>
      </c>
      <c r="D193" s="98" t="n">
        <v>4607111038135</v>
      </c>
      <c r="E193" s="98"/>
      <c r="F193" s="99" t="n">
        <v>0.7</v>
      </c>
      <c r="G193" s="100" t="n">
        <v>8</v>
      </c>
      <c r="H193" s="99" t="n">
        <v>5.6</v>
      </c>
      <c r="I193" s="99" t="n">
        <v>5.87</v>
      </c>
      <c r="J193" s="100" t="n">
        <v>84</v>
      </c>
      <c r="K193" s="100" t="s">
        <v>66</v>
      </c>
      <c r="L193" s="100" t="s">
        <v>99</v>
      </c>
      <c r="M193" s="101" t="s">
        <v>68</v>
      </c>
      <c r="N193" s="101"/>
      <c r="O193" s="100" t="n">
        <v>180</v>
      </c>
      <c r="P193" s="102" t="str">
        <f aca="false"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12</v>
      </c>
      <c r="Y193" s="106" t="n">
        <f aca="false">IFERROR(IF(X193="","",X193),"")</f>
        <v>12</v>
      </c>
      <c r="Z193" s="107" t="n">
        <f aca="false">IFERROR(IF(X193="","",X193*0.0155),"")</f>
        <v>0.186</v>
      </c>
      <c r="AA193" s="108"/>
      <c r="AB193" s="109"/>
      <c r="AC193" s="110" t="s">
        <v>309</v>
      </c>
      <c r="AG193" s="111"/>
      <c r="AJ193" s="112" t="s">
        <v>101</v>
      </c>
      <c r="AK193" s="112" t="n">
        <v>12</v>
      </c>
      <c r="BB193" s="113" t="s">
        <v>1</v>
      </c>
      <c r="BM193" s="111" t="n">
        <f aca="false">IFERROR(X193*I193,"0")</f>
        <v>70.44</v>
      </c>
      <c r="BN193" s="111" t="n">
        <f aca="false">IFERROR(Y193*I193,"0")</f>
        <v>70.44</v>
      </c>
      <c r="BO193" s="111" t="n">
        <f aca="false">IFERROR(X193/J193,"0")</f>
        <v>0.142857142857143</v>
      </c>
      <c r="BP193" s="111" t="n">
        <f aca="false">IFERROR(Y193/J193,"0")</f>
        <v>0.142857142857143</v>
      </c>
    </row>
    <row r="194" customFormat="false" ht="12.75" hidden="false" customHeight="false" outlineLevel="0" collapsed="false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5" t="s">
        <v>72</v>
      </c>
      <c r="Q194" s="115"/>
      <c r="R194" s="115"/>
      <c r="S194" s="115"/>
      <c r="T194" s="115"/>
      <c r="U194" s="115"/>
      <c r="V194" s="115"/>
      <c r="W194" s="116" t="s">
        <v>69</v>
      </c>
      <c r="X194" s="117" t="n">
        <f aca="false">IFERROR(SUM(X191:X193),"0")</f>
        <v>120</v>
      </c>
      <c r="Y194" s="117" t="n">
        <f aca="false">IFERROR(SUM(Y191:Y193),"0")</f>
        <v>120</v>
      </c>
      <c r="Z194" s="117" t="n">
        <f aca="false">IFERROR(IF(Z191="",0,Z191),"0")+IFERROR(IF(Z192="",0,Z192),"0")+IFERROR(IF(Z193="",0,Z193),"0")</f>
        <v>1.86</v>
      </c>
      <c r="AA194" s="118"/>
      <c r="AB194" s="118"/>
      <c r="AC194" s="118"/>
    </row>
    <row r="195" customFormat="false" ht="12.75" hidden="false" customHeight="false" outlineLevel="0" collapsed="false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5" t="s">
        <v>72</v>
      </c>
      <c r="Q195" s="115"/>
      <c r="R195" s="115"/>
      <c r="S195" s="115"/>
      <c r="T195" s="115"/>
      <c r="U195" s="115"/>
      <c r="V195" s="115"/>
      <c r="W195" s="116" t="s">
        <v>73</v>
      </c>
      <c r="X195" s="117" t="n">
        <f aca="false">IFERROR(SUMPRODUCT(X191:X193*H191:H193),"0")</f>
        <v>672</v>
      </c>
      <c r="Y195" s="117" t="n">
        <f aca="false">IFERROR(SUMPRODUCT(Y191:Y193*H191:H193),"0")</f>
        <v>672</v>
      </c>
      <c r="Z195" s="116"/>
      <c r="AA195" s="118"/>
      <c r="AB195" s="118"/>
      <c r="AC195" s="118"/>
    </row>
    <row r="196" customFormat="false" ht="16.5" hidden="false" customHeight="true" outlineLevel="0" collapsed="false">
      <c r="A196" s="92" t="s">
        <v>310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3"/>
      <c r="AB196" s="93"/>
      <c r="AC196" s="93"/>
    </row>
    <row r="197" customFormat="false" ht="14.25" hidden="false" customHeight="true" outlineLevel="0" collapsed="false">
      <c r="A197" s="94" t="s">
        <v>63</v>
      </c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5"/>
      <c r="AB197" s="95"/>
      <c r="AC197" s="95"/>
    </row>
    <row r="198" customFormat="false" ht="27" hidden="false" customHeight="true" outlineLevel="0" collapsed="false">
      <c r="A198" s="96" t="s">
        <v>311</v>
      </c>
      <c r="B198" s="96" t="s">
        <v>312</v>
      </c>
      <c r="C198" s="97" t="n">
        <v>4301070996</v>
      </c>
      <c r="D198" s="98" t="n">
        <v>4607111038654</v>
      </c>
      <c r="E198" s="98"/>
      <c r="F198" s="99" t="n">
        <v>0.4</v>
      </c>
      <c r="G198" s="100" t="n">
        <v>16</v>
      </c>
      <c r="H198" s="99" t="n">
        <v>6.4</v>
      </c>
      <c r="I198" s="99" t="n">
        <v>6.63</v>
      </c>
      <c r="J198" s="100" t="n">
        <v>84</v>
      </c>
      <c r="K198" s="100" t="s">
        <v>66</v>
      </c>
      <c r="L198" s="100" t="s">
        <v>67</v>
      </c>
      <c r="M198" s="101" t="s">
        <v>68</v>
      </c>
      <c r="N198" s="101"/>
      <c r="O198" s="100" t="n">
        <v>180</v>
      </c>
      <c r="P198" s="102" t="str">
        <f aca="false"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0</v>
      </c>
      <c r="Y198" s="106" t="n">
        <f aca="false">IFERROR(IF(X198="","",X198),"")</f>
        <v>0</v>
      </c>
      <c r="Z198" s="107" t="n">
        <f aca="false">IFERROR(IF(X198="","",X198*0.0155),"")</f>
        <v>0</v>
      </c>
      <c r="AA198" s="108"/>
      <c r="AB198" s="109"/>
      <c r="AC198" s="110" t="s">
        <v>313</v>
      </c>
      <c r="AG198" s="111"/>
      <c r="AJ198" s="112" t="s">
        <v>71</v>
      </c>
      <c r="AK198" s="112" t="n">
        <v>1</v>
      </c>
      <c r="BB198" s="113" t="s">
        <v>1</v>
      </c>
      <c r="BM198" s="111" t="n">
        <f aca="false">IFERROR(X198*I198,"0")</f>
        <v>0</v>
      </c>
      <c r="BN198" s="111" t="n">
        <f aca="false">IFERROR(Y198*I198,"0")</f>
        <v>0</v>
      </c>
      <c r="BO198" s="111" t="n">
        <f aca="false">IFERROR(X198/J198,"0")</f>
        <v>0</v>
      </c>
      <c r="BP198" s="111" t="n">
        <f aca="false">IFERROR(Y198/J198,"0")</f>
        <v>0</v>
      </c>
    </row>
    <row r="199" customFormat="false" ht="27" hidden="false" customHeight="true" outlineLevel="0" collapsed="false">
      <c r="A199" s="96" t="s">
        <v>314</v>
      </c>
      <c r="B199" s="96" t="s">
        <v>315</v>
      </c>
      <c r="C199" s="97" t="n">
        <v>4301070997</v>
      </c>
      <c r="D199" s="98" t="n">
        <v>4607111038586</v>
      </c>
      <c r="E199" s="98"/>
      <c r="F199" s="99" t="n">
        <v>0.7</v>
      </c>
      <c r="G199" s="100" t="n">
        <v>8</v>
      </c>
      <c r="H199" s="99" t="n">
        <v>5.6</v>
      </c>
      <c r="I199" s="99" t="n">
        <v>5.83</v>
      </c>
      <c r="J199" s="100" t="n">
        <v>84</v>
      </c>
      <c r="K199" s="100" t="s">
        <v>66</v>
      </c>
      <c r="L199" s="100" t="s">
        <v>99</v>
      </c>
      <c r="M199" s="101" t="s">
        <v>68</v>
      </c>
      <c r="N199" s="101"/>
      <c r="O199" s="100" t="n">
        <v>180</v>
      </c>
      <c r="P199" s="102" t="str">
        <f aca="false"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IFERROR(IF(X199="","",X199),"")</f>
        <v>0</v>
      </c>
      <c r="Z199" s="107" t="n">
        <f aca="false">IFERROR(IF(X199="","",X199*0.0155),"")</f>
        <v>0</v>
      </c>
      <c r="AA199" s="108"/>
      <c r="AB199" s="109"/>
      <c r="AC199" s="110" t="s">
        <v>313</v>
      </c>
      <c r="AG199" s="111"/>
      <c r="AJ199" s="112" t="s">
        <v>101</v>
      </c>
      <c r="AK199" s="112" t="n">
        <v>12</v>
      </c>
      <c r="BB199" s="113" t="s">
        <v>1</v>
      </c>
      <c r="BM199" s="111" t="n">
        <f aca="false">IFERROR(X199*I199,"0")</f>
        <v>0</v>
      </c>
      <c r="BN199" s="111" t="n">
        <f aca="false">IFERROR(Y199*I199,"0")</f>
        <v>0</v>
      </c>
      <c r="BO199" s="111" t="n">
        <f aca="false">IFERROR(X199/J199,"0")</f>
        <v>0</v>
      </c>
      <c r="BP199" s="111" t="n">
        <f aca="false">IFERROR(Y199/J199,"0")</f>
        <v>0</v>
      </c>
    </row>
    <row r="200" customFormat="false" ht="27" hidden="false" customHeight="true" outlineLevel="0" collapsed="false">
      <c r="A200" s="96" t="s">
        <v>316</v>
      </c>
      <c r="B200" s="96" t="s">
        <v>317</v>
      </c>
      <c r="C200" s="97" t="n">
        <v>4301070962</v>
      </c>
      <c r="D200" s="98" t="n">
        <v>4607111038609</v>
      </c>
      <c r="E200" s="98"/>
      <c r="F200" s="99" t="n">
        <v>0.4</v>
      </c>
      <c r="G200" s="100" t="n">
        <v>16</v>
      </c>
      <c r="H200" s="99" t="n">
        <v>6.4</v>
      </c>
      <c r="I200" s="99" t="n">
        <v>6.71</v>
      </c>
      <c r="J200" s="100" t="n">
        <v>84</v>
      </c>
      <c r="K200" s="100" t="s">
        <v>66</v>
      </c>
      <c r="L200" s="100" t="s">
        <v>67</v>
      </c>
      <c r="M200" s="101" t="s">
        <v>68</v>
      </c>
      <c r="N200" s="101"/>
      <c r="O200" s="100" t="n">
        <v>180</v>
      </c>
      <c r="P200" s="102" t="str">
        <f aca="false"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IFERROR(IF(X200="","",X200),"")</f>
        <v>0</v>
      </c>
      <c r="Z200" s="107" t="n">
        <f aca="false">IFERROR(IF(X200="","",X200*0.0155),"")</f>
        <v>0</v>
      </c>
      <c r="AA200" s="108"/>
      <c r="AB200" s="109"/>
      <c r="AC200" s="110" t="s">
        <v>318</v>
      </c>
      <c r="AG200" s="111"/>
      <c r="AJ200" s="112" t="s">
        <v>71</v>
      </c>
      <c r="AK200" s="112" t="n">
        <v>1</v>
      </c>
      <c r="BB200" s="113" t="s">
        <v>1</v>
      </c>
      <c r="BM200" s="111" t="n">
        <f aca="false">IFERROR(X200*I200,"0")</f>
        <v>0</v>
      </c>
      <c r="BN200" s="111" t="n">
        <f aca="false">IFERROR(Y200*I200,"0")</f>
        <v>0</v>
      </c>
      <c r="BO200" s="111" t="n">
        <f aca="false">IFERROR(X200/J200,"0")</f>
        <v>0</v>
      </c>
      <c r="BP200" s="111" t="n">
        <f aca="false">IFERROR(Y200/J200,"0")</f>
        <v>0</v>
      </c>
    </row>
    <row r="201" customFormat="false" ht="27" hidden="false" customHeight="true" outlineLevel="0" collapsed="false">
      <c r="A201" s="96" t="s">
        <v>319</v>
      </c>
      <c r="B201" s="96" t="s">
        <v>320</v>
      </c>
      <c r="C201" s="97" t="n">
        <v>4301070963</v>
      </c>
      <c r="D201" s="98" t="n">
        <v>4607111038630</v>
      </c>
      <c r="E201" s="98"/>
      <c r="F201" s="99" t="n">
        <v>0.7</v>
      </c>
      <c r="G201" s="100" t="n">
        <v>8</v>
      </c>
      <c r="H201" s="99" t="n">
        <v>5.6</v>
      </c>
      <c r="I201" s="99" t="n">
        <v>5.87</v>
      </c>
      <c r="J201" s="100" t="n">
        <v>84</v>
      </c>
      <c r="K201" s="100" t="s">
        <v>66</v>
      </c>
      <c r="L201" s="100" t="s">
        <v>67</v>
      </c>
      <c r="M201" s="101" t="s">
        <v>68</v>
      </c>
      <c r="N201" s="101"/>
      <c r="O201" s="100" t="n">
        <v>180</v>
      </c>
      <c r="P201" s="102" t="str">
        <f aca="false"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102"/>
      <c r="R201" s="102"/>
      <c r="S201" s="102"/>
      <c r="T201" s="102"/>
      <c r="U201" s="103"/>
      <c r="V201" s="103"/>
      <c r="W201" s="104" t="s">
        <v>69</v>
      </c>
      <c r="X201" s="105" t="n">
        <v>0</v>
      </c>
      <c r="Y201" s="106" t="n">
        <f aca="false">IFERROR(IF(X201="","",X201),"")</f>
        <v>0</v>
      </c>
      <c r="Z201" s="107" t="n">
        <f aca="false">IFERROR(IF(X201="","",X201*0.0155),"")</f>
        <v>0</v>
      </c>
      <c r="AA201" s="108"/>
      <c r="AB201" s="109"/>
      <c r="AC201" s="110" t="s">
        <v>318</v>
      </c>
      <c r="AG201" s="111"/>
      <c r="AJ201" s="112" t="s">
        <v>71</v>
      </c>
      <c r="AK201" s="112" t="n">
        <v>1</v>
      </c>
      <c r="BB201" s="113" t="s">
        <v>1</v>
      </c>
      <c r="BM201" s="111" t="n">
        <f aca="false">IFERROR(X201*I201,"0")</f>
        <v>0</v>
      </c>
      <c r="BN201" s="111" t="n">
        <f aca="false">IFERROR(Y201*I201,"0")</f>
        <v>0</v>
      </c>
      <c r="BO201" s="111" t="n">
        <f aca="false">IFERROR(X201/J201,"0")</f>
        <v>0</v>
      </c>
      <c r="BP201" s="111" t="n">
        <f aca="false">IFERROR(Y201/J201,"0")</f>
        <v>0</v>
      </c>
    </row>
    <row r="202" customFormat="false" ht="27" hidden="false" customHeight="true" outlineLevel="0" collapsed="false">
      <c r="A202" s="96" t="s">
        <v>321</v>
      </c>
      <c r="B202" s="96" t="s">
        <v>322</v>
      </c>
      <c r="C202" s="97" t="n">
        <v>4301070959</v>
      </c>
      <c r="D202" s="98" t="n">
        <v>4607111038616</v>
      </c>
      <c r="E202" s="98"/>
      <c r="F202" s="99" t="n">
        <v>0.4</v>
      </c>
      <c r="G202" s="100" t="n">
        <v>16</v>
      </c>
      <c r="H202" s="99" t="n">
        <v>6.4</v>
      </c>
      <c r="I202" s="99" t="n">
        <v>6.71</v>
      </c>
      <c r="J202" s="100" t="n">
        <v>84</v>
      </c>
      <c r="K202" s="100" t="s">
        <v>66</v>
      </c>
      <c r="L202" s="100" t="s">
        <v>67</v>
      </c>
      <c r="M202" s="101" t="s">
        <v>68</v>
      </c>
      <c r="N202" s="101"/>
      <c r="O202" s="100" t="n">
        <v>180</v>
      </c>
      <c r="P202" s="102" t="str">
        <f aca="false"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102"/>
      <c r="R202" s="102"/>
      <c r="S202" s="102"/>
      <c r="T202" s="102"/>
      <c r="U202" s="103"/>
      <c r="V202" s="103"/>
      <c r="W202" s="104" t="s">
        <v>69</v>
      </c>
      <c r="X202" s="105" t="n">
        <v>0</v>
      </c>
      <c r="Y202" s="106" t="n">
        <f aca="false">IFERROR(IF(X202="","",X202),"")</f>
        <v>0</v>
      </c>
      <c r="Z202" s="107" t="n">
        <f aca="false">IFERROR(IF(X202="","",X202*0.0155),"")</f>
        <v>0</v>
      </c>
      <c r="AA202" s="108"/>
      <c r="AB202" s="109"/>
      <c r="AC202" s="110" t="s">
        <v>313</v>
      </c>
      <c r="AG202" s="111"/>
      <c r="AJ202" s="112" t="s">
        <v>71</v>
      </c>
      <c r="AK202" s="112" t="n">
        <v>1</v>
      </c>
      <c r="BB202" s="113" t="s">
        <v>1</v>
      </c>
      <c r="BM202" s="111" t="n">
        <f aca="false">IFERROR(X202*I202,"0")</f>
        <v>0</v>
      </c>
      <c r="BN202" s="111" t="n">
        <f aca="false">IFERROR(Y202*I202,"0")</f>
        <v>0</v>
      </c>
      <c r="BO202" s="111" t="n">
        <f aca="false">IFERROR(X202/J202,"0")</f>
        <v>0</v>
      </c>
      <c r="BP202" s="111" t="n">
        <f aca="false">IFERROR(Y202/J202,"0")</f>
        <v>0</v>
      </c>
    </row>
    <row r="203" customFormat="false" ht="27" hidden="false" customHeight="true" outlineLevel="0" collapsed="false">
      <c r="A203" s="96" t="s">
        <v>323</v>
      </c>
      <c r="B203" s="96" t="s">
        <v>324</v>
      </c>
      <c r="C203" s="97" t="n">
        <v>4301070960</v>
      </c>
      <c r="D203" s="98" t="n">
        <v>4607111038623</v>
      </c>
      <c r="E203" s="98"/>
      <c r="F203" s="99" t="n">
        <v>0.7</v>
      </c>
      <c r="G203" s="100" t="n">
        <v>8</v>
      </c>
      <c r="H203" s="99" t="n">
        <v>5.6</v>
      </c>
      <c r="I203" s="99" t="n">
        <v>5.87</v>
      </c>
      <c r="J203" s="100" t="n">
        <v>84</v>
      </c>
      <c r="K203" s="100" t="s">
        <v>66</v>
      </c>
      <c r="L203" s="100" t="s">
        <v>99</v>
      </c>
      <c r="M203" s="101" t="s">
        <v>68</v>
      </c>
      <c r="N203" s="101"/>
      <c r="O203" s="100" t="n">
        <v>180</v>
      </c>
      <c r="P203" s="102" t="str">
        <f aca="false"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102"/>
      <c r="R203" s="102"/>
      <c r="S203" s="102"/>
      <c r="T203" s="102"/>
      <c r="U203" s="103"/>
      <c r="V203" s="103"/>
      <c r="W203" s="104" t="s">
        <v>69</v>
      </c>
      <c r="X203" s="105" t="n">
        <v>12</v>
      </c>
      <c r="Y203" s="106" t="n">
        <f aca="false">IFERROR(IF(X203="","",X203),"")</f>
        <v>12</v>
      </c>
      <c r="Z203" s="107" t="n">
        <f aca="false">IFERROR(IF(X203="","",X203*0.0155),"")</f>
        <v>0.186</v>
      </c>
      <c r="AA203" s="108"/>
      <c r="AB203" s="109"/>
      <c r="AC203" s="110" t="s">
        <v>313</v>
      </c>
      <c r="AG203" s="111"/>
      <c r="AJ203" s="112" t="s">
        <v>101</v>
      </c>
      <c r="AK203" s="112" t="n">
        <v>12</v>
      </c>
      <c r="BB203" s="113" t="s">
        <v>1</v>
      </c>
      <c r="BM203" s="111" t="n">
        <f aca="false">IFERROR(X203*I203,"0")</f>
        <v>70.44</v>
      </c>
      <c r="BN203" s="111" t="n">
        <f aca="false">IFERROR(Y203*I203,"0")</f>
        <v>70.44</v>
      </c>
      <c r="BO203" s="111" t="n">
        <f aca="false">IFERROR(X203/J203,"0")</f>
        <v>0.142857142857143</v>
      </c>
      <c r="BP203" s="111" t="n">
        <f aca="false">IFERROR(Y203/J203,"0")</f>
        <v>0.142857142857143</v>
      </c>
    </row>
    <row r="204" customFormat="false" ht="12.75" hidden="false" customHeight="false" outlineLevel="0" collapsed="false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5" t="s">
        <v>72</v>
      </c>
      <c r="Q204" s="115"/>
      <c r="R204" s="115"/>
      <c r="S204" s="115"/>
      <c r="T204" s="115"/>
      <c r="U204" s="115"/>
      <c r="V204" s="115"/>
      <c r="W204" s="116" t="s">
        <v>69</v>
      </c>
      <c r="X204" s="117" t="n">
        <f aca="false">IFERROR(SUM(X198:X203),"0")</f>
        <v>12</v>
      </c>
      <c r="Y204" s="117" t="n">
        <f aca="false">IFERROR(SUM(Y198:Y203),"0")</f>
        <v>12</v>
      </c>
      <c r="Z204" s="117" t="n">
        <f aca="false">IFERROR(IF(Z198="",0,Z198),"0")+IFERROR(IF(Z199="",0,Z199),"0")+IFERROR(IF(Z200="",0,Z200),"0")+IFERROR(IF(Z201="",0,Z201),"0")+IFERROR(IF(Z202="",0,Z202),"0")+IFERROR(IF(Z203="",0,Z203),"0")</f>
        <v>0.186</v>
      </c>
      <c r="AA204" s="118"/>
      <c r="AB204" s="118"/>
      <c r="AC204" s="118"/>
    </row>
    <row r="205" customFormat="false" ht="12.75" hidden="false" customHeight="false" outlineLevel="0" collapsed="false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5" t="s">
        <v>72</v>
      </c>
      <c r="Q205" s="115"/>
      <c r="R205" s="115"/>
      <c r="S205" s="115"/>
      <c r="T205" s="115"/>
      <c r="U205" s="115"/>
      <c r="V205" s="115"/>
      <c r="W205" s="116" t="s">
        <v>73</v>
      </c>
      <c r="X205" s="117" t="n">
        <f aca="false">IFERROR(SUMPRODUCT(X198:X203*H198:H203),"0")</f>
        <v>67.2</v>
      </c>
      <c r="Y205" s="117" t="n">
        <f aca="false">IFERROR(SUMPRODUCT(Y198:Y203*H198:H203),"0")</f>
        <v>67.2</v>
      </c>
      <c r="Z205" s="116"/>
      <c r="AA205" s="118"/>
      <c r="AB205" s="118"/>
      <c r="AC205" s="118"/>
    </row>
    <row r="206" customFormat="false" ht="16.5" hidden="false" customHeight="true" outlineLevel="0" collapsed="false">
      <c r="A206" s="92" t="s">
        <v>325</v>
      </c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3"/>
      <c r="AB206" s="93"/>
      <c r="AC206" s="93"/>
    </row>
    <row r="207" customFormat="false" ht="14.25" hidden="false" customHeight="true" outlineLevel="0" collapsed="false">
      <c r="A207" s="94" t="s">
        <v>63</v>
      </c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5"/>
      <c r="AB207" s="95"/>
      <c r="AC207" s="95"/>
    </row>
    <row r="208" customFormat="false" ht="27" hidden="false" customHeight="true" outlineLevel="0" collapsed="false">
      <c r="A208" s="96" t="s">
        <v>326</v>
      </c>
      <c r="B208" s="96" t="s">
        <v>327</v>
      </c>
      <c r="C208" s="97" t="n">
        <v>4301070915</v>
      </c>
      <c r="D208" s="98" t="n">
        <v>4607111035882</v>
      </c>
      <c r="E208" s="98"/>
      <c r="F208" s="99" t="n">
        <v>0.43</v>
      </c>
      <c r="G208" s="100" t="n">
        <v>16</v>
      </c>
      <c r="H208" s="99" t="n">
        <v>6.88</v>
      </c>
      <c r="I208" s="99" t="n">
        <v>7.19</v>
      </c>
      <c r="J208" s="100" t="n">
        <v>84</v>
      </c>
      <c r="K208" s="100" t="s">
        <v>66</v>
      </c>
      <c r="L208" s="100" t="s">
        <v>67</v>
      </c>
      <c r="M208" s="101" t="s">
        <v>68</v>
      </c>
      <c r="N208" s="101"/>
      <c r="O208" s="100" t="n">
        <v>180</v>
      </c>
      <c r="P208" s="102" t="str">
        <f aca="false"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102"/>
      <c r="R208" s="102"/>
      <c r="S208" s="102"/>
      <c r="T208" s="102"/>
      <c r="U208" s="103"/>
      <c r="V208" s="103"/>
      <c r="W208" s="104" t="s">
        <v>69</v>
      </c>
      <c r="X208" s="105" t="n">
        <v>0</v>
      </c>
      <c r="Y208" s="106" t="n">
        <f aca="false">IFERROR(IF(X208="","",X208),"")</f>
        <v>0</v>
      </c>
      <c r="Z208" s="107" t="n">
        <f aca="false">IFERROR(IF(X208="","",X208*0.0155),"")</f>
        <v>0</v>
      </c>
      <c r="AA208" s="108"/>
      <c r="AB208" s="109"/>
      <c r="AC208" s="110" t="s">
        <v>328</v>
      </c>
      <c r="AG208" s="111"/>
      <c r="AJ208" s="112" t="s">
        <v>71</v>
      </c>
      <c r="AK208" s="112" t="n">
        <v>1</v>
      </c>
      <c r="BB208" s="113" t="s">
        <v>1</v>
      </c>
      <c r="BM208" s="111" t="n">
        <f aca="false">IFERROR(X208*I208,"0")</f>
        <v>0</v>
      </c>
      <c r="BN208" s="111" t="n">
        <f aca="false">IFERROR(Y208*I208,"0")</f>
        <v>0</v>
      </c>
      <c r="BO208" s="111" t="n">
        <f aca="false">IFERROR(X208/J208,"0")</f>
        <v>0</v>
      </c>
      <c r="BP208" s="111" t="n">
        <f aca="false">IFERROR(Y208/J208,"0")</f>
        <v>0</v>
      </c>
    </row>
    <row r="209" customFormat="false" ht="27" hidden="false" customHeight="true" outlineLevel="0" collapsed="false">
      <c r="A209" s="96" t="s">
        <v>329</v>
      </c>
      <c r="B209" s="96" t="s">
        <v>330</v>
      </c>
      <c r="C209" s="97" t="n">
        <v>4301070921</v>
      </c>
      <c r="D209" s="98" t="n">
        <v>4607111035905</v>
      </c>
      <c r="E209" s="98"/>
      <c r="F209" s="99" t="n">
        <v>0.9</v>
      </c>
      <c r="G209" s="100" t="n">
        <v>8</v>
      </c>
      <c r="H209" s="99" t="n">
        <v>7.2</v>
      </c>
      <c r="I209" s="99" t="n">
        <v>7.47</v>
      </c>
      <c r="J209" s="100" t="n">
        <v>84</v>
      </c>
      <c r="K209" s="100" t="s">
        <v>66</v>
      </c>
      <c r="L209" s="100" t="s">
        <v>67</v>
      </c>
      <c r="M209" s="101" t="s">
        <v>68</v>
      </c>
      <c r="N209" s="101"/>
      <c r="O209" s="100" t="n">
        <v>180</v>
      </c>
      <c r="P209" s="102" t="str">
        <f aca="false"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102"/>
      <c r="R209" s="102"/>
      <c r="S209" s="102"/>
      <c r="T209" s="102"/>
      <c r="U209" s="103"/>
      <c r="V209" s="103"/>
      <c r="W209" s="104" t="s">
        <v>69</v>
      </c>
      <c r="X209" s="105" t="n">
        <v>0</v>
      </c>
      <c r="Y209" s="106" t="n">
        <f aca="false">IFERROR(IF(X209="","",X209),"")</f>
        <v>0</v>
      </c>
      <c r="Z209" s="107" t="n">
        <f aca="false">IFERROR(IF(X209="","",X209*0.0155),"")</f>
        <v>0</v>
      </c>
      <c r="AA209" s="108"/>
      <c r="AB209" s="109"/>
      <c r="AC209" s="110" t="s">
        <v>328</v>
      </c>
      <c r="AG209" s="111"/>
      <c r="AJ209" s="112" t="s">
        <v>71</v>
      </c>
      <c r="AK209" s="112" t="n">
        <v>1</v>
      </c>
      <c r="BB209" s="113" t="s">
        <v>1</v>
      </c>
      <c r="BM209" s="111" t="n">
        <f aca="false">IFERROR(X209*I209,"0")</f>
        <v>0</v>
      </c>
      <c r="BN209" s="111" t="n">
        <f aca="false">IFERROR(Y209*I209,"0")</f>
        <v>0</v>
      </c>
      <c r="BO209" s="111" t="n">
        <f aca="false">IFERROR(X209/J209,"0")</f>
        <v>0</v>
      </c>
      <c r="BP209" s="111" t="n">
        <f aca="false">IFERROR(Y209/J209,"0")</f>
        <v>0</v>
      </c>
    </row>
    <row r="210" customFormat="false" ht="27" hidden="false" customHeight="true" outlineLevel="0" collapsed="false">
      <c r="A210" s="96" t="s">
        <v>331</v>
      </c>
      <c r="B210" s="96" t="s">
        <v>332</v>
      </c>
      <c r="C210" s="97" t="n">
        <v>4301070917</v>
      </c>
      <c r="D210" s="98" t="n">
        <v>4607111035912</v>
      </c>
      <c r="E210" s="98"/>
      <c r="F210" s="99" t="n">
        <v>0.43</v>
      </c>
      <c r="G210" s="100" t="n">
        <v>16</v>
      </c>
      <c r="H210" s="99" t="n">
        <v>6.88</v>
      </c>
      <c r="I210" s="99" t="n">
        <v>7.19</v>
      </c>
      <c r="J210" s="100" t="n">
        <v>84</v>
      </c>
      <c r="K210" s="100" t="s">
        <v>66</v>
      </c>
      <c r="L210" s="100" t="s">
        <v>67</v>
      </c>
      <c r="M210" s="101" t="s">
        <v>68</v>
      </c>
      <c r="N210" s="101"/>
      <c r="O210" s="100" t="n">
        <v>180</v>
      </c>
      <c r="P210" s="102" t="str">
        <f aca="false"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IFERROR(IF(X210="","",X210),"")</f>
        <v>0</v>
      </c>
      <c r="Z210" s="107" t="n">
        <f aca="false">IFERROR(IF(X210="","",X210*0.0155),"")</f>
        <v>0</v>
      </c>
      <c r="AA210" s="108"/>
      <c r="AB210" s="109"/>
      <c r="AC210" s="110" t="s">
        <v>333</v>
      </c>
      <c r="AG210" s="111"/>
      <c r="AJ210" s="112" t="s">
        <v>71</v>
      </c>
      <c r="AK210" s="112" t="n">
        <v>1</v>
      </c>
      <c r="BB210" s="113" t="s">
        <v>1</v>
      </c>
      <c r="BM210" s="111" t="n">
        <f aca="false">IFERROR(X210*I210,"0")</f>
        <v>0</v>
      </c>
      <c r="BN210" s="111" t="n">
        <f aca="false">IFERROR(Y210*I210,"0")</f>
        <v>0</v>
      </c>
      <c r="BO210" s="111" t="n">
        <f aca="false">IFERROR(X210/J210,"0")</f>
        <v>0</v>
      </c>
      <c r="BP210" s="111" t="n">
        <f aca="false">IFERROR(Y210/J210,"0")</f>
        <v>0</v>
      </c>
    </row>
    <row r="211" customFormat="false" ht="27" hidden="false" customHeight="true" outlineLevel="0" collapsed="false">
      <c r="A211" s="96" t="s">
        <v>334</v>
      </c>
      <c r="B211" s="96" t="s">
        <v>335</v>
      </c>
      <c r="C211" s="97" t="n">
        <v>4301070920</v>
      </c>
      <c r="D211" s="98" t="n">
        <v>4607111035929</v>
      </c>
      <c r="E211" s="98"/>
      <c r="F211" s="99" t="n">
        <v>0.9</v>
      </c>
      <c r="G211" s="100" t="n">
        <v>8</v>
      </c>
      <c r="H211" s="99" t="n">
        <v>7.2</v>
      </c>
      <c r="I211" s="99" t="n">
        <v>7.47</v>
      </c>
      <c r="J211" s="100" t="n">
        <v>84</v>
      </c>
      <c r="K211" s="100" t="s">
        <v>66</v>
      </c>
      <c r="L211" s="100" t="s">
        <v>99</v>
      </c>
      <c r="M211" s="101" t="s">
        <v>68</v>
      </c>
      <c r="N211" s="101"/>
      <c r="O211" s="100" t="n">
        <v>180</v>
      </c>
      <c r="P211" s="102" t="str">
        <f aca="false"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IFERROR(IF(X211="","",X211),"")</f>
        <v>0</v>
      </c>
      <c r="Z211" s="107" t="n">
        <f aca="false">IFERROR(IF(X211="","",X211*0.0155),"")</f>
        <v>0</v>
      </c>
      <c r="AA211" s="108"/>
      <c r="AB211" s="109"/>
      <c r="AC211" s="110" t="s">
        <v>333</v>
      </c>
      <c r="AG211" s="111"/>
      <c r="AJ211" s="112" t="s">
        <v>101</v>
      </c>
      <c r="AK211" s="112" t="n">
        <v>12</v>
      </c>
      <c r="BB211" s="113" t="s">
        <v>1</v>
      </c>
      <c r="BM211" s="111" t="n">
        <f aca="false">IFERROR(X211*I211,"0")</f>
        <v>0</v>
      </c>
      <c r="BN211" s="111" t="n">
        <f aca="false">IFERROR(Y211*I211,"0")</f>
        <v>0</v>
      </c>
      <c r="BO211" s="111" t="n">
        <f aca="false">IFERROR(X211/J211,"0")</f>
        <v>0</v>
      </c>
      <c r="BP211" s="111" t="n">
        <f aca="false">IFERROR(Y211/J211,"0")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72</v>
      </c>
      <c r="Q212" s="115"/>
      <c r="R212" s="115"/>
      <c r="S212" s="115"/>
      <c r="T212" s="115"/>
      <c r="U212" s="115"/>
      <c r="V212" s="115"/>
      <c r="W212" s="116" t="s">
        <v>69</v>
      </c>
      <c r="X212" s="117" t="n">
        <f aca="false">IFERROR(SUM(X208:X211),"0")</f>
        <v>0</v>
      </c>
      <c r="Y212" s="117" t="n">
        <f aca="false">IFERROR(SUM(Y208:Y211),"0")</f>
        <v>0</v>
      </c>
      <c r="Z212" s="117" t="n">
        <f aca="false">IFERROR(IF(Z208="",0,Z208),"0")+IFERROR(IF(Z209="",0,Z209),"0")+IFERROR(IF(Z210="",0,Z210),"0")+IFERROR(IF(Z211="",0,Z211),"0")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72</v>
      </c>
      <c r="Q213" s="115"/>
      <c r="R213" s="115"/>
      <c r="S213" s="115"/>
      <c r="T213" s="115"/>
      <c r="U213" s="115"/>
      <c r="V213" s="115"/>
      <c r="W213" s="116" t="s">
        <v>73</v>
      </c>
      <c r="X213" s="117" t="n">
        <f aca="false">IFERROR(SUMPRODUCT(X208:X211*H208:H211),"0")</f>
        <v>0</v>
      </c>
      <c r="Y213" s="117" t="n">
        <f aca="false">IFERROR(SUMPRODUCT(Y208:Y211*H208:H211),"0")</f>
        <v>0</v>
      </c>
      <c r="Z213" s="116"/>
      <c r="AA213" s="118"/>
      <c r="AB213" s="118"/>
      <c r="AC213" s="118"/>
    </row>
    <row r="214" customFormat="false" ht="16.5" hidden="false" customHeight="true" outlineLevel="0" collapsed="false">
      <c r="A214" s="92" t="s">
        <v>336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3"/>
      <c r="AB214" s="93"/>
      <c r="AC214" s="93"/>
    </row>
    <row r="215" customFormat="false" ht="14.25" hidden="false" customHeight="true" outlineLevel="0" collapsed="false">
      <c r="A215" s="94" t="s">
        <v>63</v>
      </c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5"/>
      <c r="AB215" s="95"/>
      <c r="AC215" s="95"/>
    </row>
    <row r="216" customFormat="false" ht="16.5" hidden="false" customHeight="true" outlineLevel="0" collapsed="false">
      <c r="A216" s="96" t="s">
        <v>337</v>
      </c>
      <c r="B216" s="96" t="s">
        <v>338</v>
      </c>
      <c r="C216" s="97" t="n">
        <v>4301070912</v>
      </c>
      <c r="D216" s="98" t="n">
        <v>4607111037213</v>
      </c>
      <c r="E216" s="98"/>
      <c r="F216" s="99" t="n">
        <v>0.4</v>
      </c>
      <c r="G216" s="100" t="n">
        <v>8</v>
      </c>
      <c r="H216" s="99" t="n">
        <v>3.2</v>
      </c>
      <c r="I216" s="99" t="n">
        <v>3.44</v>
      </c>
      <c r="J216" s="100" t="n">
        <v>144</v>
      </c>
      <c r="K216" s="100" t="s">
        <v>66</v>
      </c>
      <c r="L216" s="100" t="s">
        <v>67</v>
      </c>
      <c r="M216" s="101" t="s">
        <v>68</v>
      </c>
      <c r="N216" s="101"/>
      <c r="O216" s="100" t="n">
        <v>180</v>
      </c>
      <c r="P216" s="102" t="str">
        <f aca="false"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0</v>
      </c>
      <c r="Y216" s="106" t="n">
        <f aca="false">IFERROR(IF(X216="","",X216),"")</f>
        <v>0</v>
      </c>
      <c r="Z216" s="107" t="n">
        <f aca="false">IFERROR(IF(X216="","",X216*0.00866),"")</f>
        <v>0</v>
      </c>
      <c r="AA216" s="108"/>
      <c r="AB216" s="109"/>
      <c r="AC216" s="110" t="s">
        <v>339</v>
      </c>
      <c r="AG216" s="111"/>
      <c r="AJ216" s="112" t="s">
        <v>71</v>
      </c>
      <c r="AK216" s="112" t="n">
        <v>1</v>
      </c>
      <c r="BB216" s="113" t="s">
        <v>1</v>
      </c>
      <c r="BM216" s="111" t="n">
        <f aca="false">IFERROR(X216*I216,"0")</f>
        <v>0</v>
      </c>
      <c r="BN216" s="111" t="n">
        <f aca="false">IFERROR(Y216*I216,"0")</f>
        <v>0</v>
      </c>
      <c r="BO216" s="111" t="n">
        <f aca="false">IFERROR(X216/J216,"0")</f>
        <v>0</v>
      </c>
      <c r="BP216" s="111" t="n">
        <f aca="false">IFERROR(Y216/J216,"0")</f>
        <v>0</v>
      </c>
    </row>
    <row r="217" customFormat="false" ht="12.75" hidden="false" customHeight="false" outlineLevel="0" collapsed="false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5" t="s">
        <v>72</v>
      </c>
      <c r="Q217" s="115"/>
      <c r="R217" s="115"/>
      <c r="S217" s="115"/>
      <c r="T217" s="115"/>
      <c r="U217" s="115"/>
      <c r="V217" s="115"/>
      <c r="W217" s="116" t="s">
        <v>69</v>
      </c>
      <c r="X217" s="117" t="n">
        <f aca="false">IFERROR(SUM(X216:X216),"0")</f>
        <v>0</v>
      </c>
      <c r="Y217" s="117" t="n">
        <f aca="false">IFERROR(SUM(Y216:Y216),"0")</f>
        <v>0</v>
      </c>
      <c r="Z217" s="117" t="n">
        <f aca="false">IFERROR(IF(Z216="",0,Z216),"0")</f>
        <v>0</v>
      </c>
      <c r="AA217" s="118"/>
      <c r="AB217" s="118"/>
      <c r="AC217" s="118"/>
    </row>
    <row r="218" customFormat="false" ht="12.75" hidden="false" customHeight="false" outlineLevel="0" collapsed="false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5" t="s">
        <v>72</v>
      </c>
      <c r="Q218" s="115"/>
      <c r="R218" s="115"/>
      <c r="S218" s="115"/>
      <c r="T218" s="115"/>
      <c r="U218" s="115"/>
      <c r="V218" s="115"/>
      <c r="W218" s="116" t="s">
        <v>73</v>
      </c>
      <c r="X218" s="117" t="n">
        <f aca="false">IFERROR(SUMPRODUCT(X216:X216*H216:H216),"0")</f>
        <v>0</v>
      </c>
      <c r="Y218" s="117" t="n">
        <f aca="false">IFERROR(SUMPRODUCT(Y216:Y216*H216:H216),"0")</f>
        <v>0</v>
      </c>
      <c r="Z218" s="116"/>
      <c r="AA218" s="118"/>
      <c r="AB218" s="118"/>
      <c r="AC218" s="118"/>
    </row>
    <row r="219" customFormat="false" ht="16.5" hidden="false" customHeight="true" outlineLevel="0" collapsed="false">
      <c r="A219" s="92" t="s">
        <v>340</v>
      </c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3"/>
      <c r="AB219" s="93"/>
      <c r="AC219" s="93"/>
    </row>
    <row r="220" customFormat="false" ht="14.25" hidden="false" customHeight="true" outlineLevel="0" collapsed="false">
      <c r="A220" s="94" t="s">
        <v>278</v>
      </c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5"/>
      <c r="AB220" s="95"/>
      <c r="AC220" s="95"/>
    </row>
    <row r="221" customFormat="false" ht="27" hidden="false" customHeight="true" outlineLevel="0" collapsed="false">
      <c r="A221" s="96" t="s">
        <v>341</v>
      </c>
      <c r="B221" s="96" t="s">
        <v>342</v>
      </c>
      <c r="C221" s="97" t="n">
        <v>4301051320</v>
      </c>
      <c r="D221" s="98" t="n">
        <v>4680115881334</v>
      </c>
      <c r="E221" s="98"/>
      <c r="F221" s="99" t="n">
        <v>0.33</v>
      </c>
      <c r="G221" s="100" t="n">
        <v>6</v>
      </c>
      <c r="H221" s="99" t="n">
        <v>1.98</v>
      </c>
      <c r="I221" s="99" t="n">
        <v>2.25</v>
      </c>
      <c r="J221" s="100" t="n">
        <v>182</v>
      </c>
      <c r="K221" s="100" t="s">
        <v>79</v>
      </c>
      <c r="L221" s="100" t="s">
        <v>67</v>
      </c>
      <c r="M221" s="101" t="s">
        <v>282</v>
      </c>
      <c r="N221" s="101"/>
      <c r="O221" s="100" t="n">
        <v>365</v>
      </c>
      <c r="P221" s="102" t="str">
        <f aca="false"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IFERROR(IF(X221="","",X221),"")</f>
        <v>0</v>
      </c>
      <c r="Z221" s="107" t="n">
        <f aca="false">IFERROR(IF(X221="","",X221*0.00651),"")</f>
        <v>0</v>
      </c>
      <c r="AA221" s="108"/>
      <c r="AB221" s="109"/>
      <c r="AC221" s="110" t="s">
        <v>343</v>
      </c>
      <c r="AG221" s="111"/>
      <c r="AJ221" s="112" t="s">
        <v>71</v>
      </c>
      <c r="AK221" s="112" t="n">
        <v>1</v>
      </c>
      <c r="BB221" s="113" t="s">
        <v>285</v>
      </c>
      <c r="BM221" s="111" t="n">
        <f aca="false">IFERROR(X221*I221,"0")</f>
        <v>0</v>
      </c>
      <c r="BN221" s="111" t="n">
        <f aca="false">IFERROR(Y221*I221,"0")</f>
        <v>0</v>
      </c>
      <c r="BO221" s="111" t="n">
        <f aca="false">IFERROR(X221/J221,"0")</f>
        <v>0</v>
      </c>
      <c r="BP221" s="111" t="n">
        <f aca="false">IFERROR(Y221/J221,"0")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72</v>
      </c>
      <c r="Q222" s="115"/>
      <c r="R222" s="115"/>
      <c r="S222" s="115"/>
      <c r="T222" s="115"/>
      <c r="U222" s="115"/>
      <c r="V222" s="115"/>
      <c r="W222" s="116" t="s">
        <v>69</v>
      </c>
      <c r="X222" s="117" t="n">
        <f aca="false">IFERROR(SUM(X221:X221),"0")</f>
        <v>0</v>
      </c>
      <c r="Y222" s="117" t="n">
        <f aca="false">IFERROR(SUM(Y221:Y221),"0")</f>
        <v>0</v>
      </c>
      <c r="Z222" s="117" t="n">
        <f aca="false">IFERROR(IF(Z221="",0,Z221),"0")</f>
        <v>0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72</v>
      </c>
      <c r="Q223" s="115"/>
      <c r="R223" s="115"/>
      <c r="S223" s="115"/>
      <c r="T223" s="115"/>
      <c r="U223" s="115"/>
      <c r="V223" s="115"/>
      <c r="W223" s="116" t="s">
        <v>73</v>
      </c>
      <c r="X223" s="117" t="n">
        <f aca="false">IFERROR(SUMPRODUCT(X221:X221*H221:H221),"0")</f>
        <v>0</v>
      </c>
      <c r="Y223" s="117" t="n">
        <f aca="false">IFERROR(SUMPRODUCT(Y221:Y221*H221:H221),"0")</f>
        <v>0</v>
      </c>
      <c r="Z223" s="116"/>
      <c r="AA223" s="118"/>
      <c r="AB223" s="118"/>
      <c r="AC223" s="118"/>
    </row>
    <row r="224" customFormat="false" ht="16.5" hidden="false" customHeight="true" outlineLevel="0" collapsed="false">
      <c r="A224" s="92" t="s">
        <v>344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3"/>
      <c r="AB224" s="93"/>
      <c r="AC224" s="93"/>
    </row>
    <row r="225" customFormat="false" ht="14.25" hidden="false" customHeight="true" outlineLevel="0" collapsed="false">
      <c r="A225" s="94" t="s">
        <v>63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16.5" hidden="false" customHeight="true" outlineLevel="0" collapsed="false">
      <c r="A226" s="96" t="s">
        <v>345</v>
      </c>
      <c r="B226" s="96" t="s">
        <v>346</v>
      </c>
      <c r="C226" s="97" t="n">
        <v>4301071063</v>
      </c>
      <c r="D226" s="98" t="n">
        <v>4607111039019</v>
      </c>
      <c r="E226" s="98"/>
      <c r="F226" s="99" t="n">
        <v>0.43</v>
      </c>
      <c r="G226" s="100" t="n">
        <v>16</v>
      </c>
      <c r="H226" s="99" t="n">
        <v>6.88</v>
      </c>
      <c r="I226" s="99" t="n">
        <v>7.206</v>
      </c>
      <c r="J226" s="100" t="n">
        <v>84</v>
      </c>
      <c r="K226" s="100" t="s">
        <v>66</v>
      </c>
      <c r="L226" s="100" t="s">
        <v>67</v>
      </c>
      <c r="M226" s="101" t="s">
        <v>68</v>
      </c>
      <c r="N226" s="101"/>
      <c r="O226" s="100" t="n">
        <v>180</v>
      </c>
      <c r="P226" s="102" t="str">
        <f aca="false"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IFERROR(IF(X226="","",X226),"")</f>
        <v>0</v>
      </c>
      <c r="Z226" s="107" t="n">
        <f aca="false">IFERROR(IF(X226="","",X226*0.0155),"")</f>
        <v>0</v>
      </c>
      <c r="AA226" s="108"/>
      <c r="AB226" s="109"/>
      <c r="AC226" s="110" t="s">
        <v>347</v>
      </c>
      <c r="AG226" s="111"/>
      <c r="AJ226" s="112" t="s">
        <v>71</v>
      </c>
      <c r="AK226" s="112" t="n">
        <v>1</v>
      </c>
      <c r="BB226" s="113" t="s">
        <v>1</v>
      </c>
      <c r="BM226" s="111" t="n">
        <f aca="false">IFERROR(X226*I226,"0")</f>
        <v>0</v>
      </c>
      <c r="BN226" s="111" t="n">
        <f aca="false">IFERROR(Y226*I226,"0")</f>
        <v>0</v>
      </c>
      <c r="BO226" s="111" t="n">
        <f aca="false">IFERROR(X226/J226,"0")</f>
        <v>0</v>
      </c>
      <c r="BP226" s="111" t="n">
        <f aca="false">IFERROR(Y226/J226,"0")</f>
        <v>0</v>
      </c>
    </row>
    <row r="227" customFormat="false" ht="16.5" hidden="false" customHeight="true" outlineLevel="0" collapsed="false">
      <c r="A227" s="96" t="s">
        <v>348</v>
      </c>
      <c r="B227" s="96" t="s">
        <v>349</v>
      </c>
      <c r="C227" s="97" t="n">
        <v>4301071000</v>
      </c>
      <c r="D227" s="98" t="n">
        <v>4607111038708</v>
      </c>
      <c r="E227" s="98"/>
      <c r="F227" s="99" t="n">
        <v>0.8</v>
      </c>
      <c r="G227" s="100" t="n">
        <v>8</v>
      </c>
      <c r="H227" s="99" t="n">
        <v>6.4</v>
      </c>
      <c r="I227" s="99" t="n">
        <v>6.67</v>
      </c>
      <c r="J227" s="100" t="n">
        <v>84</v>
      </c>
      <c r="K227" s="100" t="s">
        <v>66</v>
      </c>
      <c r="L227" s="100" t="s">
        <v>99</v>
      </c>
      <c r="M227" s="101" t="s">
        <v>68</v>
      </c>
      <c r="N227" s="101"/>
      <c r="O227" s="100" t="n">
        <v>180</v>
      </c>
      <c r="P227" s="102" t="str">
        <f aca="false"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IFERROR(IF(X227="","",X227),"")</f>
        <v>0</v>
      </c>
      <c r="Z227" s="107" t="n">
        <f aca="false">IFERROR(IF(X227="","",X227*0.0155),"")</f>
        <v>0</v>
      </c>
      <c r="AA227" s="108"/>
      <c r="AB227" s="109"/>
      <c r="AC227" s="110" t="s">
        <v>347</v>
      </c>
      <c r="AG227" s="111"/>
      <c r="AJ227" s="112" t="s">
        <v>101</v>
      </c>
      <c r="AK227" s="112" t="n">
        <v>12</v>
      </c>
      <c r="BB227" s="113" t="s">
        <v>1</v>
      </c>
      <c r="BM227" s="111" t="n">
        <f aca="false">IFERROR(X227*I227,"0")</f>
        <v>0</v>
      </c>
      <c r="BN227" s="111" t="n">
        <f aca="false">IFERROR(Y227*I227,"0")</f>
        <v>0</v>
      </c>
      <c r="BO227" s="111" t="n">
        <f aca="false">IFERROR(X227/J227,"0")</f>
        <v>0</v>
      </c>
      <c r="BP227" s="111" t="n">
        <f aca="false">IFERROR(Y227/J227,"0")</f>
        <v>0</v>
      </c>
    </row>
    <row r="228" customFormat="false" ht="12.75" hidden="false" customHeight="false" outlineLevel="0" collapsed="false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5" t="s">
        <v>72</v>
      </c>
      <c r="Q228" s="115"/>
      <c r="R228" s="115"/>
      <c r="S228" s="115"/>
      <c r="T228" s="115"/>
      <c r="U228" s="115"/>
      <c r="V228" s="115"/>
      <c r="W228" s="116" t="s">
        <v>69</v>
      </c>
      <c r="X228" s="117" t="n">
        <f aca="false">IFERROR(SUM(X226:X227),"0")</f>
        <v>0</v>
      </c>
      <c r="Y228" s="117" t="n">
        <f aca="false">IFERROR(SUM(Y226:Y227),"0")</f>
        <v>0</v>
      </c>
      <c r="Z228" s="117" t="n">
        <f aca="false">IFERROR(IF(Z226="",0,Z226),"0")+IFERROR(IF(Z227="",0,Z227),"0")</f>
        <v>0</v>
      </c>
      <c r="AA228" s="118"/>
      <c r="AB228" s="118"/>
      <c r="AC228" s="118"/>
    </row>
    <row r="229" customFormat="false" ht="12.75" hidden="false" customHeight="false" outlineLevel="0" collapsed="false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5" t="s">
        <v>72</v>
      </c>
      <c r="Q229" s="115"/>
      <c r="R229" s="115"/>
      <c r="S229" s="115"/>
      <c r="T229" s="115"/>
      <c r="U229" s="115"/>
      <c r="V229" s="115"/>
      <c r="W229" s="116" t="s">
        <v>73</v>
      </c>
      <c r="X229" s="117" t="n">
        <f aca="false">IFERROR(SUMPRODUCT(X226:X227*H226:H227),"0")</f>
        <v>0</v>
      </c>
      <c r="Y229" s="117" t="n">
        <f aca="false">IFERROR(SUMPRODUCT(Y226:Y227*H226:H227),"0")</f>
        <v>0</v>
      </c>
      <c r="Z229" s="116"/>
      <c r="AA229" s="118"/>
      <c r="AB229" s="118"/>
      <c r="AC229" s="118"/>
    </row>
    <row r="230" customFormat="false" ht="27.75" hidden="false" customHeight="true" outlineLevel="0" collapsed="false">
      <c r="A230" s="90" t="s">
        <v>350</v>
      </c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1"/>
      <c r="AB230" s="91"/>
      <c r="AC230" s="91"/>
    </row>
    <row r="231" customFormat="false" ht="16.5" hidden="false" customHeight="true" outlineLevel="0" collapsed="false">
      <c r="A231" s="92" t="s">
        <v>351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3"/>
      <c r="AB231" s="93"/>
      <c r="AC231" s="93"/>
    </row>
    <row r="232" customFormat="false" ht="14.25" hidden="false" customHeight="true" outlineLevel="0" collapsed="false">
      <c r="A232" s="94" t="s">
        <v>63</v>
      </c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5"/>
      <c r="AB232" s="95"/>
      <c r="AC232" s="95"/>
    </row>
    <row r="233" customFormat="false" ht="27" hidden="false" customHeight="true" outlineLevel="0" collapsed="false">
      <c r="A233" s="96" t="s">
        <v>352</v>
      </c>
      <c r="B233" s="96" t="s">
        <v>353</v>
      </c>
      <c r="C233" s="97" t="n">
        <v>4301071036</v>
      </c>
      <c r="D233" s="98" t="n">
        <v>4607111036162</v>
      </c>
      <c r="E233" s="98"/>
      <c r="F233" s="99" t="n">
        <v>0.8</v>
      </c>
      <c r="G233" s="100" t="n">
        <v>8</v>
      </c>
      <c r="H233" s="99" t="n">
        <v>6.4</v>
      </c>
      <c r="I233" s="99" t="n">
        <v>6.6812</v>
      </c>
      <c r="J233" s="100" t="n">
        <v>84</v>
      </c>
      <c r="K233" s="100" t="s">
        <v>66</v>
      </c>
      <c r="L233" s="100" t="s">
        <v>67</v>
      </c>
      <c r="M233" s="101" t="s">
        <v>68</v>
      </c>
      <c r="N233" s="101"/>
      <c r="O233" s="100" t="n">
        <v>90</v>
      </c>
      <c r="P233" s="102" t="str">
        <f aca="false"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0</v>
      </c>
      <c r="Y233" s="106" t="n">
        <f aca="false">IFERROR(IF(X233="","",X233),"")</f>
        <v>0</v>
      </c>
      <c r="Z233" s="107" t="n">
        <f aca="false">IFERROR(IF(X233="","",X233*0.0155),"")</f>
        <v>0</v>
      </c>
      <c r="AA233" s="108"/>
      <c r="AB233" s="109"/>
      <c r="AC233" s="110" t="s">
        <v>354</v>
      </c>
      <c r="AG233" s="111"/>
      <c r="AJ233" s="112" t="s">
        <v>71</v>
      </c>
      <c r="AK233" s="112" t="n">
        <v>1</v>
      </c>
      <c r="BB233" s="113" t="s">
        <v>1</v>
      </c>
      <c r="BM233" s="111" t="n">
        <f aca="false">IFERROR(X233*I233,"0")</f>
        <v>0</v>
      </c>
      <c r="BN233" s="111" t="n">
        <f aca="false">IFERROR(Y233*I233,"0")</f>
        <v>0</v>
      </c>
      <c r="BO233" s="111" t="n">
        <f aca="false">IFERROR(X233/J233,"0")</f>
        <v>0</v>
      </c>
      <c r="BP233" s="111" t="n">
        <f aca="false">IFERROR(Y233/J233,"0")</f>
        <v>0</v>
      </c>
    </row>
    <row r="234" customFormat="false" ht="12.75" hidden="false" customHeight="false" outlineLevel="0" collapsed="false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5" t="s">
        <v>72</v>
      </c>
      <c r="Q234" s="115"/>
      <c r="R234" s="115"/>
      <c r="S234" s="115"/>
      <c r="T234" s="115"/>
      <c r="U234" s="115"/>
      <c r="V234" s="115"/>
      <c r="W234" s="116" t="s">
        <v>69</v>
      </c>
      <c r="X234" s="117" t="n">
        <f aca="false">IFERROR(SUM(X233:X233),"0")</f>
        <v>0</v>
      </c>
      <c r="Y234" s="117" t="n">
        <f aca="false">IFERROR(SUM(Y233:Y233),"0")</f>
        <v>0</v>
      </c>
      <c r="Z234" s="117" t="n">
        <f aca="false">IFERROR(IF(Z233="",0,Z233),"0")</f>
        <v>0</v>
      </c>
      <c r="AA234" s="118"/>
      <c r="AB234" s="118"/>
      <c r="AC234" s="118"/>
    </row>
    <row r="235" customFormat="false" ht="12.75" hidden="false" customHeight="false" outlineLevel="0" collapsed="false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5" t="s">
        <v>72</v>
      </c>
      <c r="Q235" s="115"/>
      <c r="R235" s="115"/>
      <c r="S235" s="115"/>
      <c r="T235" s="115"/>
      <c r="U235" s="115"/>
      <c r="V235" s="115"/>
      <c r="W235" s="116" t="s">
        <v>73</v>
      </c>
      <c r="X235" s="117" t="n">
        <f aca="false">IFERROR(SUMPRODUCT(X233:X233*H233:H233),"0")</f>
        <v>0</v>
      </c>
      <c r="Y235" s="117" t="n">
        <f aca="false">IFERROR(SUMPRODUCT(Y233:Y233*H233:H233),"0")</f>
        <v>0</v>
      </c>
      <c r="Z235" s="116"/>
      <c r="AA235" s="118"/>
      <c r="AB235" s="118"/>
      <c r="AC235" s="118"/>
    </row>
    <row r="236" customFormat="false" ht="27.75" hidden="false" customHeight="true" outlineLevel="0" collapsed="false">
      <c r="A236" s="90" t="s">
        <v>355</v>
      </c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1"/>
      <c r="AB236" s="91"/>
      <c r="AC236" s="91"/>
    </row>
    <row r="237" customFormat="false" ht="16.5" hidden="false" customHeight="true" outlineLevel="0" collapsed="false">
      <c r="A237" s="92" t="s">
        <v>356</v>
      </c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3"/>
      <c r="AB237" s="93"/>
      <c r="AC237" s="93"/>
    </row>
    <row r="238" customFormat="false" ht="14.25" hidden="false" customHeight="true" outlineLevel="0" collapsed="false">
      <c r="A238" s="94" t="s">
        <v>63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27" hidden="false" customHeight="true" outlineLevel="0" collapsed="false">
      <c r="A239" s="96" t="s">
        <v>357</v>
      </c>
      <c r="B239" s="96" t="s">
        <v>358</v>
      </c>
      <c r="C239" s="97" t="n">
        <v>4301071029</v>
      </c>
      <c r="D239" s="98" t="n">
        <v>4607111035899</v>
      </c>
      <c r="E239" s="98"/>
      <c r="F239" s="99" t="n">
        <v>1</v>
      </c>
      <c r="G239" s="100" t="n">
        <v>5</v>
      </c>
      <c r="H239" s="99" t="n">
        <v>5</v>
      </c>
      <c r="I239" s="99" t="n">
        <v>5.262</v>
      </c>
      <c r="J239" s="100" t="n">
        <v>84</v>
      </c>
      <c r="K239" s="100" t="s">
        <v>66</v>
      </c>
      <c r="L239" s="100" t="s">
        <v>110</v>
      </c>
      <c r="M239" s="101" t="s">
        <v>68</v>
      </c>
      <c r="N239" s="101"/>
      <c r="O239" s="100" t="n">
        <v>180</v>
      </c>
      <c r="P239" s="102" t="str">
        <f aca="false"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102"/>
      <c r="R239" s="102"/>
      <c r="S239" s="102"/>
      <c r="T239" s="102"/>
      <c r="U239" s="103"/>
      <c r="V239" s="103"/>
      <c r="W239" s="104" t="s">
        <v>69</v>
      </c>
      <c r="X239" s="105" t="n">
        <v>84</v>
      </c>
      <c r="Y239" s="106" t="n">
        <f aca="false">IFERROR(IF(X239="","",X239),"")</f>
        <v>84</v>
      </c>
      <c r="Z239" s="107" t="n">
        <f aca="false">IFERROR(IF(X239="","",X239*0.0155),"")</f>
        <v>1.302</v>
      </c>
      <c r="AA239" s="108"/>
      <c r="AB239" s="109"/>
      <c r="AC239" s="110" t="s">
        <v>257</v>
      </c>
      <c r="AG239" s="111"/>
      <c r="AJ239" s="112" t="s">
        <v>111</v>
      </c>
      <c r="AK239" s="112" t="n">
        <v>84</v>
      </c>
      <c r="BB239" s="113" t="s">
        <v>1</v>
      </c>
      <c r="BM239" s="111" t="n">
        <f aca="false">IFERROR(X239*I239,"0")</f>
        <v>442.008</v>
      </c>
      <c r="BN239" s="111" t="n">
        <f aca="false">IFERROR(Y239*I239,"0")</f>
        <v>442.008</v>
      </c>
      <c r="BO239" s="111" t="n">
        <f aca="false">IFERROR(X239/J239,"0")</f>
        <v>1</v>
      </c>
      <c r="BP239" s="111" t="n">
        <f aca="false">IFERROR(Y239/J239,"0")</f>
        <v>1</v>
      </c>
    </row>
    <row r="240" customFormat="false" ht="27" hidden="false" customHeight="true" outlineLevel="0" collapsed="false">
      <c r="A240" s="96" t="s">
        <v>359</v>
      </c>
      <c r="B240" s="96" t="s">
        <v>360</v>
      </c>
      <c r="C240" s="97" t="n">
        <v>4301070991</v>
      </c>
      <c r="D240" s="98" t="n">
        <v>4607111038180</v>
      </c>
      <c r="E240" s="98"/>
      <c r="F240" s="99" t="n">
        <v>0.4</v>
      </c>
      <c r="G240" s="100" t="n">
        <v>16</v>
      </c>
      <c r="H240" s="99" t="n">
        <v>6.4</v>
      </c>
      <c r="I240" s="99" t="n">
        <v>6.71</v>
      </c>
      <c r="J240" s="100" t="n">
        <v>84</v>
      </c>
      <c r="K240" s="100" t="s">
        <v>66</v>
      </c>
      <c r="L240" s="100" t="s">
        <v>99</v>
      </c>
      <c r="M240" s="101" t="s">
        <v>68</v>
      </c>
      <c r="N240" s="101"/>
      <c r="O240" s="100" t="n">
        <v>180</v>
      </c>
      <c r="P240" s="102" t="str">
        <f aca="false"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IFERROR(IF(X240="","",X240),"")</f>
        <v>0</v>
      </c>
      <c r="Z240" s="107" t="n">
        <f aca="false">IFERROR(IF(X240="","",X240*0.0155),"")</f>
        <v>0</v>
      </c>
      <c r="AA240" s="108"/>
      <c r="AB240" s="109"/>
      <c r="AC240" s="110" t="s">
        <v>361</v>
      </c>
      <c r="AG240" s="111"/>
      <c r="AJ240" s="112" t="s">
        <v>101</v>
      </c>
      <c r="AK240" s="112" t="n">
        <v>12</v>
      </c>
      <c r="BB240" s="113" t="s">
        <v>1</v>
      </c>
      <c r="BM240" s="111" t="n">
        <f aca="false">IFERROR(X240*I240,"0")</f>
        <v>0</v>
      </c>
      <c r="BN240" s="111" t="n">
        <f aca="false">IFERROR(Y240*I240,"0")</f>
        <v>0</v>
      </c>
      <c r="BO240" s="111" t="n">
        <f aca="false">IFERROR(X240/J240,"0")</f>
        <v>0</v>
      </c>
      <c r="BP240" s="111" t="n">
        <f aca="false">IFERROR(Y240/J240,"0")</f>
        <v>0</v>
      </c>
    </row>
    <row r="241" customFormat="false" ht="12.75" hidden="false" customHeight="false" outlineLevel="0" collapsed="false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5" t="s">
        <v>72</v>
      </c>
      <c r="Q241" s="115"/>
      <c r="R241" s="115"/>
      <c r="S241" s="115"/>
      <c r="T241" s="115"/>
      <c r="U241" s="115"/>
      <c r="V241" s="115"/>
      <c r="W241" s="116" t="s">
        <v>69</v>
      </c>
      <c r="X241" s="117" t="n">
        <f aca="false">IFERROR(SUM(X239:X240),"0")</f>
        <v>84</v>
      </c>
      <c r="Y241" s="117" t="n">
        <f aca="false">IFERROR(SUM(Y239:Y240),"0")</f>
        <v>84</v>
      </c>
      <c r="Z241" s="117" t="n">
        <f aca="false">IFERROR(IF(Z239="",0,Z239),"0")+IFERROR(IF(Z240="",0,Z240),"0")</f>
        <v>1.302</v>
      </c>
      <c r="AA241" s="118"/>
      <c r="AB241" s="118"/>
      <c r="AC241" s="118"/>
    </row>
    <row r="242" customFormat="false" ht="12.75" hidden="false" customHeight="false" outlineLevel="0" collapsed="false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5" t="s">
        <v>72</v>
      </c>
      <c r="Q242" s="115"/>
      <c r="R242" s="115"/>
      <c r="S242" s="115"/>
      <c r="T242" s="115"/>
      <c r="U242" s="115"/>
      <c r="V242" s="115"/>
      <c r="W242" s="116" t="s">
        <v>73</v>
      </c>
      <c r="X242" s="117" t="n">
        <f aca="false">IFERROR(SUMPRODUCT(X239:X240*H239:H240),"0")</f>
        <v>420</v>
      </c>
      <c r="Y242" s="117" t="n">
        <f aca="false">IFERROR(SUMPRODUCT(Y239:Y240*H239:H240),"0")</f>
        <v>420</v>
      </c>
      <c r="Z242" s="116"/>
      <c r="AA242" s="118"/>
      <c r="AB242" s="118"/>
      <c r="AC242" s="118"/>
    </row>
    <row r="243" customFormat="false" ht="16.5" hidden="false" customHeight="true" outlineLevel="0" collapsed="false">
      <c r="A243" s="92" t="s">
        <v>362</v>
      </c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3"/>
      <c r="AB243" s="93"/>
      <c r="AC243" s="93"/>
    </row>
    <row r="244" customFormat="false" ht="14.25" hidden="false" customHeight="true" outlineLevel="0" collapsed="false">
      <c r="A244" s="94" t="s">
        <v>63</v>
      </c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5"/>
      <c r="AB244" s="95"/>
      <c r="AC244" s="95"/>
    </row>
    <row r="245" customFormat="false" ht="27" hidden="false" customHeight="true" outlineLevel="0" collapsed="false">
      <c r="A245" s="96" t="s">
        <v>363</v>
      </c>
      <c r="B245" s="96" t="s">
        <v>364</v>
      </c>
      <c r="C245" s="97" t="n">
        <v>4301070870</v>
      </c>
      <c r="D245" s="98" t="n">
        <v>4607111036711</v>
      </c>
      <c r="E245" s="98"/>
      <c r="F245" s="99" t="n">
        <v>0.8</v>
      </c>
      <c r="G245" s="100" t="n">
        <v>8</v>
      </c>
      <c r="H245" s="99" t="n">
        <v>6.4</v>
      </c>
      <c r="I245" s="99" t="n">
        <v>6.67</v>
      </c>
      <c r="J245" s="100" t="n">
        <v>84</v>
      </c>
      <c r="K245" s="100" t="s">
        <v>66</v>
      </c>
      <c r="L245" s="100" t="s">
        <v>67</v>
      </c>
      <c r="M245" s="101" t="s">
        <v>68</v>
      </c>
      <c r="N245" s="101"/>
      <c r="O245" s="100" t="n">
        <v>90</v>
      </c>
      <c r="P245" s="102" t="str">
        <f aca="false"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IFERROR(IF(X245="","",X245),"")</f>
        <v>0</v>
      </c>
      <c r="Z245" s="107" t="n">
        <f aca="false">IFERROR(IF(X245="","",X245*0.0155),"")</f>
        <v>0</v>
      </c>
      <c r="AA245" s="108"/>
      <c r="AB245" s="109"/>
      <c r="AC245" s="110" t="s">
        <v>339</v>
      </c>
      <c r="AG245" s="111"/>
      <c r="AJ245" s="112" t="s">
        <v>71</v>
      </c>
      <c r="AK245" s="112" t="n">
        <v>1</v>
      </c>
      <c r="BB245" s="113" t="s">
        <v>1</v>
      </c>
      <c r="BM245" s="111" t="n">
        <f aca="false">IFERROR(X245*I245,"0")</f>
        <v>0</v>
      </c>
      <c r="BN245" s="111" t="n">
        <f aca="false">IFERROR(Y245*I245,"0")</f>
        <v>0</v>
      </c>
      <c r="BO245" s="111" t="n">
        <f aca="false">IFERROR(X245/J245,"0")</f>
        <v>0</v>
      </c>
      <c r="BP245" s="111" t="n">
        <f aca="false">IFERROR(Y245/J245,"0")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72</v>
      </c>
      <c r="Q246" s="115"/>
      <c r="R246" s="115"/>
      <c r="S246" s="115"/>
      <c r="T246" s="115"/>
      <c r="U246" s="115"/>
      <c r="V246" s="115"/>
      <c r="W246" s="116" t="s">
        <v>69</v>
      </c>
      <c r="X246" s="117" t="n">
        <f aca="false">IFERROR(SUM(X245:X245),"0")</f>
        <v>0</v>
      </c>
      <c r="Y246" s="117" t="n">
        <f aca="false">IFERROR(SUM(Y245:Y245),"0")</f>
        <v>0</v>
      </c>
      <c r="Z246" s="117" t="n">
        <f aca="false">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72</v>
      </c>
      <c r="Q247" s="115"/>
      <c r="R247" s="115"/>
      <c r="S247" s="115"/>
      <c r="T247" s="115"/>
      <c r="U247" s="115"/>
      <c r="V247" s="115"/>
      <c r="W247" s="116" t="s">
        <v>73</v>
      </c>
      <c r="X247" s="117" t="n">
        <f aca="false">IFERROR(SUMPRODUCT(X245:X245*H245:H245),"0")</f>
        <v>0</v>
      </c>
      <c r="Y247" s="117" t="n">
        <f aca="false">IFERROR(SUMPRODUCT(Y245:Y245*H245:H245),"0")</f>
        <v>0</v>
      </c>
      <c r="Z247" s="116"/>
      <c r="AA247" s="118"/>
      <c r="AB247" s="118"/>
      <c r="AC247" s="118"/>
    </row>
    <row r="248" customFormat="false" ht="27.75" hidden="false" customHeight="true" outlineLevel="0" collapsed="false">
      <c r="A248" s="90" t="s">
        <v>365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1"/>
      <c r="AB248" s="91"/>
      <c r="AC248" s="91"/>
    </row>
    <row r="249" customFormat="false" ht="16.5" hidden="false" customHeight="true" outlineLevel="0" collapsed="false">
      <c r="A249" s="92" t="s">
        <v>366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3"/>
      <c r="AB249" s="93"/>
      <c r="AC249" s="93"/>
    </row>
    <row r="250" customFormat="false" ht="14.25" hidden="false" customHeight="true" outlineLevel="0" collapsed="false">
      <c r="A250" s="94" t="s">
        <v>367</v>
      </c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5"/>
      <c r="AB250" s="95"/>
      <c r="AC250" s="95"/>
    </row>
    <row r="251" customFormat="false" ht="27" hidden="false" customHeight="true" outlineLevel="0" collapsed="false">
      <c r="A251" s="96" t="s">
        <v>368</v>
      </c>
      <c r="B251" s="96" t="s">
        <v>369</v>
      </c>
      <c r="C251" s="97" t="n">
        <v>4301133004</v>
      </c>
      <c r="D251" s="98" t="n">
        <v>4607111039774</v>
      </c>
      <c r="E251" s="98"/>
      <c r="F251" s="99" t="n">
        <v>0.25</v>
      </c>
      <c r="G251" s="100" t="n">
        <v>12</v>
      </c>
      <c r="H251" s="99" t="n">
        <v>3</v>
      </c>
      <c r="I251" s="99" t="n">
        <v>3.22</v>
      </c>
      <c r="J251" s="100" t="n">
        <v>70</v>
      </c>
      <c r="K251" s="100" t="s">
        <v>79</v>
      </c>
      <c r="L251" s="100" t="s">
        <v>67</v>
      </c>
      <c r="M251" s="101" t="s">
        <v>68</v>
      </c>
      <c r="N251" s="101"/>
      <c r="O251" s="100" t="n">
        <v>180</v>
      </c>
      <c r="P251" s="119" t="s">
        <v>370</v>
      </c>
      <c r="Q251" s="119"/>
      <c r="R251" s="119"/>
      <c r="S251" s="119"/>
      <c r="T251" s="119"/>
      <c r="U251" s="103"/>
      <c r="V251" s="103"/>
      <c r="W251" s="104" t="s">
        <v>69</v>
      </c>
      <c r="X251" s="105" t="n">
        <v>0</v>
      </c>
      <c r="Y251" s="106" t="n">
        <f aca="false">IFERROR(IF(X251="","",X251),"")</f>
        <v>0</v>
      </c>
      <c r="Z251" s="107" t="n">
        <f aca="false">IFERROR(IF(X251="","",X251*0.01788),"")</f>
        <v>0</v>
      </c>
      <c r="AA251" s="108"/>
      <c r="AB251" s="109"/>
      <c r="AC251" s="110" t="s">
        <v>371</v>
      </c>
      <c r="AG251" s="111"/>
      <c r="AJ251" s="112" t="s">
        <v>71</v>
      </c>
      <c r="AK251" s="112" t="n">
        <v>1</v>
      </c>
      <c r="BB251" s="113" t="s">
        <v>81</v>
      </c>
      <c r="BM251" s="111" t="n">
        <f aca="false">IFERROR(X251*I251,"0")</f>
        <v>0</v>
      </c>
      <c r="BN251" s="111" t="n">
        <f aca="false">IFERROR(Y251*I251,"0")</f>
        <v>0</v>
      </c>
      <c r="BO251" s="111" t="n">
        <f aca="false">IFERROR(X251/J251,"0")</f>
        <v>0</v>
      </c>
      <c r="BP251" s="111" t="n">
        <f aca="false">IFERROR(Y251/J251,"0")</f>
        <v>0</v>
      </c>
    </row>
    <row r="252" customFormat="false" ht="12.75" hidden="false" customHeight="false" outlineLevel="0" collapsed="false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5" t="s">
        <v>72</v>
      </c>
      <c r="Q252" s="115"/>
      <c r="R252" s="115"/>
      <c r="S252" s="115"/>
      <c r="T252" s="115"/>
      <c r="U252" s="115"/>
      <c r="V252" s="115"/>
      <c r="W252" s="116" t="s">
        <v>69</v>
      </c>
      <c r="X252" s="117" t="n">
        <f aca="false">IFERROR(SUM(X251:X251),"0")</f>
        <v>0</v>
      </c>
      <c r="Y252" s="117" t="n">
        <f aca="false">IFERROR(SUM(Y251:Y251),"0")</f>
        <v>0</v>
      </c>
      <c r="Z252" s="117" t="n">
        <f aca="false">IFERROR(IF(Z251="",0,Z251),"0")</f>
        <v>0</v>
      </c>
      <c r="AA252" s="118"/>
      <c r="AB252" s="118"/>
      <c r="AC252" s="118"/>
    </row>
    <row r="253" customFormat="false" ht="12.75" hidden="false" customHeight="false" outlineLevel="0" collapsed="false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5" t="s">
        <v>72</v>
      </c>
      <c r="Q253" s="115"/>
      <c r="R253" s="115"/>
      <c r="S253" s="115"/>
      <c r="T253" s="115"/>
      <c r="U253" s="115"/>
      <c r="V253" s="115"/>
      <c r="W253" s="116" t="s">
        <v>73</v>
      </c>
      <c r="X253" s="117" t="n">
        <f aca="false">IFERROR(SUMPRODUCT(X251:X251*H251:H251),"0")</f>
        <v>0</v>
      </c>
      <c r="Y253" s="117" t="n">
        <f aca="false">IFERROR(SUMPRODUCT(Y251:Y251*H251:H251),"0")</f>
        <v>0</v>
      </c>
      <c r="Z253" s="116"/>
      <c r="AA253" s="118"/>
      <c r="AB253" s="118"/>
      <c r="AC253" s="118"/>
    </row>
    <row r="254" customFormat="false" ht="14.25" hidden="false" customHeight="true" outlineLevel="0" collapsed="false">
      <c r="A254" s="94" t="s">
        <v>139</v>
      </c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5"/>
      <c r="AB254" s="95"/>
      <c r="AC254" s="95"/>
    </row>
    <row r="255" customFormat="false" ht="37.5" hidden="false" customHeight="true" outlineLevel="0" collapsed="false">
      <c r="A255" s="96" t="s">
        <v>372</v>
      </c>
      <c r="B255" s="96" t="s">
        <v>373</v>
      </c>
      <c r="C255" s="97" t="n">
        <v>4301135400</v>
      </c>
      <c r="D255" s="98" t="n">
        <v>4607111039361</v>
      </c>
      <c r="E255" s="98"/>
      <c r="F255" s="99" t="n">
        <v>0.25</v>
      </c>
      <c r="G255" s="100" t="n">
        <v>12</v>
      </c>
      <c r="H255" s="99" t="n">
        <v>3</v>
      </c>
      <c r="I255" s="99" t="n">
        <v>3.7036</v>
      </c>
      <c r="J255" s="100" t="n">
        <v>70</v>
      </c>
      <c r="K255" s="100" t="s">
        <v>79</v>
      </c>
      <c r="L255" s="100" t="s">
        <v>67</v>
      </c>
      <c r="M255" s="101" t="s">
        <v>68</v>
      </c>
      <c r="N255" s="101"/>
      <c r="O255" s="100" t="n">
        <v>180</v>
      </c>
      <c r="P255" s="102" t="str">
        <f aca="false"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IFERROR(IF(X255="","",X255),"")</f>
        <v>0</v>
      </c>
      <c r="Z255" s="107" t="n">
        <f aca="false">IFERROR(IF(X255="","",X255*0.01788),"")</f>
        <v>0</v>
      </c>
      <c r="AA255" s="108"/>
      <c r="AB255" s="109"/>
      <c r="AC255" s="110" t="s">
        <v>371</v>
      </c>
      <c r="AG255" s="111"/>
      <c r="AJ255" s="112" t="s">
        <v>71</v>
      </c>
      <c r="AK255" s="112" t="n">
        <v>1</v>
      </c>
      <c r="BB255" s="113" t="s">
        <v>81</v>
      </c>
      <c r="BM255" s="111" t="n">
        <f aca="false">IFERROR(X255*I255,"0")</f>
        <v>0</v>
      </c>
      <c r="BN255" s="111" t="n">
        <f aca="false">IFERROR(Y255*I255,"0")</f>
        <v>0</v>
      </c>
      <c r="BO255" s="111" t="n">
        <f aca="false">IFERROR(X255/J255,"0")</f>
        <v>0</v>
      </c>
      <c r="BP255" s="111" t="n">
        <f aca="false">IFERROR(Y255/J255,"0")</f>
        <v>0</v>
      </c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72</v>
      </c>
      <c r="Q256" s="115"/>
      <c r="R256" s="115"/>
      <c r="S256" s="115"/>
      <c r="T256" s="115"/>
      <c r="U256" s="115"/>
      <c r="V256" s="115"/>
      <c r="W256" s="116" t="s">
        <v>69</v>
      </c>
      <c r="X256" s="117" t="n">
        <f aca="false">IFERROR(SUM(X255:X255),"0")</f>
        <v>0</v>
      </c>
      <c r="Y256" s="117" t="n">
        <f aca="false">IFERROR(SUM(Y255:Y255),"0")</f>
        <v>0</v>
      </c>
      <c r="Z256" s="117" t="n">
        <f aca="false">IFERROR(IF(Z255="",0,Z255),"0")</f>
        <v>0</v>
      </c>
      <c r="AA256" s="118"/>
      <c r="AB256" s="118"/>
      <c r="AC256" s="118"/>
    </row>
    <row r="257" customFormat="false" ht="12.75" hidden="false" customHeight="false" outlineLevel="0" collapsed="false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5" t="s">
        <v>72</v>
      </c>
      <c r="Q257" s="115"/>
      <c r="R257" s="115"/>
      <c r="S257" s="115"/>
      <c r="T257" s="115"/>
      <c r="U257" s="115"/>
      <c r="V257" s="115"/>
      <c r="W257" s="116" t="s">
        <v>73</v>
      </c>
      <c r="X257" s="117" t="n">
        <f aca="false">IFERROR(SUMPRODUCT(X255:X255*H255:H255),"0")</f>
        <v>0</v>
      </c>
      <c r="Y257" s="117" t="n">
        <f aca="false">IFERROR(SUMPRODUCT(Y255:Y255*H255:H255),"0")</f>
        <v>0</v>
      </c>
      <c r="Z257" s="116"/>
      <c r="AA257" s="118"/>
      <c r="AB257" s="118"/>
      <c r="AC257" s="118"/>
    </row>
    <row r="258" customFormat="false" ht="27.75" hidden="false" customHeight="true" outlineLevel="0" collapsed="false">
      <c r="A258" s="90" t="s">
        <v>242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1"/>
      <c r="AB258" s="91"/>
      <c r="AC258" s="91"/>
    </row>
    <row r="259" customFormat="false" ht="16.5" hidden="false" customHeight="true" outlineLevel="0" collapsed="false">
      <c r="A259" s="92" t="s">
        <v>242</v>
      </c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3"/>
      <c r="AB259" s="93"/>
      <c r="AC259" s="93"/>
    </row>
    <row r="260" customFormat="false" ht="14.25" hidden="false" customHeight="true" outlineLevel="0" collapsed="false">
      <c r="A260" s="94" t="s">
        <v>63</v>
      </c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5"/>
      <c r="AB260" s="95"/>
      <c r="AC260" s="95"/>
    </row>
    <row r="261" customFormat="false" ht="27" hidden="false" customHeight="true" outlineLevel="0" collapsed="false">
      <c r="A261" s="96" t="s">
        <v>374</v>
      </c>
      <c r="B261" s="96" t="s">
        <v>375</v>
      </c>
      <c r="C261" s="97" t="n">
        <v>4301071014</v>
      </c>
      <c r="D261" s="98" t="n">
        <v>4640242181264</v>
      </c>
      <c r="E261" s="98"/>
      <c r="F261" s="99" t="n">
        <v>0.7</v>
      </c>
      <c r="G261" s="100" t="n">
        <v>10</v>
      </c>
      <c r="H261" s="99" t="n">
        <v>7</v>
      </c>
      <c r="I261" s="99" t="n">
        <v>7.28</v>
      </c>
      <c r="J261" s="100" t="n">
        <v>84</v>
      </c>
      <c r="K261" s="100" t="s">
        <v>66</v>
      </c>
      <c r="L261" s="100" t="s">
        <v>99</v>
      </c>
      <c r="M261" s="101" t="s">
        <v>68</v>
      </c>
      <c r="N261" s="101"/>
      <c r="O261" s="100" t="n">
        <v>180</v>
      </c>
      <c r="P261" s="119" t="s">
        <v>376</v>
      </c>
      <c r="Q261" s="119"/>
      <c r="R261" s="119"/>
      <c r="S261" s="119"/>
      <c r="T261" s="119"/>
      <c r="U261" s="103"/>
      <c r="V261" s="103"/>
      <c r="W261" s="104" t="s">
        <v>69</v>
      </c>
      <c r="X261" s="105" t="n">
        <v>0</v>
      </c>
      <c r="Y261" s="106" t="n">
        <f aca="false">IFERROR(IF(X261="","",X261),"")</f>
        <v>0</v>
      </c>
      <c r="Z261" s="107" t="n">
        <f aca="false">IFERROR(IF(X261="","",X261*0.0155),"")</f>
        <v>0</v>
      </c>
      <c r="AA261" s="108"/>
      <c r="AB261" s="109"/>
      <c r="AC261" s="110" t="s">
        <v>377</v>
      </c>
      <c r="AG261" s="111"/>
      <c r="AJ261" s="112" t="s">
        <v>101</v>
      </c>
      <c r="AK261" s="112" t="n">
        <v>12</v>
      </c>
      <c r="BB261" s="113" t="s">
        <v>1</v>
      </c>
      <c r="BM261" s="111" t="n">
        <f aca="false">IFERROR(X261*I261,"0")</f>
        <v>0</v>
      </c>
      <c r="BN261" s="111" t="n">
        <f aca="false">IFERROR(Y261*I261,"0")</f>
        <v>0</v>
      </c>
      <c r="BO261" s="111" t="n">
        <f aca="false">IFERROR(X261/J261,"0")</f>
        <v>0</v>
      </c>
      <c r="BP261" s="111" t="n">
        <f aca="false">IFERROR(Y261/J261,"0")</f>
        <v>0</v>
      </c>
    </row>
    <row r="262" customFormat="false" ht="27" hidden="false" customHeight="true" outlineLevel="0" collapsed="false">
      <c r="A262" s="96" t="s">
        <v>378</v>
      </c>
      <c r="B262" s="96" t="s">
        <v>379</v>
      </c>
      <c r="C262" s="97" t="n">
        <v>4301071021</v>
      </c>
      <c r="D262" s="98" t="n">
        <v>4640242181325</v>
      </c>
      <c r="E262" s="98"/>
      <c r="F262" s="99" t="n">
        <v>0.7</v>
      </c>
      <c r="G262" s="100" t="n">
        <v>10</v>
      </c>
      <c r="H262" s="99" t="n">
        <v>7</v>
      </c>
      <c r="I262" s="99" t="n">
        <v>7.28</v>
      </c>
      <c r="J262" s="100" t="n">
        <v>84</v>
      </c>
      <c r="K262" s="100" t="s">
        <v>66</v>
      </c>
      <c r="L262" s="100" t="s">
        <v>99</v>
      </c>
      <c r="M262" s="101" t="s">
        <v>68</v>
      </c>
      <c r="N262" s="101"/>
      <c r="O262" s="100" t="n">
        <v>180</v>
      </c>
      <c r="P262" s="119" t="s">
        <v>380</v>
      </c>
      <c r="Q262" s="119"/>
      <c r="R262" s="119"/>
      <c r="S262" s="119"/>
      <c r="T262" s="119"/>
      <c r="U262" s="103"/>
      <c r="V262" s="103"/>
      <c r="W262" s="104" t="s">
        <v>69</v>
      </c>
      <c r="X262" s="105" t="n">
        <v>0</v>
      </c>
      <c r="Y262" s="106" t="n">
        <f aca="false">IFERROR(IF(X262="","",X262),"")</f>
        <v>0</v>
      </c>
      <c r="Z262" s="107" t="n">
        <f aca="false">IFERROR(IF(X262="","",X262*0.0155),"")</f>
        <v>0</v>
      </c>
      <c r="AA262" s="108"/>
      <c r="AB262" s="109"/>
      <c r="AC262" s="110" t="s">
        <v>377</v>
      </c>
      <c r="AG262" s="111"/>
      <c r="AJ262" s="112" t="s">
        <v>101</v>
      </c>
      <c r="AK262" s="112" t="n">
        <v>12</v>
      </c>
      <c r="BB262" s="113" t="s">
        <v>1</v>
      </c>
      <c r="BM262" s="111" t="n">
        <f aca="false">IFERROR(X262*I262,"0")</f>
        <v>0</v>
      </c>
      <c r="BN262" s="111" t="n">
        <f aca="false">IFERROR(Y262*I262,"0")</f>
        <v>0</v>
      </c>
      <c r="BO262" s="111" t="n">
        <f aca="false">IFERROR(X262/J262,"0")</f>
        <v>0</v>
      </c>
      <c r="BP262" s="111" t="n">
        <f aca="false">IFERROR(Y262/J262,"0")</f>
        <v>0</v>
      </c>
    </row>
    <row r="263" customFormat="false" ht="27" hidden="false" customHeight="true" outlineLevel="0" collapsed="false">
      <c r="A263" s="96" t="s">
        <v>381</v>
      </c>
      <c r="B263" s="96" t="s">
        <v>382</v>
      </c>
      <c r="C263" s="97" t="n">
        <v>4301070993</v>
      </c>
      <c r="D263" s="98" t="n">
        <v>4640242180670</v>
      </c>
      <c r="E263" s="98"/>
      <c r="F263" s="99" t="n">
        <v>1</v>
      </c>
      <c r="G263" s="100" t="n">
        <v>6</v>
      </c>
      <c r="H263" s="99" t="n">
        <v>6</v>
      </c>
      <c r="I263" s="99" t="n">
        <v>6.23</v>
      </c>
      <c r="J263" s="100" t="n">
        <v>84</v>
      </c>
      <c r="K263" s="100" t="s">
        <v>66</v>
      </c>
      <c r="L263" s="100" t="s">
        <v>99</v>
      </c>
      <c r="M263" s="101" t="s">
        <v>68</v>
      </c>
      <c r="N263" s="101"/>
      <c r="O263" s="100" t="n">
        <v>180</v>
      </c>
      <c r="P263" s="119" t="s">
        <v>383</v>
      </c>
      <c r="Q263" s="119"/>
      <c r="R263" s="119"/>
      <c r="S263" s="119"/>
      <c r="T263" s="119"/>
      <c r="U263" s="103"/>
      <c r="V263" s="103"/>
      <c r="W263" s="104" t="s">
        <v>69</v>
      </c>
      <c r="X263" s="105" t="n">
        <v>0</v>
      </c>
      <c r="Y263" s="106" t="n">
        <f aca="false">IFERROR(IF(X263="","",X263),"")</f>
        <v>0</v>
      </c>
      <c r="Z263" s="107" t="n">
        <f aca="false">IFERROR(IF(X263="","",X263*0.0155),"")</f>
        <v>0</v>
      </c>
      <c r="AA263" s="108"/>
      <c r="AB263" s="109"/>
      <c r="AC263" s="110" t="s">
        <v>384</v>
      </c>
      <c r="AG263" s="111"/>
      <c r="AJ263" s="112" t="s">
        <v>101</v>
      </c>
      <c r="AK263" s="112" t="n">
        <v>12</v>
      </c>
      <c r="BB263" s="113" t="s">
        <v>1</v>
      </c>
      <c r="BM263" s="111" t="n">
        <f aca="false">IFERROR(X263*I263,"0")</f>
        <v>0</v>
      </c>
      <c r="BN263" s="111" t="n">
        <f aca="false">IFERROR(Y263*I263,"0")</f>
        <v>0</v>
      </c>
      <c r="BO263" s="111" t="n">
        <f aca="false">IFERROR(X263/J263,"0")</f>
        <v>0</v>
      </c>
      <c r="BP263" s="111" t="n">
        <f aca="false">IFERROR(Y263/J263,"0")</f>
        <v>0</v>
      </c>
    </row>
    <row r="264" customFormat="false" ht="12.75" hidden="false" customHeight="false" outlineLevel="0" collapsed="false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5" t="s">
        <v>72</v>
      </c>
      <c r="Q264" s="115"/>
      <c r="R264" s="115"/>
      <c r="S264" s="115"/>
      <c r="T264" s="115"/>
      <c r="U264" s="115"/>
      <c r="V264" s="115"/>
      <c r="W264" s="116" t="s">
        <v>69</v>
      </c>
      <c r="X264" s="117" t="n">
        <f aca="false">IFERROR(SUM(X261:X263),"0")</f>
        <v>0</v>
      </c>
      <c r="Y264" s="117" t="n">
        <f aca="false">IFERROR(SUM(Y261:Y263),"0")</f>
        <v>0</v>
      </c>
      <c r="Z264" s="117" t="n">
        <f aca="false">IFERROR(IF(Z261="",0,Z261),"0")+IFERROR(IF(Z262="",0,Z262),"0")+IFERROR(IF(Z263="",0,Z263),"0")</f>
        <v>0</v>
      </c>
      <c r="AA264" s="118"/>
      <c r="AB264" s="118"/>
      <c r="AC264" s="118"/>
    </row>
    <row r="265" customFormat="false" ht="12.75" hidden="false" customHeight="false" outlineLevel="0" collapsed="false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5" t="s">
        <v>72</v>
      </c>
      <c r="Q265" s="115"/>
      <c r="R265" s="115"/>
      <c r="S265" s="115"/>
      <c r="T265" s="115"/>
      <c r="U265" s="115"/>
      <c r="V265" s="115"/>
      <c r="W265" s="116" t="s">
        <v>73</v>
      </c>
      <c r="X265" s="117" t="n">
        <f aca="false">IFERROR(SUMPRODUCT(X261:X263*H261:H263),"0")</f>
        <v>0</v>
      </c>
      <c r="Y265" s="117" t="n">
        <f aca="false">IFERROR(SUMPRODUCT(Y261:Y263*H261:H263),"0")</f>
        <v>0</v>
      </c>
      <c r="Z265" s="116"/>
      <c r="AA265" s="118"/>
      <c r="AB265" s="118"/>
      <c r="AC265" s="118"/>
    </row>
    <row r="266" customFormat="false" ht="14.25" hidden="false" customHeight="true" outlineLevel="0" collapsed="false">
      <c r="A266" s="94" t="s">
        <v>145</v>
      </c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5"/>
      <c r="AB266" s="95"/>
      <c r="AC266" s="95"/>
    </row>
    <row r="267" customFormat="false" ht="27" hidden="false" customHeight="true" outlineLevel="0" collapsed="false">
      <c r="A267" s="96" t="s">
        <v>385</v>
      </c>
      <c r="B267" s="96" t="s">
        <v>386</v>
      </c>
      <c r="C267" s="97" t="n">
        <v>4301131019</v>
      </c>
      <c r="D267" s="98" t="n">
        <v>4640242180427</v>
      </c>
      <c r="E267" s="98"/>
      <c r="F267" s="99" t="n">
        <v>1.8</v>
      </c>
      <c r="G267" s="100" t="n">
        <v>1</v>
      </c>
      <c r="H267" s="99" t="n">
        <v>1.8</v>
      </c>
      <c r="I267" s="99" t="n">
        <v>1.915</v>
      </c>
      <c r="J267" s="100" t="n">
        <v>234</v>
      </c>
      <c r="K267" s="100" t="s">
        <v>134</v>
      </c>
      <c r="L267" s="100" t="s">
        <v>99</v>
      </c>
      <c r="M267" s="101" t="s">
        <v>68</v>
      </c>
      <c r="N267" s="101"/>
      <c r="O267" s="100" t="n">
        <v>180</v>
      </c>
      <c r="P267" s="119" t="s">
        <v>387</v>
      </c>
      <c r="Q267" s="119"/>
      <c r="R267" s="119"/>
      <c r="S267" s="119"/>
      <c r="T267" s="119"/>
      <c r="U267" s="103"/>
      <c r="V267" s="103"/>
      <c r="W267" s="104" t="s">
        <v>69</v>
      </c>
      <c r="X267" s="105" t="n">
        <v>0</v>
      </c>
      <c r="Y267" s="106" t="n">
        <f aca="false">IFERROR(IF(X267="","",X267),"")</f>
        <v>0</v>
      </c>
      <c r="Z267" s="107" t="n">
        <f aca="false">IFERROR(IF(X267="","",X267*0.00502),"")</f>
        <v>0</v>
      </c>
      <c r="AA267" s="108"/>
      <c r="AB267" s="109"/>
      <c r="AC267" s="110" t="s">
        <v>388</v>
      </c>
      <c r="AG267" s="111"/>
      <c r="AJ267" s="112" t="s">
        <v>101</v>
      </c>
      <c r="AK267" s="112" t="n">
        <v>18</v>
      </c>
      <c r="BB267" s="113" t="s">
        <v>81</v>
      </c>
      <c r="BM267" s="111" t="n">
        <f aca="false">IFERROR(X267*I267,"0")</f>
        <v>0</v>
      </c>
      <c r="BN267" s="111" t="n">
        <f aca="false">IFERROR(Y267*I267,"0")</f>
        <v>0</v>
      </c>
      <c r="BO267" s="111" t="n">
        <f aca="false">IFERROR(X267/J267,"0")</f>
        <v>0</v>
      </c>
      <c r="BP267" s="111" t="n">
        <f aca="false">IFERROR(Y267/J267,"0")</f>
        <v>0</v>
      </c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72</v>
      </c>
      <c r="Q268" s="115"/>
      <c r="R268" s="115"/>
      <c r="S268" s="115"/>
      <c r="T268" s="115"/>
      <c r="U268" s="115"/>
      <c r="V268" s="115"/>
      <c r="W268" s="116" t="s">
        <v>69</v>
      </c>
      <c r="X268" s="117" t="n">
        <f aca="false">IFERROR(SUM(X267:X267),"0")</f>
        <v>0</v>
      </c>
      <c r="Y268" s="117" t="n">
        <f aca="false">IFERROR(SUM(Y267:Y267),"0")</f>
        <v>0</v>
      </c>
      <c r="Z268" s="117" t="n">
        <f aca="false">IFERROR(IF(Z267="",0,Z267),"0")</f>
        <v>0</v>
      </c>
      <c r="AA268" s="118"/>
      <c r="AB268" s="118"/>
      <c r="AC268" s="118"/>
    </row>
    <row r="269" customFormat="false" ht="12.75" hidden="false" customHeight="false" outlineLevel="0" collapsed="false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5" t="s">
        <v>72</v>
      </c>
      <c r="Q269" s="115"/>
      <c r="R269" s="115"/>
      <c r="S269" s="115"/>
      <c r="T269" s="115"/>
      <c r="U269" s="115"/>
      <c r="V269" s="115"/>
      <c r="W269" s="116" t="s">
        <v>73</v>
      </c>
      <c r="X269" s="117" t="n">
        <f aca="false">IFERROR(SUMPRODUCT(X267:X267*H267:H267),"0")</f>
        <v>0</v>
      </c>
      <c r="Y269" s="117" t="n">
        <f aca="false">IFERROR(SUMPRODUCT(Y267:Y267*H267:H267),"0")</f>
        <v>0</v>
      </c>
      <c r="Z269" s="116"/>
      <c r="AA269" s="118"/>
      <c r="AB269" s="118"/>
      <c r="AC269" s="118"/>
    </row>
    <row r="270" customFormat="false" ht="14.25" hidden="false" customHeight="true" outlineLevel="0" collapsed="false">
      <c r="A270" s="94" t="s">
        <v>76</v>
      </c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5"/>
      <c r="AB270" s="95"/>
      <c r="AC270" s="95"/>
    </row>
    <row r="271" customFormat="false" ht="27" hidden="false" customHeight="true" outlineLevel="0" collapsed="false">
      <c r="A271" s="96" t="s">
        <v>389</v>
      </c>
      <c r="B271" s="96" t="s">
        <v>390</v>
      </c>
      <c r="C271" s="97" t="n">
        <v>4301132080</v>
      </c>
      <c r="D271" s="98" t="n">
        <v>4640242180397</v>
      </c>
      <c r="E271" s="98"/>
      <c r="F271" s="99" t="n">
        <v>1</v>
      </c>
      <c r="G271" s="100" t="n">
        <v>6</v>
      </c>
      <c r="H271" s="99" t="n">
        <v>6</v>
      </c>
      <c r="I271" s="99" t="n">
        <v>6.26</v>
      </c>
      <c r="J271" s="100" t="n">
        <v>84</v>
      </c>
      <c r="K271" s="100" t="s">
        <v>66</v>
      </c>
      <c r="L271" s="100" t="s">
        <v>110</v>
      </c>
      <c r="M271" s="101" t="s">
        <v>68</v>
      </c>
      <c r="N271" s="101"/>
      <c r="O271" s="100" t="n">
        <v>180</v>
      </c>
      <c r="P271" s="119" t="s">
        <v>391</v>
      </c>
      <c r="Q271" s="119"/>
      <c r="R271" s="119"/>
      <c r="S271" s="119"/>
      <c r="T271" s="119"/>
      <c r="U271" s="103"/>
      <c r="V271" s="103"/>
      <c r="W271" s="104" t="s">
        <v>69</v>
      </c>
      <c r="X271" s="105" t="n">
        <v>36</v>
      </c>
      <c r="Y271" s="106" t="n">
        <f aca="false">IFERROR(IF(X271="","",X271),"")</f>
        <v>36</v>
      </c>
      <c r="Z271" s="107" t="n">
        <f aca="false">IFERROR(IF(X271="","",X271*0.0155),"")</f>
        <v>0.558</v>
      </c>
      <c r="AA271" s="108"/>
      <c r="AB271" s="109"/>
      <c r="AC271" s="110" t="s">
        <v>392</v>
      </c>
      <c r="AG271" s="111"/>
      <c r="AJ271" s="112" t="s">
        <v>111</v>
      </c>
      <c r="AK271" s="112" t="n">
        <v>84</v>
      </c>
      <c r="BB271" s="113" t="s">
        <v>81</v>
      </c>
      <c r="BM271" s="111" t="n">
        <f aca="false">IFERROR(X271*I271,"0")</f>
        <v>225.36</v>
      </c>
      <c r="BN271" s="111" t="n">
        <f aca="false">IFERROR(Y271*I271,"0")</f>
        <v>225.36</v>
      </c>
      <c r="BO271" s="111" t="n">
        <f aca="false">IFERROR(X271/J271,"0")</f>
        <v>0.428571428571429</v>
      </c>
      <c r="BP271" s="111" t="n">
        <f aca="false">IFERROR(Y271/J271,"0")</f>
        <v>0.428571428571429</v>
      </c>
    </row>
    <row r="272" customFormat="false" ht="27" hidden="false" customHeight="true" outlineLevel="0" collapsed="false">
      <c r="A272" s="96" t="s">
        <v>393</v>
      </c>
      <c r="B272" s="96" t="s">
        <v>394</v>
      </c>
      <c r="C272" s="97" t="n">
        <v>4301132104</v>
      </c>
      <c r="D272" s="98" t="n">
        <v>4640242181219</v>
      </c>
      <c r="E272" s="98"/>
      <c r="F272" s="99" t="n">
        <v>0.3</v>
      </c>
      <c r="G272" s="100" t="n">
        <v>9</v>
      </c>
      <c r="H272" s="99" t="n">
        <v>2.7</v>
      </c>
      <c r="I272" s="99" t="n">
        <v>2.845</v>
      </c>
      <c r="J272" s="100" t="n">
        <v>234</v>
      </c>
      <c r="K272" s="100" t="s">
        <v>134</v>
      </c>
      <c r="L272" s="100" t="s">
        <v>99</v>
      </c>
      <c r="M272" s="101" t="s">
        <v>68</v>
      </c>
      <c r="N272" s="101"/>
      <c r="O272" s="100" t="n">
        <v>180</v>
      </c>
      <c r="P272" s="119" t="s">
        <v>395</v>
      </c>
      <c r="Q272" s="119"/>
      <c r="R272" s="119"/>
      <c r="S272" s="119"/>
      <c r="T272" s="119"/>
      <c r="U272" s="103"/>
      <c r="V272" s="103"/>
      <c r="W272" s="104" t="s">
        <v>69</v>
      </c>
      <c r="X272" s="105" t="n">
        <v>0</v>
      </c>
      <c r="Y272" s="106" t="n">
        <f aca="false">IFERROR(IF(X272="","",X272),"")</f>
        <v>0</v>
      </c>
      <c r="Z272" s="107" t="n">
        <f aca="false">IFERROR(IF(X272="","",X272*0.00502),"")</f>
        <v>0</v>
      </c>
      <c r="AA272" s="108"/>
      <c r="AB272" s="109"/>
      <c r="AC272" s="110" t="s">
        <v>392</v>
      </c>
      <c r="AG272" s="111"/>
      <c r="AJ272" s="112" t="s">
        <v>101</v>
      </c>
      <c r="AK272" s="112" t="n">
        <v>18</v>
      </c>
      <c r="BB272" s="113" t="s">
        <v>81</v>
      </c>
      <c r="BM272" s="111" t="n">
        <f aca="false">IFERROR(X272*I272,"0")</f>
        <v>0</v>
      </c>
      <c r="BN272" s="111" t="n">
        <f aca="false">IFERROR(Y272*I272,"0")</f>
        <v>0</v>
      </c>
      <c r="BO272" s="111" t="n">
        <f aca="false">IFERROR(X272/J272,"0")</f>
        <v>0</v>
      </c>
      <c r="BP272" s="111" t="n">
        <f aca="false">IFERROR(Y272/J272,"0")</f>
        <v>0</v>
      </c>
    </row>
    <row r="273" customFormat="false" ht="12.75" hidden="false" customHeight="false" outlineLevel="0" collapsed="false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5" t="s">
        <v>72</v>
      </c>
      <c r="Q273" s="115"/>
      <c r="R273" s="115"/>
      <c r="S273" s="115"/>
      <c r="T273" s="115"/>
      <c r="U273" s="115"/>
      <c r="V273" s="115"/>
      <c r="W273" s="116" t="s">
        <v>69</v>
      </c>
      <c r="X273" s="117" t="n">
        <f aca="false">IFERROR(SUM(X271:X272),"0")</f>
        <v>36</v>
      </c>
      <c r="Y273" s="117" t="n">
        <f aca="false">IFERROR(SUM(Y271:Y272),"0")</f>
        <v>36</v>
      </c>
      <c r="Z273" s="117" t="n">
        <f aca="false">IFERROR(IF(Z271="",0,Z271),"0")+IFERROR(IF(Z272="",0,Z272),"0")</f>
        <v>0.558</v>
      </c>
      <c r="AA273" s="118"/>
      <c r="AB273" s="118"/>
      <c r="AC273" s="118"/>
    </row>
    <row r="274" customFormat="false" ht="12.75" hidden="false" customHeight="false" outlineLevel="0" collapsed="false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5" t="s">
        <v>72</v>
      </c>
      <c r="Q274" s="115"/>
      <c r="R274" s="115"/>
      <c r="S274" s="115"/>
      <c r="T274" s="115"/>
      <c r="U274" s="115"/>
      <c r="V274" s="115"/>
      <c r="W274" s="116" t="s">
        <v>73</v>
      </c>
      <c r="X274" s="117" t="n">
        <f aca="false">IFERROR(SUMPRODUCT(X271:X272*H271:H272),"0")</f>
        <v>216</v>
      </c>
      <c r="Y274" s="117" t="n">
        <f aca="false">IFERROR(SUMPRODUCT(Y271:Y272*H271:H272),"0")</f>
        <v>216</v>
      </c>
      <c r="Z274" s="116"/>
      <c r="AA274" s="118"/>
      <c r="AB274" s="118"/>
      <c r="AC274" s="118"/>
    </row>
    <row r="275" customFormat="false" ht="14.25" hidden="false" customHeight="true" outlineLevel="0" collapsed="false">
      <c r="A275" s="94" t="s">
        <v>175</v>
      </c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5"/>
      <c r="AB275" s="95"/>
      <c r="AC275" s="95"/>
    </row>
    <row r="276" customFormat="false" ht="27" hidden="false" customHeight="true" outlineLevel="0" collapsed="false">
      <c r="A276" s="96" t="s">
        <v>396</v>
      </c>
      <c r="B276" s="96" t="s">
        <v>397</v>
      </c>
      <c r="C276" s="97" t="n">
        <v>4301136028</v>
      </c>
      <c r="D276" s="98" t="n">
        <v>4640242180304</v>
      </c>
      <c r="E276" s="98"/>
      <c r="F276" s="99" t="n">
        <v>2.7</v>
      </c>
      <c r="G276" s="100" t="n">
        <v>1</v>
      </c>
      <c r="H276" s="99" t="n">
        <v>2.7</v>
      </c>
      <c r="I276" s="99" t="n">
        <v>2.8906</v>
      </c>
      <c r="J276" s="100" t="n">
        <v>126</v>
      </c>
      <c r="K276" s="100" t="s">
        <v>79</v>
      </c>
      <c r="L276" s="100" t="s">
        <v>99</v>
      </c>
      <c r="M276" s="101" t="s">
        <v>68</v>
      </c>
      <c r="N276" s="101"/>
      <c r="O276" s="100" t="n">
        <v>180</v>
      </c>
      <c r="P276" s="119" t="s">
        <v>398</v>
      </c>
      <c r="Q276" s="119"/>
      <c r="R276" s="119"/>
      <c r="S276" s="119"/>
      <c r="T276" s="119"/>
      <c r="U276" s="103"/>
      <c r="V276" s="103"/>
      <c r="W276" s="104" t="s">
        <v>69</v>
      </c>
      <c r="X276" s="105" t="n">
        <v>0</v>
      </c>
      <c r="Y276" s="106" t="n">
        <f aca="false">IFERROR(IF(X276="","",X276),"")</f>
        <v>0</v>
      </c>
      <c r="Z276" s="107" t="n">
        <f aca="false">IFERROR(IF(X276="","",X276*0.00936),"")</f>
        <v>0</v>
      </c>
      <c r="AA276" s="108"/>
      <c r="AB276" s="109"/>
      <c r="AC276" s="110" t="s">
        <v>399</v>
      </c>
      <c r="AG276" s="111"/>
      <c r="AJ276" s="112" t="s">
        <v>101</v>
      </c>
      <c r="AK276" s="112" t="n">
        <v>14</v>
      </c>
      <c r="BB276" s="113" t="s">
        <v>81</v>
      </c>
      <c r="BM276" s="111" t="n">
        <f aca="false">IFERROR(X276*I276,"0")</f>
        <v>0</v>
      </c>
      <c r="BN276" s="111" t="n">
        <f aca="false">IFERROR(Y276*I276,"0")</f>
        <v>0</v>
      </c>
      <c r="BO276" s="111" t="n">
        <f aca="false">IFERROR(X276/J276,"0")</f>
        <v>0</v>
      </c>
      <c r="BP276" s="111" t="n">
        <f aca="false">IFERROR(Y276/J276,"0")</f>
        <v>0</v>
      </c>
    </row>
    <row r="277" customFormat="false" ht="27" hidden="false" customHeight="true" outlineLevel="0" collapsed="false">
      <c r="A277" s="96" t="s">
        <v>400</v>
      </c>
      <c r="B277" s="96" t="s">
        <v>401</v>
      </c>
      <c r="C277" s="97" t="n">
        <v>4301136026</v>
      </c>
      <c r="D277" s="98" t="n">
        <v>4640242180236</v>
      </c>
      <c r="E277" s="98"/>
      <c r="F277" s="99" t="n">
        <v>5</v>
      </c>
      <c r="G277" s="100" t="n">
        <v>1</v>
      </c>
      <c r="H277" s="99" t="n">
        <v>5</v>
      </c>
      <c r="I277" s="99" t="n">
        <v>5.235</v>
      </c>
      <c r="J277" s="100" t="n">
        <v>84</v>
      </c>
      <c r="K277" s="100" t="s">
        <v>66</v>
      </c>
      <c r="L277" s="100" t="s">
        <v>99</v>
      </c>
      <c r="M277" s="101" t="s">
        <v>68</v>
      </c>
      <c r="N277" s="101"/>
      <c r="O277" s="100" t="n">
        <v>180</v>
      </c>
      <c r="P277" s="119" t="s">
        <v>402</v>
      </c>
      <c r="Q277" s="119"/>
      <c r="R277" s="119"/>
      <c r="S277" s="119"/>
      <c r="T277" s="119"/>
      <c r="U277" s="103"/>
      <c r="V277" s="103"/>
      <c r="W277" s="104" t="s">
        <v>69</v>
      </c>
      <c r="X277" s="105" t="n">
        <v>36</v>
      </c>
      <c r="Y277" s="106" t="n">
        <f aca="false">IFERROR(IF(X277="","",X277),"")</f>
        <v>36</v>
      </c>
      <c r="Z277" s="107" t="n">
        <f aca="false">IFERROR(IF(X277="","",X277*0.0155),"")</f>
        <v>0.558</v>
      </c>
      <c r="AA277" s="108"/>
      <c r="AB277" s="109"/>
      <c r="AC277" s="110" t="s">
        <v>399</v>
      </c>
      <c r="AG277" s="111"/>
      <c r="AJ277" s="112" t="s">
        <v>101</v>
      </c>
      <c r="AK277" s="112" t="n">
        <v>12</v>
      </c>
      <c r="BB277" s="113" t="s">
        <v>81</v>
      </c>
      <c r="BM277" s="111" t="n">
        <f aca="false">IFERROR(X277*I277,"0")</f>
        <v>188.46</v>
      </c>
      <c r="BN277" s="111" t="n">
        <f aca="false">IFERROR(Y277*I277,"0")</f>
        <v>188.46</v>
      </c>
      <c r="BO277" s="111" t="n">
        <f aca="false">IFERROR(X277/J277,"0")</f>
        <v>0.428571428571429</v>
      </c>
      <c r="BP277" s="111" t="n">
        <f aca="false">IFERROR(Y277/J277,"0")</f>
        <v>0.428571428571429</v>
      </c>
    </row>
    <row r="278" customFormat="false" ht="27" hidden="false" customHeight="true" outlineLevel="0" collapsed="false">
      <c r="A278" s="96" t="s">
        <v>403</v>
      </c>
      <c r="B278" s="96" t="s">
        <v>404</v>
      </c>
      <c r="C278" s="97" t="n">
        <v>4301136029</v>
      </c>
      <c r="D278" s="98" t="n">
        <v>4640242180410</v>
      </c>
      <c r="E278" s="98"/>
      <c r="F278" s="99" t="n">
        <v>2.24</v>
      </c>
      <c r="G278" s="100" t="n">
        <v>1</v>
      </c>
      <c r="H278" s="99" t="n">
        <v>2.24</v>
      </c>
      <c r="I278" s="99" t="n">
        <v>2.432</v>
      </c>
      <c r="J278" s="100" t="n">
        <v>126</v>
      </c>
      <c r="K278" s="100" t="s">
        <v>79</v>
      </c>
      <c r="L278" s="100" t="s">
        <v>99</v>
      </c>
      <c r="M278" s="101" t="s">
        <v>68</v>
      </c>
      <c r="N278" s="101"/>
      <c r="O278" s="100" t="n">
        <v>180</v>
      </c>
      <c r="P278" s="102" t="str">
        <f aca="false"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102"/>
      <c r="R278" s="102"/>
      <c r="S278" s="102"/>
      <c r="T278" s="102"/>
      <c r="U278" s="103"/>
      <c r="V278" s="103"/>
      <c r="W278" s="104" t="s">
        <v>69</v>
      </c>
      <c r="X278" s="105" t="n">
        <v>28</v>
      </c>
      <c r="Y278" s="106" t="n">
        <f aca="false">IFERROR(IF(X278="","",X278),"")</f>
        <v>28</v>
      </c>
      <c r="Z278" s="107" t="n">
        <f aca="false">IFERROR(IF(X278="","",X278*0.00936),"")</f>
        <v>0.26208</v>
      </c>
      <c r="AA278" s="108"/>
      <c r="AB278" s="109"/>
      <c r="AC278" s="110" t="s">
        <v>399</v>
      </c>
      <c r="AG278" s="111"/>
      <c r="AJ278" s="112" t="s">
        <v>101</v>
      </c>
      <c r="AK278" s="112" t="n">
        <v>14</v>
      </c>
      <c r="BB278" s="113" t="s">
        <v>81</v>
      </c>
      <c r="BM278" s="111" t="n">
        <f aca="false">IFERROR(X278*I278,"0")</f>
        <v>68.096</v>
      </c>
      <c r="BN278" s="111" t="n">
        <f aca="false">IFERROR(Y278*I278,"0")</f>
        <v>68.096</v>
      </c>
      <c r="BO278" s="111" t="n">
        <f aca="false">IFERROR(X278/J278,"0")</f>
        <v>0.222222222222222</v>
      </c>
      <c r="BP278" s="111" t="n">
        <f aca="false">IFERROR(Y278/J278,"0")</f>
        <v>0.222222222222222</v>
      </c>
    </row>
    <row r="279" customFormat="false" ht="12.75" hidden="false" customHeight="false" outlineLevel="0" collapsed="false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5" t="s">
        <v>72</v>
      </c>
      <c r="Q279" s="115"/>
      <c r="R279" s="115"/>
      <c r="S279" s="115"/>
      <c r="T279" s="115"/>
      <c r="U279" s="115"/>
      <c r="V279" s="115"/>
      <c r="W279" s="116" t="s">
        <v>69</v>
      </c>
      <c r="X279" s="117" t="n">
        <f aca="false">IFERROR(SUM(X276:X278),"0")</f>
        <v>64</v>
      </c>
      <c r="Y279" s="117" t="n">
        <f aca="false">IFERROR(SUM(Y276:Y278),"0")</f>
        <v>64</v>
      </c>
      <c r="Z279" s="117" t="n">
        <f aca="false">IFERROR(IF(Z276="",0,Z276),"0")+IFERROR(IF(Z277="",0,Z277),"0")+IFERROR(IF(Z278="",0,Z278),"0")</f>
        <v>0.82008</v>
      </c>
      <c r="AA279" s="118"/>
      <c r="AB279" s="118"/>
      <c r="AC279" s="118"/>
    </row>
    <row r="280" customFormat="false" ht="12.75" hidden="false" customHeight="false" outlineLevel="0" collapsed="false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5" t="s">
        <v>72</v>
      </c>
      <c r="Q280" s="115"/>
      <c r="R280" s="115"/>
      <c r="S280" s="115"/>
      <c r="T280" s="115"/>
      <c r="U280" s="115"/>
      <c r="V280" s="115"/>
      <c r="W280" s="116" t="s">
        <v>73</v>
      </c>
      <c r="X280" s="117" t="n">
        <f aca="false">IFERROR(SUMPRODUCT(X276:X278*H276:H278),"0")</f>
        <v>242.72</v>
      </c>
      <c r="Y280" s="117" t="n">
        <f aca="false">IFERROR(SUMPRODUCT(Y276:Y278*H276:H278),"0")</f>
        <v>242.72</v>
      </c>
      <c r="Z280" s="116"/>
      <c r="AA280" s="118"/>
      <c r="AB280" s="118"/>
      <c r="AC280" s="118"/>
    </row>
    <row r="281" customFormat="false" ht="14.25" hidden="false" customHeight="true" outlineLevel="0" collapsed="false">
      <c r="A281" s="94" t="s">
        <v>139</v>
      </c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5"/>
      <c r="AB281" s="95"/>
      <c r="AC281" s="95"/>
    </row>
    <row r="282" customFormat="false" ht="27" hidden="false" customHeight="true" outlineLevel="0" collapsed="false">
      <c r="A282" s="96" t="s">
        <v>405</v>
      </c>
      <c r="B282" s="96" t="s">
        <v>406</v>
      </c>
      <c r="C282" s="97" t="n">
        <v>4301135504</v>
      </c>
      <c r="D282" s="98" t="n">
        <v>4640242181554</v>
      </c>
      <c r="E282" s="98"/>
      <c r="F282" s="99" t="n">
        <v>3</v>
      </c>
      <c r="G282" s="100" t="n">
        <v>1</v>
      </c>
      <c r="H282" s="99" t="n">
        <v>3</v>
      </c>
      <c r="I282" s="99" t="n">
        <v>3.192</v>
      </c>
      <c r="J282" s="100" t="n">
        <v>126</v>
      </c>
      <c r="K282" s="100" t="s">
        <v>79</v>
      </c>
      <c r="L282" s="100" t="s">
        <v>67</v>
      </c>
      <c r="M282" s="101" t="s">
        <v>68</v>
      </c>
      <c r="N282" s="101"/>
      <c r="O282" s="100" t="n">
        <v>180</v>
      </c>
      <c r="P282" s="119" t="s">
        <v>407</v>
      </c>
      <c r="Q282" s="119"/>
      <c r="R282" s="119"/>
      <c r="S282" s="119"/>
      <c r="T282" s="119"/>
      <c r="U282" s="103"/>
      <c r="V282" s="103"/>
      <c r="W282" s="104" t="s">
        <v>69</v>
      </c>
      <c r="X282" s="105" t="n">
        <v>0</v>
      </c>
      <c r="Y282" s="106" t="n">
        <f aca="false">IFERROR(IF(X282="","",X282),"")</f>
        <v>0</v>
      </c>
      <c r="Z282" s="107" t="n">
        <f aca="false">IFERROR(IF(X282="","",X282*0.00936),"")</f>
        <v>0</v>
      </c>
      <c r="AA282" s="108"/>
      <c r="AB282" s="109"/>
      <c r="AC282" s="110" t="s">
        <v>408</v>
      </c>
      <c r="AG282" s="111"/>
      <c r="AJ282" s="112" t="s">
        <v>71</v>
      </c>
      <c r="AK282" s="112" t="n">
        <v>1</v>
      </c>
      <c r="BB282" s="113" t="s">
        <v>81</v>
      </c>
      <c r="BM282" s="111" t="n">
        <f aca="false">IFERROR(X282*I282,"0")</f>
        <v>0</v>
      </c>
      <c r="BN282" s="111" t="n">
        <f aca="false">IFERROR(Y282*I282,"0")</f>
        <v>0</v>
      </c>
      <c r="BO282" s="111" t="n">
        <f aca="false">IFERROR(X282/J282,"0")</f>
        <v>0</v>
      </c>
      <c r="BP282" s="111" t="n">
        <f aca="false">IFERROR(Y282/J282,"0")</f>
        <v>0</v>
      </c>
    </row>
    <row r="283" customFormat="false" ht="27" hidden="false" customHeight="true" outlineLevel="0" collapsed="false">
      <c r="A283" s="96" t="s">
        <v>409</v>
      </c>
      <c r="B283" s="96" t="s">
        <v>410</v>
      </c>
      <c r="C283" s="97" t="n">
        <v>4301135394</v>
      </c>
      <c r="D283" s="98" t="n">
        <v>4640242181561</v>
      </c>
      <c r="E283" s="98"/>
      <c r="F283" s="99" t="n">
        <v>3.7</v>
      </c>
      <c r="G283" s="100" t="n">
        <v>1</v>
      </c>
      <c r="H283" s="99" t="n">
        <v>3.7</v>
      </c>
      <c r="I283" s="99" t="n">
        <v>3.892</v>
      </c>
      <c r="J283" s="100" t="n">
        <v>126</v>
      </c>
      <c r="K283" s="100" t="s">
        <v>79</v>
      </c>
      <c r="L283" s="100" t="s">
        <v>99</v>
      </c>
      <c r="M283" s="101" t="s">
        <v>68</v>
      </c>
      <c r="N283" s="101"/>
      <c r="O283" s="100" t="n">
        <v>180</v>
      </c>
      <c r="P283" s="119" t="s">
        <v>411</v>
      </c>
      <c r="Q283" s="119"/>
      <c r="R283" s="119"/>
      <c r="S283" s="119"/>
      <c r="T283" s="119"/>
      <c r="U283" s="103"/>
      <c r="V283" s="103"/>
      <c r="W283" s="104" t="s">
        <v>69</v>
      </c>
      <c r="X283" s="105" t="n">
        <v>0</v>
      </c>
      <c r="Y283" s="106" t="n">
        <f aca="false">IFERROR(IF(X283="","",X283),"")</f>
        <v>0</v>
      </c>
      <c r="Z283" s="107" t="n">
        <f aca="false">IFERROR(IF(X283="","",X283*0.00936),"")</f>
        <v>0</v>
      </c>
      <c r="AA283" s="108"/>
      <c r="AB283" s="109"/>
      <c r="AC283" s="110" t="s">
        <v>412</v>
      </c>
      <c r="AG283" s="111"/>
      <c r="AJ283" s="112" t="s">
        <v>101</v>
      </c>
      <c r="AK283" s="112" t="n">
        <v>14</v>
      </c>
      <c r="BB283" s="113" t="s">
        <v>81</v>
      </c>
      <c r="BM283" s="111" t="n">
        <f aca="false">IFERROR(X283*I283,"0")</f>
        <v>0</v>
      </c>
      <c r="BN283" s="111" t="n">
        <f aca="false">IFERROR(Y283*I283,"0")</f>
        <v>0</v>
      </c>
      <c r="BO283" s="111" t="n">
        <f aca="false">IFERROR(X283/J283,"0")</f>
        <v>0</v>
      </c>
      <c r="BP283" s="111" t="n">
        <f aca="false">IFERROR(Y283/J283,"0")</f>
        <v>0</v>
      </c>
    </row>
    <row r="284" customFormat="false" ht="37.5" hidden="false" customHeight="true" outlineLevel="0" collapsed="false">
      <c r="A284" s="96" t="s">
        <v>413</v>
      </c>
      <c r="B284" s="96" t="s">
        <v>414</v>
      </c>
      <c r="C284" s="97" t="n">
        <v>4301135552</v>
      </c>
      <c r="D284" s="98" t="n">
        <v>4640242181431</v>
      </c>
      <c r="E284" s="98"/>
      <c r="F284" s="99" t="n">
        <v>3.5</v>
      </c>
      <c r="G284" s="100" t="n">
        <v>1</v>
      </c>
      <c r="H284" s="99" t="n">
        <v>3.5</v>
      </c>
      <c r="I284" s="99" t="n">
        <v>3.692</v>
      </c>
      <c r="J284" s="100" t="n">
        <v>126</v>
      </c>
      <c r="K284" s="100" t="s">
        <v>79</v>
      </c>
      <c r="L284" s="100" t="s">
        <v>67</v>
      </c>
      <c r="M284" s="101" t="s">
        <v>68</v>
      </c>
      <c r="N284" s="101"/>
      <c r="O284" s="100" t="n">
        <v>180</v>
      </c>
      <c r="P284" s="119" t="s">
        <v>415</v>
      </c>
      <c r="Q284" s="119"/>
      <c r="R284" s="119"/>
      <c r="S284" s="119"/>
      <c r="T284" s="119"/>
      <c r="U284" s="103"/>
      <c r="V284" s="103"/>
      <c r="W284" s="104" t="s">
        <v>69</v>
      </c>
      <c r="X284" s="105" t="n">
        <v>0</v>
      </c>
      <c r="Y284" s="106" t="n">
        <f aca="false">IFERROR(IF(X284="","",X284),"")</f>
        <v>0</v>
      </c>
      <c r="Z284" s="107" t="n">
        <f aca="false">IFERROR(IF(X284="","",X284*0.00936),"")</f>
        <v>0</v>
      </c>
      <c r="AA284" s="108"/>
      <c r="AB284" s="109"/>
      <c r="AC284" s="110" t="s">
        <v>416</v>
      </c>
      <c r="AG284" s="111"/>
      <c r="AJ284" s="112" t="s">
        <v>71</v>
      </c>
      <c r="AK284" s="112" t="n">
        <v>1</v>
      </c>
      <c r="BB284" s="113" t="s">
        <v>81</v>
      </c>
      <c r="BM284" s="111" t="n">
        <f aca="false">IFERROR(X284*I284,"0")</f>
        <v>0</v>
      </c>
      <c r="BN284" s="111" t="n">
        <f aca="false">IFERROR(Y284*I284,"0")</f>
        <v>0</v>
      </c>
      <c r="BO284" s="111" t="n">
        <f aca="false">IFERROR(X284/J284,"0")</f>
        <v>0</v>
      </c>
      <c r="BP284" s="111" t="n">
        <f aca="false">IFERROR(Y284/J284,"0")</f>
        <v>0</v>
      </c>
    </row>
    <row r="285" customFormat="false" ht="27" hidden="false" customHeight="true" outlineLevel="0" collapsed="false">
      <c r="A285" s="96" t="s">
        <v>417</v>
      </c>
      <c r="B285" s="96" t="s">
        <v>418</v>
      </c>
      <c r="C285" s="97" t="n">
        <v>4301135374</v>
      </c>
      <c r="D285" s="98" t="n">
        <v>4640242181424</v>
      </c>
      <c r="E285" s="98"/>
      <c r="F285" s="99" t="n">
        <v>5.5</v>
      </c>
      <c r="G285" s="100" t="n">
        <v>1</v>
      </c>
      <c r="H285" s="99" t="n">
        <v>5.5</v>
      </c>
      <c r="I285" s="99" t="n">
        <v>5.735</v>
      </c>
      <c r="J285" s="100" t="n">
        <v>84</v>
      </c>
      <c r="K285" s="100" t="s">
        <v>66</v>
      </c>
      <c r="L285" s="100" t="s">
        <v>99</v>
      </c>
      <c r="M285" s="101" t="s">
        <v>68</v>
      </c>
      <c r="N285" s="101"/>
      <c r="O285" s="100" t="n">
        <v>180</v>
      </c>
      <c r="P285" s="119" t="s">
        <v>419</v>
      </c>
      <c r="Q285" s="119"/>
      <c r="R285" s="119"/>
      <c r="S285" s="119"/>
      <c r="T285" s="119"/>
      <c r="U285" s="103"/>
      <c r="V285" s="103"/>
      <c r="W285" s="104" t="s">
        <v>69</v>
      </c>
      <c r="X285" s="105" t="n">
        <v>24</v>
      </c>
      <c r="Y285" s="106" t="n">
        <f aca="false">IFERROR(IF(X285="","",X285),"")</f>
        <v>24</v>
      </c>
      <c r="Z285" s="107" t="n">
        <f aca="false">IFERROR(IF(X285="","",X285*0.0155),"")</f>
        <v>0.372</v>
      </c>
      <c r="AA285" s="108"/>
      <c r="AB285" s="109"/>
      <c r="AC285" s="110" t="s">
        <v>408</v>
      </c>
      <c r="AG285" s="111"/>
      <c r="AJ285" s="112" t="s">
        <v>101</v>
      </c>
      <c r="AK285" s="112" t="n">
        <v>12</v>
      </c>
      <c r="BB285" s="113" t="s">
        <v>81</v>
      </c>
      <c r="BM285" s="111" t="n">
        <f aca="false">IFERROR(X285*I285,"0")</f>
        <v>137.64</v>
      </c>
      <c r="BN285" s="111" t="n">
        <f aca="false">IFERROR(Y285*I285,"0")</f>
        <v>137.64</v>
      </c>
      <c r="BO285" s="111" t="n">
        <f aca="false">IFERROR(X285/J285,"0")</f>
        <v>0.285714285714286</v>
      </c>
      <c r="BP285" s="111" t="n">
        <f aca="false">IFERROR(Y285/J285,"0")</f>
        <v>0.285714285714286</v>
      </c>
    </row>
    <row r="286" customFormat="false" ht="27" hidden="false" customHeight="true" outlineLevel="0" collapsed="false">
      <c r="A286" s="96" t="s">
        <v>420</v>
      </c>
      <c r="B286" s="96" t="s">
        <v>421</v>
      </c>
      <c r="C286" s="97" t="n">
        <v>4301135320</v>
      </c>
      <c r="D286" s="98" t="n">
        <v>4640242181592</v>
      </c>
      <c r="E286" s="98"/>
      <c r="F286" s="99" t="n">
        <v>3.5</v>
      </c>
      <c r="G286" s="100" t="n">
        <v>1</v>
      </c>
      <c r="H286" s="99" t="n">
        <v>3.5</v>
      </c>
      <c r="I286" s="99" t="n">
        <v>3.685</v>
      </c>
      <c r="J286" s="100" t="n">
        <v>126</v>
      </c>
      <c r="K286" s="100" t="s">
        <v>79</v>
      </c>
      <c r="L286" s="100" t="s">
        <v>67</v>
      </c>
      <c r="M286" s="101" t="s">
        <v>68</v>
      </c>
      <c r="N286" s="101"/>
      <c r="O286" s="100" t="n">
        <v>180</v>
      </c>
      <c r="P286" s="119" t="s">
        <v>422</v>
      </c>
      <c r="Q286" s="119"/>
      <c r="R286" s="119"/>
      <c r="S286" s="119"/>
      <c r="T286" s="119"/>
      <c r="U286" s="103"/>
      <c r="V286" s="103"/>
      <c r="W286" s="104" t="s">
        <v>69</v>
      </c>
      <c r="X286" s="105" t="n">
        <v>0</v>
      </c>
      <c r="Y286" s="106" t="n">
        <f aca="false">IFERROR(IF(X286="","",X286),"")</f>
        <v>0</v>
      </c>
      <c r="Z286" s="107" t="n">
        <f aca="false">IFERROR(IF(X286="","",X286*0.00936),"")</f>
        <v>0</v>
      </c>
      <c r="AA286" s="108"/>
      <c r="AB286" s="109"/>
      <c r="AC286" s="110" t="s">
        <v>423</v>
      </c>
      <c r="AG286" s="111"/>
      <c r="AJ286" s="112" t="s">
        <v>71</v>
      </c>
      <c r="AK286" s="112" t="n">
        <v>1</v>
      </c>
      <c r="BB286" s="113" t="s">
        <v>81</v>
      </c>
      <c r="BM286" s="111" t="n">
        <f aca="false">IFERROR(X286*I286,"0")</f>
        <v>0</v>
      </c>
      <c r="BN286" s="111" t="n">
        <f aca="false">IFERROR(Y286*I286,"0")</f>
        <v>0</v>
      </c>
      <c r="BO286" s="111" t="n">
        <f aca="false">IFERROR(X286/J286,"0")</f>
        <v>0</v>
      </c>
      <c r="BP286" s="111" t="n">
        <f aca="false">IFERROR(Y286/J286,"0")</f>
        <v>0</v>
      </c>
    </row>
    <row r="287" customFormat="false" ht="27" hidden="false" customHeight="true" outlineLevel="0" collapsed="false">
      <c r="A287" s="96" t="s">
        <v>424</v>
      </c>
      <c r="B287" s="96" t="s">
        <v>425</v>
      </c>
      <c r="C287" s="97" t="n">
        <v>4301135405</v>
      </c>
      <c r="D287" s="98" t="n">
        <v>4640242181523</v>
      </c>
      <c r="E287" s="98"/>
      <c r="F287" s="99" t="n">
        <v>3</v>
      </c>
      <c r="G287" s="100" t="n">
        <v>1</v>
      </c>
      <c r="H287" s="99" t="n">
        <v>3</v>
      </c>
      <c r="I287" s="99" t="n">
        <v>3.192</v>
      </c>
      <c r="J287" s="100" t="n">
        <v>126</v>
      </c>
      <c r="K287" s="100" t="s">
        <v>79</v>
      </c>
      <c r="L287" s="100" t="s">
        <v>99</v>
      </c>
      <c r="M287" s="101" t="s">
        <v>68</v>
      </c>
      <c r="N287" s="101"/>
      <c r="O287" s="100" t="n">
        <v>180</v>
      </c>
      <c r="P287" s="119" t="s">
        <v>426</v>
      </c>
      <c r="Q287" s="119"/>
      <c r="R287" s="119"/>
      <c r="S287" s="119"/>
      <c r="T287" s="119"/>
      <c r="U287" s="103"/>
      <c r="V287" s="103"/>
      <c r="W287" s="104" t="s">
        <v>69</v>
      </c>
      <c r="X287" s="105" t="n">
        <v>28</v>
      </c>
      <c r="Y287" s="106" t="n">
        <f aca="false">IFERROR(IF(X287="","",X287),"")</f>
        <v>28</v>
      </c>
      <c r="Z287" s="107" t="n">
        <f aca="false">IFERROR(IF(X287="","",X287*0.00936),"")</f>
        <v>0.26208</v>
      </c>
      <c r="AA287" s="108"/>
      <c r="AB287" s="109"/>
      <c r="AC287" s="110" t="s">
        <v>412</v>
      </c>
      <c r="AG287" s="111"/>
      <c r="AJ287" s="112" t="s">
        <v>101</v>
      </c>
      <c r="AK287" s="112" t="n">
        <v>14</v>
      </c>
      <c r="BB287" s="113" t="s">
        <v>81</v>
      </c>
      <c r="BM287" s="111" t="n">
        <f aca="false">IFERROR(X287*I287,"0")</f>
        <v>89.376</v>
      </c>
      <c r="BN287" s="111" t="n">
        <f aca="false">IFERROR(Y287*I287,"0")</f>
        <v>89.376</v>
      </c>
      <c r="BO287" s="111" t="n">
        <f aca="false">IFERROR(X287/J287,"0")</f>
        <v>0.222222222222222</v>
      </c>
      <c r="BP287" s="111" t="n">
        <f aca="false">IFERROR(Y287/J287,"0")</f>
        <v>0.222222222222222</v>
      </c>
    </row>
    <row r="288" customFormat="false" ht="27" hidden="false" customHeight="true" outlineLevel="0" collapsed="false">
      <c r="A288" s="96" t="s">
        <v>427</v>
      </c>
      <c r="B288" s="96" t="s">
        <v>428</v>
      </c>
      <c r="C288" s="97" t="n">
        <v>4301135404</v>
      </c>
      <c r="D288" s="98" t="n">
        <v>4640242181516</v>
      </c>
      <c r="E288" s="98"/>
      <c r="F288" s="99" t="n">
        <v>3.7</v>
      </c>
      <c r="G288" s="100" t="n">
        <v>1</v>
      </c>
      <c r="H288" s="99" t="n">
        <v>3.7</v>
      </c>
      <c r="I288" s="99" t="n">
        <v>3.892</v>
      </c>
      <c r="J288" s="100" t="n">
        <v>126</v>
      </c>
      <c r="K288" s="100" t="s">
        <v>79</v>
      </c>
      <c r="L288" s="100" t="s">
        <v>67</v>
      </c>
      <c r="M288" s="101" t="s">
        <v>68</v>
      </c>
      <c r="N288" s="101"/>
      <c r="O288" s="100" t="n">
        <v>180</v>
      </c>
      <c r="P288" s="119" t="s">
        <v>429</v>
      </c>
      <c r="Q288" s="119"/>
      <c r="R288" s="119"/>
      <c r="S288" s="119"/>
      <c r="T288" s="119"/>
      <c r="U288" s="103"/>
      <c r="V288" s="103"/>
      <c r="W288" s="104" t="s">
        <v>69</v>
      </c>
      <c r="X288" s="105" t="n">
        <v>0</v>
      </c>
      <c r="Y288" s="106" t="n">
        <f aca="false">IFERROR(IF(X288="","",X288),"")</f>
        <v>0</v>
      </c>
      <c r="Z288" s="107" t="n">
        <f aca="false">IFERROR(IF(X288="","",X288*0.00936),"")</f>
        <v>0</v>
      </c>
      <c r="AA288" s="108"/>
      <c r="AB288" s="109"/>
      <c r="AC288" s="110" t="s">
        <v>416</v>
      </c>
      <c r="AG288" s="111"/>
      <c r="AJ288" s="112" t="s">
        <v>71</v>
      </c>
      <c r="AK288" s="112" t="n">
        <v>1</v>
      </c>
      <c r="BB288" s="113" t="s">
        <v>81</v>
      </c>
      <c r="BM288" s="111" t="n">
        <f aca="false">IFERROR(X288*I288,"0")</f>
        <v>0</v>
      </c>
      <c r="BN288" s="111" t="n">
        <f aca="false">IFERROR(Y288*I288,"0")</f>
        <v>0</v>
      </c>
      <c r="BO288" s="111" t="n">
        <f aca="false">IFERROR(X288/J288,"0")</f>
        <v>0</v>
      </c>
      <c r="BP288" s="111" t="n">
        <f aca="false">IFERROR(Y288/J288,"0")</f>
        <v>0</v>
      </c>
    </row>
    <row r="289" customFormat="false" ht="37.5" hidden="false" customHeight="true" outlineLevel="0" collapsed="false">
      <c r="A289" s="96" t="s">
        <v>430</v>
      </c>
      <c r="B289" s="96" t="s">
        <v>431</v>
      </c>
      <c r="C289" s="97" t="n">
        <v>4301135402</v>
      </c>
      <c r="D289" s="98" t="n">
        <v>4640242181493</v>
      </c>
      <c r="E289" s="98"/>
      <c r="F289" s="99" t="n">
        <v>3.7</v>
      </c>
      <c r="G289" s="100" t="n">
        <v>1</v>
      </c>
      <c r="H289" s="99" t="n">
        <v>3.7</v>
      </c>
      <c r="I289" s="99" t="n">
        <v>3.892</v>
      </c>
      <c r="J289" s="100" t="n">
        <v>126</v>
      </c>
      <c r="K289" s="100" t="s">
        <v>79</v>
      </c>
      <c r="L289" s="100" t="s">
        <v>67</v>
      </c>
      <c r="M289" s="101" t="s">
        <v>68</v>
      </c>
      <c r="N289" s="101"/>
      <c r="O289" s="100" t="n">
        <v>180</v>
      </c>
      <c r="P289" s="119" t="s">
        <v>432</v>
      </c>
      <c r="Q289" s="119"/>
      <c r="R289" s="119"/>
      <c r="S289" s="119"/>
      <c r="T289" s="119"/>
      <c r="U289" s="103"/>
      <c r="V289" s="103"/>
      <c r="W289" s="104" t="s">
        <v>69</v>
      </c>
      <c r="X289" s="105" t="n">
        <v>0</v>
      </c>
      <c r="Y289" s="106" t="n">
        <f aca="false">IFERROR(IF(X289="","",X289),"")</f>
        <v>0</v>
      </c>
      <c r="Z289" s="107" t="n">
        <f aca="false">IFERROR(IF(X289="","",X289*0.00936),"")</f>
        <v>0</v>
      </c>
      <c r="AA289" s="108"/>
      <c r="AB289" s="109"/>
      <c r="AC289" s="110" t="s">
        <v>408</v>
      </c>
      <c r="AG289" s="111"/>
      <c r="AJ289" s="112" t="s">
        <v>71</v>
      </c>
      <c r="AK289" s="112" t="n">
        <v>1</v>
      </c>
      <c r="BB289" s="113" t="s">
        <v>81</v>
      </c>
      <c r="BM289" s="111" t="n">
        <f aca="false">IFERROR(X289*I289,"0")</f>
        <v>0</v>
      </c>
      <c r="BN289" s="111" t="n">
        <f aca="false">IFERROR(Y289*I289,"0")</f>
        <v>0</v>
      </c>
      <c r="BO289" s="111" t="n">
        <f aca="false">IFERROR(X289/J289,"0")</f>
        <v>0</v>
      </c>
      <c r="BP289" s="111" t="n">
        <f aca="false">IFERROR(Y289/J289,"0")</f>
        <v>0</v>
      </c>
    </row>
    <row r="290" customFormat="false" ht="27" hidden="false" customHeight="true" outlineLevel="0" collapsed="false">
      <c r="A290" s="96" t="s">
        <v>433</v>
      </c>
      <c r="B290" s="96" t="s">
        <v>434</v>
      </c>
      <c r="C290" s="97" t="n">
        <v>4301135375</v>
      </c>
      <c r="D290" s="98" t="n">
        <v>4640242181486</v>
      </c>
      <c r="E290" s="98"/>
      <c r="F290" s="99" t="n">
        <v>3.7</v>
      </c>
      <c r="G290" s="100" t="n">
        <v>1</v>
      </c>
      <c r="H290" s="99" t="n">
        <v>3.7</v>
      </c>
      <c r="I290" s="99" t="n">
        <v>3.892</v>
      </c>
      <c r="J290" s="100" t="n">
        <v>126</v>
      </c>
      <c r="K290" s="100" t="s">
        <v>79</v>
      </c>
      <c r="L290" s="100" t="s">
        <v>99</v>
      </c>
      <c r="M290" s="101" t="s">
        <v>68</v>
      </c>
      <c r="N290" s="101"/>
      <c r="O290" s="100" t="n">
        <v>180</v>
      </c>
      <c r="P290" s="119" t="s">
        <v>435</v>
      </c>
      <c r="Q290" s="119"/>
      <c r="R290" s="119"/>
      <c r="S290" s="119"/>
      <c r="T290" s="119"/>
      <c r="U290" s="103"/>
      <c r="V290" s="103"/>
      <c r="W290" s="104" t="s">
        <v>69</v>
      </c>
      <c r="X290" s="105" t="n">
        <v>28</v>
      </c>
      <c r="Y290" s="106" t="n">
        <f aca="false">IFERROR(IF(X290="","",X290),"")</f>
        <v>28</v>
      </c>
      <c r="Z290" s="107" t="n">
        <f aca="false">IFERROR(IF(X290="","",X290*0.00936),"")</f>
        <v>0.26208</v>
      </c>
      <c r="AA290" s="108"/>
      <c r="AB290" s="109"/>
      <c r="AC290" s="110" t="s">
        <v>408</v>
      </c>
      <c r="AG290" s="111"/>
      <c r="AJ290" s="112" t="s">
        <v>101</v>
      </c>
      <c r="AK290" s="112" t="n">
        <v>14</v>
      </c>
      <c r="BB290" s="113" t="s">
        <v>81</v>
      </c>
      <c r="BM290" s="111" t="n">
        <f aca="false">IFERROR(X290*I290,"0")</f>
        <v>108.976</v>
      </c>
      <c r="BN290" s="111" t="n">
        <f aca="false">IFERROR(Y290*I290,"0")</f>
        <v>108.976</v>
      </c>
      <c r="BO290" s="111" t="n">
        <f aca="false">IFERROR(X290/J290,"0")</f>
        <v>0.222222222222222</v>
      </c>
      <c r="BP290" s="111" t="n">
        <f aca="false">IFERROR(Y290/J290,"0")</f>
        <v>0.222222222222222</v>
      </c>
    </row>
    <row r="291" customFormat="false" ht="27" hidden="false" customHeight="true" outlineLevel="0" collapsed="false">
      <c r="A291" s="96" t="s">
        <v>436</v>
      </c>
      <c r="B291" s="96" t="s">
        <v>437</v>
      </c>
      <c r="C291" s="97" t="n">
        <v>4301135403</v>
      </c>
      <c r="D291" s="98" t="n">
        <v>4640242181509</v>
      </c>
      <c r="E291" s="98"/>
      <c r="F291" s="99" t="n">
        <v>3.7</v>
      </c>
      <c r="G291" s="100" t="n">
        <v>1</v>
      </c>
      <c r="H291" s="99" t="n">
        <v>3.7</v>
      </c>
      <c r="I291" s="99" t="n">
        <v>3.892</v>
      </c>
      <c r="J291" s="100" t="n">
        <v>126</v>
      </c>
      <c r="K291" s="100" t="s">
        <v>79</v>
      </c>
      <c r="L291" s="100" t="s">
        <v>99</v>
      </c>
      <c r="M291" s="101" t="s">
        <v>68</v>
      </c>
      <c r="N291" s="101"/>
      <c r="O291" s="100" t="n">
        <v>180</v>
      </c>
      <c r="P291" s="119" t="s">
        <v>438</v>
      </c>
      <c r="Q291" s="119"/>
      <c r="R291" s="119"/>
      <c r="S291" s="119"/>
      <c r="T291" s="119"/>
      <c r="U291" s="103"/>
      <c r="V291" s="103"/>
      <c r="W291" s="104" t="s">
        <v>69</v>
      </c>
      <c r="X291" s="105" t="n">
        <v>0</v>
      </c>
      <c r="Y291" s="106" t="n">
        <f aca="false">IFERROR(IF(X291="","",X291),"")</f>
        <v>0</v>
      </c>
      <c r="Z291" s="107" t="n">
        <f aca="false">IFERROR(IF(X291="","",X291*0.00936),"")</f>
        <v>0</v>
      </c>
      <c r="AA291" s="108"/>
      <c r="AB291" s="109"/>
      <c r="AC291" s="110" t="s">
        <v>408</v>
      </c>
      <c r="AG291" s="111"/>
      <c r="AJ291" s="112" t="s">
        <v>101</v>
      </c>
      <c r="AK291" s="112" t="n">
        <v>14</v>
      </c>
      <c r="BB291" s="113" t="s">
        <v>81</v>
      </c>
      <c r="BM291" s="111" t="n">
        <f aca="false">IFERROR(X291*I291,"0")</f>
        <v>0</v>
      </c>
      <c r="BN291" s="111" t="n">
        <f aca="false">IFERROR(Y291*I291,"0")</f>
        <v>0</v>
      </c>
      <c r="BO291" s="111" t="n">
        <f aca="false">IFERROR(X291/J291,"0")</f>
        <v>0</v>
      </c>
      <c r="BP291" s="111" t="n">
        <f aca="false">IFERROR(Y291/J291,"0")</f>
        <v>0</v>
      </c>
    </row>
    <row r="292" customFormat="false" ht="27" hidden="false" customHeight="true" outlineLevel="0" collapsed="false">
      <c r="A292" s="96" t="s">
        <v>439</v>
      </c>
      <c r="B292" s="96" t="s">
        <v>440</v>
      </c>
      <c r="C292" s="97" t="n">
        <v>4301135304</v>
      </c>
      <c r="D292" s="98" t="n">
        <v>4640242181240</v>
      </c>
      <c r="E292" s="98"/>
      <c r="F292" s="99" t="n">
        <v>0.3</v>
      </c>
      <c r="G292" s="100" t="n">
        <v>9</v>
      </c>
      <c r="H292" s="99" t="n">
        <v>2.7</v>
      </c>
      <c r="I292" s="99" t="n">
        <v>2.88</v>
      </c>
      <c r="J292" s="100" t="n">
        <v>126</v>
      </c>
      <c r="K292" s="100" t="s">
        <v>79</v>
      </c>
      <c r="L292" s="100" t="s">
        <v>99</v>
      </c>
      <c r="M292" s="101" t="s">
        <v>68</v>
      </c>
      <c r="N292" s="101"/>
      <c r="O292" s="100" t="n">
        <v>180</v>
      </c>
      <c r="P292" s="119" t="s">
        <v>441</v>
      </c>
      <c r="Q292" s="119"/>
      <c r="R292" s="119"/>
      <c r="S292" s="119"/>
      <c r="T292" s="119"/>
      <c r="U292" s="103"/>
      <c r="V292" s="103"/>
      <c r="W292" s="104" t="s">
        <v>69</v>
      </c>
      <c r="X292" s="105" t="n">
        <v>0</v>
      </c>
      <c r="Y292" s="106" t="n">
        <f aca="false">IFERROR(IF(X292="","",X292),"")</f>
        <v>0</v>
      </c>
      <c r="Z292" s="107" t="n">
        <f aca="false">IFERROR(IF(X292="","",X292*0.00936),"")</f>
        <v>0</v>
      </c>
      <c r="AA292" s="108"/>
      <c r="AB292" s="109"/>
      <c r="AC292" s="110" t="s">
        <v>408</v>
      </c>
      <c r="AG292" s="111"/>
      <c r="AJ292" s="112" t="s">
        <v>101</v>
      </c>
      <c r="AK292" s="112" t="n">
        <v>14</v>
      </c>
      <c r="BB292" s="113" t="s">
        <v>81</v>
      </c>
      <c r="BM292" s="111" t="n">
        <f aca="false">IFERROR(X292*I292,"0")</f>
        <v>0</v>
      </c>
      <c r="BN292" s="111" t="n">
        <f aca="false">IFERROR(Y292*I292,"0")</f>
        <v>0</v>
      </c>
      <c r="BO292" s="111" t="n">
        <f aca="false">IFERROR(X292/J292,"0")</f>
        <v>0</v>
      </c>
      <c r="BP292" s="111" t="n">
        <f aca="false">IFERROR(Y292/J292,"0")</f>
        <v>0</v>
      </c>
    </row>
    <row r="293" customFormat="false" ht="27" hidden="false" customHeight="true" outlineLevel="0" collapsed="false">
      <c r="A293" s="96" t="s">
        <v>442</v>
      </c>
      <c r="B293" s="96" t="s">
        <v>443</v>
      </c>
      <c r="C293" s="97" t="n">
        <v>4301135310</v>
      </c>
      <c r="D293" s="98" t="n">
        <v>4640242181318</v>
      </c>
      <c r="E293" s="98"/>
      <c r="F293" s="99" t="n">
        <v>0.3</v>
      </c>
      <c r="G293" s="100" t="n">
        <v>9</v>
      </c>
      <c r="H293" s="99" t="n">
        <v>2.7</v>
      </c>
      <c r="I293" s="99" t="n">
        <v>2.988</v>
      </c>
      <c r="J293" s="100" t="n">
        <v>126</v>
      </c>
      <c r="K293" s="100" t="s">
        <v>79</v>
      </c>
      <c r="L293" s="100" t="s">
        <v>99</v>
      </c>
      <c r="M293" s="101" t="s">
        <v>68</v>
      </c>
      <c r="N293" s="101"/>
      <c r="O293" s="100" t="n">
        <v>180</v>
      </c>
      <c r="P293" s="119" t="s">
        <v>444</v>
      </c>
      <c r="Q293" s="119"/>
      <c r="R293" s="119"/>
      <c r="S293" s="119"/>
      <c r="T293" s="119"/>
      <c r="U293" s="103"/>
      <c r="V293" s="103"/>
      <c r="W293" s="104" t="s">
        <v>69</v>
      </c>
      <c r="X293" s="105" t="n">
        <v>0</v>
      </c>
      <c r="Y293" s="106" t="n">
        <f aca="false">IFERROR(IF(X293="","",X293),"")</f>
        <v>0</v>
      </c>
      <c r="Z293" s="107" t="n">
        <f aca="false">IFERROR(IF(X293="","",X293*0.00936),"")</f>
        <v>0</v>
      </c>
      <c r="AA293" s="108"/>
      <c r="AB293" s="109"/>
      <c r="AC293" s="110" t="s">
        <v>412</v>
      </c>
      <c r="AG293" s="111"/>
      <c r="AJ293" s="112" t="s">
        <v>101</v>
      </c>
      <c r="AK293" s="112" t="n">
        <v>14</v>
      </c>
      <c r="BB293" s="113" t="s">
        <v>81</v>
      </c>
      <c r="BM293" s="111" t="n">
        <f aca="false">IFERROR(X293*I293,"0")</f>
        <v>0</v>
      </c>
      <c r="BN293" s="111" t="n">
        <f aca="false">IFERROR(Y293*I293,"0")</f>
        <v>0</v>
      </c>
      <c r="BO293" s="111" t="n">
        <f aca="false">IFERROR(X293/J293,"0")</f>
        <v>0</v>
      </c>
      <c r="BP293" s="111" t="n">
        <f aca="false">IFERROR(Y293/J293,"0")</f>
        <v>0</v>
      </c>
    </row>
    <row r="294" customFormat="false" ht="27" hidden="false" customHeight="true" outlineLevel="0" collapsed="false">
      <c r="A294" s="96" t="s">
        <v>445</v>
      </c>
      <c r="B294" s="96" t="s">
        <v>446</v>
      </c>
      <c r="C294" s="97" t="n">
        <v>4301135306</v>
      </c>
      <c r="D294" s="98" t="n">
        <v>4640242181578</v>
      </c>
      <c r="E294" s="98"/>
      <c r="F294" s="99" t="n">
        <v>0.3</v>
      </c>
      <c r="G294" s="100" t="n">
        <v>9</v>
      </c>
      <c r="H294" s="99" t="n">
        <v>2.7</v>
      </c>
      <c r="I294" s="99" t="n">
        <v>2.845</v>
      </c>
      <c r="J294" s="100" t="n">
        <v>234</v>
      </c>
      <c r="K294" s="100" t="s">
        <v>134</v>
      </c>
      <c r="L294" s="100" t="s">
        <v>99</v>
      </c>
      <c r="M294" s="101" t="s">
        <v>68</v>
      </c>
      <c r="N294" s="101"/>
      <c r="O294" s="100" t="n">
        <v>180</v>
      </c>
      <c r="P294" s="119" t="s">
        <v>447</v>
      </c>
      <c r="Q294" s="119"/>
      <c r="R294" s="119"/>
      <c r="S294" s="119"/>
      <c r="T294" s="119"/>
      <c r="U294" s="103"/>
      <c r="V294" s="103"/>
      <c r="W294" s="104" t="s">
        <v>69</v>
      </c>
      <c r="X294" s="105" t="n">
        <v>0</v>
      </c>
      <c r="Y294" s="106" t="n">
        <f aca="false">IFERROR(IF(X294="","",X294),"")</f>
        <v>0</v>
      </c>
      <c r="Z294" s="107" t="n">
        <f aca="false">IFERROR(IF(X294="","",X294*0.00502),"")</f>
        <v>0</v>
      </c>
      <c r="AA294" s="108"/>
      <c r="AB294" s="109"/>
      <c r="AC294" s="110" t="s">
        <v>408</v>
      </c>
      <c r="AG294" s="111"/>
      <c r="AJ294" s="112" t="s">
        <v>101</v>
      </c>
      <c r="AK294" s="112" t="n">
        <v>18</v>
      </c>
      <c r="BB294" s="113" t="s">
        <v>81</v>
      </c>
      <c r="BM294" s="111" t="n">
        <f aca="false">IFERROR(X294*I294,"0")</f>
        <v>0</v>
      </c>
      <c r="BN294" s="111" t="n">
        <f aca="false">IFERROR(Y294*I294,"0")</f>
        <v>0</v>
      </c>
      <c r="BO294" s="111" t="n">
        <f aca="false">IFERROR(X294/J294,"0")</f>
        <v>0</v>
      </c>
      <c r="BP294" s="111" t="n">
        <f aca="false">IFERROR(Y294/J294,"0")</f>
        <v>0</v>
      </c>
    </row>
    <row r="295" customFormat="false" ht="27" hidden="false" customHeight="true" outlineLevel="0" collapsed="false">
      <c r="A295" s="96" t="s">
        <v>448</v>
      </c>
      <c r="B295" s="96" t="s">
        <v>449</v>
      </c>
      <c r="C295" s="97" t="n">
        <v>4301135305</v>
      </c>
      <c r="D295" s="98" t="n">
        <v>4640242181394</v>
      </c>
      <c r="E295" s="98"/>
      <c r="F295" s="99" t="n">
        <v>0.3</v>
      </c>
      <c r="G295" s="100" t="n">
        <v>9</v>
      </c>
      <c r="H295" s="99" t="n">
        <v>2.7</v>
      </c>
      <c r="I295" s="99" t="n">
        <v>2.845</v>
      </c>
      <c r="J295" s="100" t="n">
        <v>234</v>
      </c>
      <c r="K295" s="100" t="s">
        <v>134</v>
      </c>
      <c r="L295" s="100" t="s">
        <v>99</v>
      </c>
      <c r="M295" s="101" t="s">
        <v>68</v>
      </c>
      <c r="N295" s="101"/>
      <c r="O295" s="100" t="n">
        <v>180</v>
      </c>
      <c r="P295" s="119" t="s">
        <v>450</v>
      </c>
      <c r="Q295" s="119"/>
      <c r="R295" s="119"/>
      <c r="S295" s="119"/>
      <c r="T295" s="119"/>
      <c r="U295" s="103"/>
      <c r="V295" s="103"/>
      <c r="W295" s="104" t="s">
        <v>69</v>
      </c>
      <c r="X295" s="105" t="n">
        <v>0</v>
      </c>
      <c r="Y295" s="106" t="n">
        <f aca="false">IFERROR(IF(X295="","",X295),"")</f>
        <v>0</v>
      </c>
      <c r="Z295" s="107" t="n">
        <f aca="false">IFERROR(IF(X295="","",X295*0.00502),"")</f>
        <v>0</v>
      </c>
      <c r="AA295" s="108"/>
      <c r="AB295" s="109"/>
      <c r="AC295" s="110" t="s">
        <v>408</v>
      </c>
      <c r="AG295" s="111"/>
      <c r="AJ295" s="112" t="s">
        <v>101</v>
      </c>
      <c r="AK295" s="112" t="n">
        <v>18</v>
      </c>
      <c r="BB295" s="113" t="s">
        <v>81</v>
      </c>
      <c r="BM295" s="111" t="n">
        <f aca="false">IFERROR(X295*I295,"0")</f>
        <v>0</v>
      </c>
      <c r="BN295" s="111" t="n">
        <f aca="false">IFERROR(Y295*I295,"0")</f>
        <v>0</v>
      </c>
      <c r="BO295" s="111" t="n">
        <f aca="false">IFERROR(X295/J295,"0")</f>
        <v>0</v>
      </c>
      <c r="BP295" s="111" t="n">
        <f aca="false">IFERROR(Y295/J295,"0")</f>
        <v>0</v>
      </c>
    </row>
    <row r="296" customFormat="false" ht="27" hidden="false" customHeight="true" outlineLevel="0" collapsed="false">
      <c r="A296" s="96" t="s">
        <v>451</v>
      </c>
      <c r="B296" s="96" t="s">
        <v>452</v>
      </c>
      <c r="C296" s="97" t="n">
        <v>4301135309</v>
      </c>
      <c r="D296" s="98" t="n">
        <v>4640242181332</v>
      </c>
      <c r="E296" s="98"/>
      <c r="F296" s="99" t="n">
        <v>0.3</v>
      </c>
      <c r="G296" s="100" t="n">
        <v>9</v>
      </c>
      <c r="H296" s="99" t="n">
        <v>2.7</v>
      </c>
      <c r="I296" s="99" t="n">
        <v>2.908</v>
      </c>
      <c r="J296" s="100" t="n">
        <v>234</v>
      </c>
      <c r="K296" s="100" t="s">
        <v>134</v>
      </c>
      <c r="L296" s="100" t="s">
        <v>99</v>
      </c>
      <c r="M296" s="101" t="s">
        <v>68</v>
      </c>
      <c r="N296" s="101"/>
      <c r="O296" s="100" t="n">
        <v>180</v>
      </c>
      <c r="P296" s="119" t="s">
        <v>453</v>
      </c>
      <c r="Q296" s="119"/>
      <c r="R296" s="119"/>
      <c r="S296" s="119"/>
      <c r="T296" s="119"/>
      <c r="U296" s="103"/>
      <c r="V296" s="103"/>
      <c r="W296" s="104" t="s">
        <v>69</v>
      </c>
      <c r="X296" s="105" t="n">
        <v>0</v>
      </c>
      <c r="Y296" s="106" t="n">
        <f aca="false">IFERROR(IF(X296="","",X296),"")</f>
        <v>0</v>
      </c>
      <c r="Z296" s="107" t="n">
        <f aca="false">IFERROR(IF(X296="","",X296*0.00502),"")</f>
        <v>0</v>
      </c>
      <c r="AA296" s="108"/>
      <c r="AB296" s="109"/>
      <c r="AC296" s="110" t="s">
        <v>408</v>
      </c>
      <c r="AG296" s="111"/>
      <c r="AJ296" s="112" t="s">
        <v>101</v>
      </c>
      <c r="AK296" s="112" t="n">
        <v>18</v>
      </c>
      <c r="BB296" s="113" t="s">
        <v>81</v>
      </c>
      <c r="BM296" s="111" t="n">
        <f aca="false">IFERROR(X296*I296,"0")</f>
        <v>0</v>
      </c>
      <c r="BN296" s="111" t="n">
        <f aca="false">IFERROR(Y296*I296,"0")</f>
        <v>0</v>
      </c>
      <c r="BO296" s="111" t="n">
        <f aca="false">IFERROR(X296/J296,"0")</f>
        <v>0</v>
      </c>
      <c r="BP296" s="111" t="n">
        <f aca="false">IFERROR(Y296/J296,"0")</f>
        <v>0</v>
      </c>
    </row>
    <row r="297" customFormat="false" ht="27" hidden="false" customHeight="true" outlineLevel="0" collapsed="false">
      <c r="A297" s="96" t="s">
        <v>454</v>
      </c>
      <c r="B297" s="96" t="s">
        <v>455</v>
      </c>
      <c r="C297" s="97" t="n">
        <v>4301135308</v>
      </c>
      <c r="D297" s="98" t="n">
        <v>4640242181349</v>
      </c>
      <c r="E297" s="98"/>
      <c r="F297" s="99" t="n">
        <v>0.3</v>
      </c>
      <c r="G297" s="100" t="n">
        <v>9</v>
      </c>
      <c r="H297" s="99" t="n">
        <v>2.7</v>
      </c>
      <c r="I297" s="99" t="n">
        <v>2.908</v>
      </c>
      <c r="J297" s="100" t="n">
        <v>234</v>
      </c>
      <c r="K297" s="100" t="s">
        <v>134</v>
      </c>
      <c r="L297" s="100" t="s">
        <v>99</v>
      </c>
      <c r="M297" s="101" t="s">
        <v>68</v>
      </c>
      <c r="N297" s="101"/>
      <c r="O297" s="100" t="n">
        <v>180</v>
      </c>
      <c r="P297" s="119" t="s">
        <v>456</v>
      </c>
      <c r="Q297" s="119"/>
      <c r="R297" s="119"/>
      <c r="S297" s="119"/>
      <c r="T297" s="119"/>
      <c r="U297" s="103"/>
      <c r="V297" s="103"/>
      <c r="W297" s="104" t="s">
        <v>69</v>
      </c>
      <c r="X297" s="105" t="n">
        <v>0</v>
      </c>
      <c r="Y297" s="106" t="n">
        <f aca="false">IFERROR(IF(X297="","",X297),"")</f>
        <v>0</v>
      </c>
      <c r="Z297" s="107" t="n">
        <f aca="false">IFERROR(IF(X297="","",X297*0.00502),"")</f>
        <v>0</v>
      </c>
      <c r="AA297" s="108"/>
      <c r="AB297" s="109"/>
      <c r="AC297" s="110" t="s">
        <v>408</v>
      </c>
      <c r="AG297" s="111"/>
      <c r="AJ297" s="112" t="s">
        <v>101</v>
      </c>
      <c r="AK297" s="112" t="n">
        <v>18</v>
      </c>
      <c r="BB297" s="113" t="s">
        <v>81</v>
      </c>
      <c r="BM297" s="111" t="n">
        <f aca="false">IFERROR(X297*I297,"0")</f>
        <v>0</v>
      </c>
      <c r="BN297" s="111" t="n">
        <f aca="false">IFERROR(Y297*I297,"0")</f>
        <v>0</v>
      </c>
      <c r="BO297" s="111" t="n">
        <f aca="false">IFERROR(X297/J297,"0")</f>
        <v>0</v>
      </c>
      <c r="BP297" s="111" t="n">
        <f aca="false">IFERROR(Y297/J297,"0")</f>
        <v>0</v>
      </c>
    </row>
    <row r="298" customFormat="false" ht="27" hidden="false" customHeight="true" outlineLevel="0" collapsed="false">
      <c r="A298" s="96" t="s">
        <v>457</v>
      </c>
      <c r="B298" s="96" t="s">
        <v>458</v>
      </c>
      <c r="C298" s="97" t="n">
        <v>4301135307</v>
      </c>
      <c r="D298" s="98" t="n">
        <v>4640242181370</v>
      </c>
      <c r="E298" s="98"/>
      <c r="F298" s="99" t="n">
        <v>0.3</v>
      </c>
      <c r="G298" s="100" t="n">
        <v>9</v>
      </c>
      <c r="H298" s="99" t="n">
        <v>2.7</v>
      </c>
      <c r="I298" s="99" t="n">
        <v>2.908</v>
      </c>
      <c r="J298" s="100" t="n">
        <v>234</v>
      </c>
      <c r="K298" s="100" t="s">
        <v>134</v>
      </c>
      <c r="L298" s="100" t="s">
        <v>67</v>
      </c>
      <c r="M298" s="101" t="s">
        <v>68</v>
      </c>
      <c r="N298" s="101"/>
      <c r="O298" s="100" t="n">
        <v>180</v>
      </c>
      <c r="P298" s="119" t="s">
        <v>459</v>
      </c>
      <c r="Q298" s="119"/>
      <c r="R298" s="119"/>
      <c r="S298" s="119"/>
      <c r="T298" s="119"/>
      <c r="U298" s="103"/>
      <c r="V298" s="103"/>
      <c r="W298" s="104" t="s">
        <v>69</v>
      </c>
      <c r="X298" s="105" t="n">
        <v>0</v>
      </c>
      <c r="Y298" s="106" t="n">
        <f aca="false">IFERROR(IF(X298="","",X298),"")</f>
        <v>0</v>
      </c>
      <c r="Z298" s="107" t="n">
        <f aca="false">IFERROR(IF(X298="","",X298*0.00502),"")</f>
        <v>0</v>
      </c>
      <c r="AA298" s="108"/>
      <c r="AB298" s="109"/>
      <c r="AC298" s="110" t="s">
        <v>460</v>
      </c>
      <c r="AG298" s="111"/>
      <c r="AJ298" s="112" t="s">
        <v>71</v>
      </c>
      <c r="AK298" s="112" t="n">
        <v>1</v>
      </c>
      <c r="BB298" s="113" t="s">
        <v>81</v>
      </c>
      <c r="BM298" s="111" t="n">
        <f aca="false">IFERROR(X298*I298,"0")</f>
        <v>0</v>
      </c>
      <c r="BN298" s="111" t="n">
        <f aca="false">IFERROR(Y298*I298,"0")</f>
        <v>0</v>
      </c>
      <c r="BO298" s="111" t="n">
        <f aca="false">IFERROR(X298/J298,"0")</f>
        <v>0</v>
      </c>
      <c r="BP298" s="111" t="n">
        <f aca="false">IFERROR(Y298/J298,"0")</f>
        <v>0</v>
      </c>
    </row>
    <row r="299" customFormat="false" ht="27" hidden="false" customHeight="true" outlineLevel="0" collapsed="false">
      <c r="A299" s="96" t="s">
        <v>461</v>
      </c>
      <c r="B299" s="96" t="s">
        <v>462</v>
      </c>
      <c r="C299" s="97" t="n">
        <v>4301135318</v>
      </c>
      <c r="D299" s="98" t="n">
        <v>4607111037480</v>
      </c>
      <c r="E299" s="98"/>
      <c r="F299" s="99" t="n">
        <v>1</v>
      </c>
      <c r="G299" s="100" t="n">
        <v>4</v>
      </c>
      <c r="H299" s="99" t="n">
        <v>4</v>
      </c>
      <c r="I299" s="99" t="n">
        <v>4.2724</v>
      </c>
      <c r="J299" s="100" t="n">
        <v>84</v>
      </c>
      <c r="K299" s="100" t="s">
        <v>66</v>
      </c>
      <c r="L299" s="100" t="s">
        <v>67</v>
      </c>
      <c r="M299" s="101" t="s">
        <v>68</v>
      </c>
      <c r="N299" s="101"/>
      <c r="O299" s="100" t="n">
        <v>180</v>
      </c>
      <c r="P299" s="119" t="s">
        <v>463</v>
      </c>
      <c r="Q299" s="119"/>
      <c r="R299" s="119"/>
      <c r="S299" s="119"/>
      <c r="T299" s="119"/>
      <c r="U299" s="103"/>
      <c r="V299" s="103"/>
      <c r="W299" s="104" t="s">
        <v>69</v>
      </c>
      <c r="X299" s="105" t="n">
        <v>0</v>
      </c>
      <c r="Y299" s="106" t="n">
        <f aca="false">IFERROR(IF(X299="","",X299),"")</f>
        <v>0</v>
      </c>
      <c r="Z299" s="107" t="n">
        <f aca="false">IFERROR(IF(X299="","",X299*0.0155),"")</f>
        <v>0</v>
      </c>
      <c r="AA299" s="108"/>
      <c r="AB299" s="109"/>
      <c r="AC299" s="110" t="s">
        <v>464</v>
      </c>
      <c r="AG299" s="111"/>
      <c r="AJ299" s="112" t="s">
        <v>71</v>
      </c>
      <c r="AK299" s="112" t="n">
        <v>1</v>
      </c>
      <c r="BB299" s="113" t="s">
        <v>81</v>
      </c>
      <c r="BM299" s="111" t="n">
        <f aca="false">IFERROR(X299*I299,"0")</f>
        <v>0</v>
      </c>
      <c r="BN299" s="111" t="n">
        <f aca="false">IFERROR(Y299*I299,"0")</f>
        <v>0</v>
      </c>
      <c r="BO299" s="111" t="n">
        <f aca="false">IFERROR(X299/J299,"0")</f>
        <v>0</v>
      </c>
      <c r="BP299" s="111" t="n">
        <f aca="false">IFERROR(Y299/J299,"0")</f>
        <v>0</v>
      </c>
    </row>
    <row r="300" customFormat="false" ht="27" hidden="false" customHeight="true" outlineLevel="0" collapsed="false">
      <c r="A300" s="96" t="s">
        <v>465</v>
      </c>
      <c r="B300" s="96" t="s">
        <v>466</v>
      </c>
      <c r="C300" s="97" t="n">
        <v>4301135319</v>
      </c>
      <c r="D300" s="98" t="n">
        <v>4607111037473</v>
      </c>
      <c r="E300" s="98"/>
      <c r="F300" s="99" t="n">
        <v>1</v>
      </c>
      <c r="G300" s="100" t="n">
        <v>4</v>
      </c>
      <c r="H300" s="99" t="n">
        <v>4</v>
      </c>
      <c r="I300" s="99" t="n">
        <v>4.23</v>
      </c>
      <c r="J300" s="100" t="n">
        <v>84</v>
      </c>
      <c r="K300" s="100" t="s">
        <v>66</v>
      </c>
      <c r="L300" s="100" t="s">
        <v>67</v>
      </c>
      <c r="M300" s="101" t="s">
        <v>68</v>
      </c>
      <c r="N300" s="101"/>
      <c r="O300" s="100" t="n">
        <v>180</v>
      </c>
      <c r="P300" s="119" t="s">
        <v>467</v>
      </c>
      <c r="Q300" s="119"/>
      <c r="R300" s="119"/>
      <c r="S300" s="119"/>
      <c r="T300" s="119"/>
      <c r="U300" s="103"/>
      <c r="V300" s="103"/>
      <c r="W300" s="104" t="s">
        <v>69</v>
      </c>
      <c r="X300" s="105" t="n">
        <v>0</v>
      </c>
      <c r="Y300" s="106" t="n">
        <f aca="false">IFERROR(IF(X300="","",X300),"")</f>
        <v>0</v>
      </c>
      <c r="Z300" s="107" t="n">
        <f aca="false">IFERROR(IF(X300="","",X300*0.0155),"")</f>
        <v>0</v>
      </c>
      <c r="AA300" s="108"/>
      <c r="AB300" s="109"/>
      <c r="AC300" s="110" t="s">
        <v>468</v>
      </c>
      <c r="AG300" s="111"/>
      <c r="AJ300" s="112" t="s">
        <v>71</v>
      </c>
      <c r="AK300" s="112" t="n">
        <v>1</v>
      </c>
      <c r="BB300" s="113" t="s">
        <v>81</v>
      </c>
      <c r="BM300" s="111" t="n">
        <f aca="false">IFERROR(X300*I300,"0")</f>
        <v>0</v>
      </c>
      <c r="BN300" s="111" t="n">
        <f aca="false">IFERROR(Y300*I300,"0")</f>
        <v>0</v>
      </c>
      <c r="BO300" s="111" t="n">
        <f aca="false">IFERROR(X300/J300,"0")</f>
        <v>0</v>
      </c>
      <c r="BP300" s="111" t="n">
        <f aca="false">IFERROR(Y300/J300,"0")</f>
        <v>0</v>
      </c>
    </row>
    <row r="301" customFormat="false" ht="27" hidden="false" customHeight="true" outlineLevel="0" collapsed="false">
      <c r="A301" s="96" t="s">
        <v>469</v>
      </c>
      <c r="B301" s="96" t="s">
        <v>470</v>
      </c>
      <c r="C301" s="97" t="n">
        <v>4301135198</v>
      </c>
      <c r="D301" s="98" t="n">
        <v>4640242180663</v>
      </c>
      <c r="E301" s="98"/>
      <c r="F301" s="99" t="n">
        <v>0.9</v>
      </c>
      <c r="G301" s="100" t="n">
        <v>4</v>
      </c>
      <c r="H301" s="99" t="n">
        <v>3.6</v>
      </c>
      <c r="I301" s="99" t="n">
        <v>3.83</v>
      </c>
      <c r="J301" s="100" t="n">
        <v>84</v>
      </c>
      <c r="K301" s="100" t="s">
        <v>66</v>
      </c>
      <c r="L301" s="100" t="s">
        <v>67</v>
      </c>
      <c r="M301" s="101" t="s">
        <v>68</v>
      </c>
      <c r="N301" s="101"/>
      <c r="O301" s="100" t="n">
        <v>180</v>
      </c>
      <c r="P301" s="119" t="s">
        <v>471</v>
      </c>
      <c r="Q301" s="119"/>
      <c r="R301" s="119"/>
      <c r="S301" s="119"/>
      <c r="T301" s="119"/>
      <c r="U301" s="103"/>
      <c r="V301" s="103"/>
      <c r="W301" s="104" t="s">
        <v>69</v>
      </c>
      <c r="X301" s="105" t="n">
        <v>0</v>
      </c>
      <c r="Y301" s="106" t="n">
        <f aca="false">IFERROR(IF(X301="","",X301),"")</f>
        <v>0</v>
      </c>
      <c r="Z301" s="107" t="n">
        <f aca="false">IFERROR(IF(X301="","",X301*0.0155),"")</f>
        <v>0</v>
      </c>
      <c r="AA301" s="108"/>
      <c r="AB301" s="109"/>
      <c r="AC301" s="110" t="s">
        <v>472</v>
      </c>
      <c r="AG301" s="111"/>
      <c r="AJ301" s="112" t="s">
        <v>71</v>
      </c>
      <c r="AK301" s="112" t="n">
        <v>1</v>
      </c>
      <c r="BB301" s="113" t="s">
        <v>81</v>
      </c>
      <c r="BM301" s="111" t="n">
        <f aca="false">IFERROR(X301*I301,"0")</f>
        <v>0</v>
      </c>
      <c r="BN301" s="111" t="n">
        <f aca="false">IFERROR(Y301*I301,"0")</f>
        <v>0</v>
      </c>
      <c r="BO301" s="111" t="n">
        <f aca="false">IFERROR(X301/J301,"0")</f>
        <v>0</v>
      </c>
      <c r="BP301" s="111" t="n">
        <f aca="false">IFERROR(Y301/J301,"0")</f>
        <v>0</v>
      </c>
    </row>
    <row r="302" customFormat="false" ht="27" hidden="false" customHeight="true" outlineLevel="0" collapsed="false">
      <c r="A302" s="96" t="s">
        <v>473</v>
      </c>
      <c r="B302" s="96" t="s">
        <v>474</v>
      </c>
      <c r="C302" s="97" t="n">
        <v>4301135723</v>
      </c>
      <c r="D302" s="98" t="n">
        <v>4640242181783</v>
      </c>
      <c r="E302" s="98"/>
      <c r="F302" s="99" t="n">
        <v>0.3</v>
      </c>
      <c r="G302" s="100" t="n">
        <v>9</v>
      </c>
      <c r="H302" s="99" t="n">
        <v>2.7</v>
      </c>
      <c r="I302" s="99" t="n">
        <v>2.988</v>
      </c>
      <c r="J302" s="100" t="n">
        <v>126</v>
      </c>
      <c r="K302" s="100" t="s">
        <v>79</v>
      </c>
      <c r="L302" s="100" t="s">
        <v>67</v>
      </c>
      <c r="M302" s="101" t="s">
        <v>68</v>
      </c>
      <c r="N302" s="101"/>
      <c r="O302" s="100" t="n">
        <v>180</v>
      </c>
      <c r="P302" s="119" t="s">
        <v>475</v>
      </c>
      <c r="Q302" s="119"/>
      <c r="R302" s="119"/>
      <c r="S302" s="119"/>
      <c r="T302" s="119"/>
      <c r="U302" s="103"/>
      <c r="V302" s="103"/>
      <c r="W302" s="104" t="s">
        <v>69</v>
      </c>
      <c r="X302" s="105" t="n">
        <v>0</v>
      </c>
      <c r="Y302" s="106" t="n">
        <f aca="false">IFERROR(IF(X302="","",X302),"")</f>
        <v>0</v>
      </c>
      <c r="Z302" s="107" t="n">
        <f aca="false">IFERROR(IF(X302="","",X302*0.00936),"")</f>
        <v>0</v>
      </c>
      <c r="AA302" s="108"/>
      <c r="AB302" s="109"/>
      <c r="AC302" s="110" t="s">
        <v>476</v>
      </c>
      <c r="AG302" s="111"/>
      <c r="AJ302" s="112" t="s">
        <v>71</v>
      </c>
      <c r="AK302" s="112" t="n">
        <v>1</v>
      </c>
      <c r="BB302" s="113" t="s">
        <v>81</v>
      </c>
      <c r="BM302" s="111" t="n">
        <f aca="false">IFERROR(X302*I302,"0")</f>
        <v>0</v>
      </c>
      <c r="BN302" s="111" t="n">
        <f aca="false">IFERROR(Y302*I302,"0")</f>
        <v>0</v>
      </c>
      <c r="BO302" s="111" t="n">
        <f aca="false">IFERROR(X302/J302,"0")</f>
        <v>0</v>
      </c>
      <c r="BP302" s="111" t="n">
        <f aca="false">IFERROR(Y302/J302,"0")</f>
        <v>0</v>
      </c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72</v>
      </c>
      <c r="Q303" s="115"/>
      <c r="R303" s="115"/>
      <c r="S303" s="115"/>
      <c r="T303" s="115"/>
      <c r="U303" s="115"/>
      <c r="V303" s="115"/>
      <c r="W303" s="116" t="s">
        <v>69</v>
      </c>
      <c r="X303" s="117" t="n">
        <f aca="false">IFERROR(SUM(X282:X302),"0")</f>
        <v>80</v>
      </c>
      <c r="Y303" s="117" t="n">
        <f aca="false">IFERROR(SUM(Y282:Y302),"0")</f>
        <v>80</v>
      </c>
      <c r="Z303" s="117" t="n">
        <f aca="false"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0.89616</v>
      </c>
      <c r="AA303" s="118"/>
      <c r="AB303" s="118"/>
      <c r="AC303" s="118"/>
    </row>
    <row r="304" customFormat="false" ht="12.75" hidden="false" customHeight="false" outlineLevel="0" collapsed="false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5" t="s">
        <v>72</v>
      </c>
      <c r="Q304" s="115"/>
      <c r="R304" s="115"/>
      <c r="S304" s="115"/>
      <c r="T304" s="115"/>
      <c r="U304" s="115"/>
      <c r="V304" s="115"/>
      <c r="W304" s="116" t="s">
        <v>73</v>
      </c>
      <c r="X304" s="117" t="n">
        <f aca="false">IFERROR(SUMPRODUCT(X282:X302*H282:H302),"0")</f>
        <v>319.6</v>
      </c>
      <c r="Y304" s="117" t="n">
        <f aca="false">IFERROR(SUMPRODUCT(Y282:Y302*H282:H302),"0")</f>
        <v>319.6</v>
      </c>
      <c r="Z304" s="116"/>
      <c r="AA304" s="118"/>
      <c r="AB304" s="118"/>
      <c r="AC304" s="118"/>
    </row>
    <row r="305" customFormat="false" ht="15" hidden="false" customHeight="true" outlineLevel="0" collapsed="false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1" t="s">
        <v>477</v>
      </c>
      <c r="Q305" s="121"/>
      <c r="R305" s="121"/>
      <c r="S305" s="121"/>
      <c r="T305" s="121"/>
      <c r="U305" s="121"/>
      <c r="V305" s="121"/>
      <c r="W305" s="116" t="s">
        <v>73</v>
      </c>
      <c r="X305" s="117" t="n">
        <f aca="false">IFERROR(X24+X33+X38+X43+X59+X65+X70+X76+X86+X91+X98+X108+X114+X121+X127+X132+X137+X143+X148+X154+X162+X167+X175+X179+X188+X195+X205+X213+X218+X223+X229+X235+X242+X247+X253+X257+X265+X269+X274+X280+X304,"0")</f>
        <v>11289.12</v>
      </c>
      <c r="Y305" s="117" t="n">
        <f aca="false">IFERROR(Y24+Y33+Y38+Y43+Y59+Y65+Y70+Y76+Y86+Y91+Y98+Y108+Y114+Y121+Y127+Y132+Y137+Y143+Y148+Y154+Y162+Y167+Y175+Y179+Y188+Y195+Y205+Y213+Y218+Y223+Y229+Y235+Y242+Y247+Y253+Y257+Y265+Y269+Y274+Y280+Y304,"0")</f>
        <v>11289.12</v>
      </c>
      <c r="Z305" s="116"/>
      <c r="AA305" s="118"/>
      <c r="AB305" s="118"/>
      <c r="AC305" s="118"/>
    </row>
    <row r="306" customFormat="false" ht="12.75" hidden="false" customHeight="false" outlineLevel="0" collapsed="false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1" t="s">
        <v>478</v>
      </c>
      <c r="Q306" s="121"/>
      <c r="R306" s="121"/>
      <c r="S306" s="121"/>
      <c r="T306" s="121"/>
      <c r="U306" s="121"/>
      <c r="V306" s="121"/>
      <c r="W306" s="116" t="s">
        <v>73</v>
      </c>
      <c r="X306" s="117" t="n">
        <f aca="false">IFERROR(SUM(BM22:BM302),"0")</f>
        <v>12561.8568</v>
      </c>
      <c r="Y306" s="117" t="n">
        <f aca="false">IFERROR(SUM(BN22:BN302),"0")</f>
        <v>12561.8568</v>
      </c>
      <c r="Z306" s="116"/>
      <c r="AA306" s="118"/>
      <c r="AB306" s="118"/>
      <c r="AC306" s="118"/>
    </row>
    <row r="307" customFormat="false" ht="12.75" hidden="false" customHeight="false" outlineLevel="0" collapsed="false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1" t="s">
        <v>479</v>
      </c>
      <c r="Q307" s="121"/>
      <c r="R307" s="121"/>
      <c r="S307" s="121"/>
      <c r="T307" s="121"/>
      <c r="U307" s="121"/>
      <c r="V307" s="121"/>
      <c r="W307" s="116" t="s">
        <v>480</v>
      </c>
      <c r="X307" s="122" t="n">
        <f aca="false">ROUNDUP(SUM(BO22:BO302),0)</f>
        <v>35</v>
      </c>
      <c r="Y307" s="122" t="n">
        <f aca="false">ROUNDUP(SUM(BP22:BP302),0)</f>
        <v>35</v>
      </c>
      <c r="Z307" s="116"/>
      <c r="AA307" s="118"/>
      <c r="AB307" s="118"/>
      <c r="AC307" s="118"/>
    </row>
    <row r="308" customFormat="false" ht="12.75" hidden="false" customHeight="false" outlineLevel="0" collapsed="false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1" t="s">
        <v>481</v>
      </c>
      <c r="Q308" s="121"/>
      <c r="R308" s="121"/>
      <c r="S308" s="121"/>
      <c r="T308" s="121"/>
      <c r="U308" s="121"/>
      <c r="V308" s="121"/>
      <c r="W308" s="116" t="s">
        <v>73</v>
      </c>
      <c r="X308" s="117" t="n">
        <f aca="false">GrossWeightTotal+PalletQtyTotal*25</f>
        <v>13436.8568</v>
      </c>
      <c r="Y308" s="117" t="n">
        <f aca="false">GrossWeightTotalR+PalletQtyTotalR*25</f>
        <v>13436.8568</v>
      </c>
      <c r="Z308" s="116"/>
      <c r="AA308" s="118"/>
      <c r="AB308" s="118"/>
      <c r="AC308" s="118"/>
    </row>
    <row r="309" customFormat="false" ht="12.75" hidden="false" customHeight="false" outlineLevel="0" collapsed="false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1" t="s">
        <v>482</v>
      </c>
      <c r="Q309" s="121"/>
      <c r="R309" s="121"/>
      <c r="S309" s="121"/>
      <c r="T309" s="121"/>
      <c r="U309" s="121"/>
      <c r="V309" s="121"/>
      <c r="W309" s="116" t="s">
        <v>480</v>
      </c>
      <c r="X309" s="117" t="n">
        <f aca="false">IFERROR(X23+X32+X37+X42+X58+X64+X69+X75+X85+X90+X97+X107+X113+X120+X126+X131+X136+X142+X147+X153+X161+X166+X174+X178+X187+X194+X204+X212+X217+X222+X228+X234+X241+X246+X252+X256+X264+X268+X273+X279+X303,"0")</f>
        <v>2868</v>
      </c>
      <c r="Y309" s="117" t="n">
        <f aca="false">IFERROR(Y23+Y32+Y37+Y42+Y58+Y64+Y69+Y75+Y85+Y90+Y97+Y107+Y113+Y120+Y126+Y131+Y136+Y142+Y147+Y153+Y161+Y166+Y174+Y178+Y187+Y194+Y204+Y212+Y217+Y222+Y228+Y234+Y241+Y246+Y252+Y256+Y264+Y268+Y273+Y279+Y303,"0")</f>
        <v>2868</v>
      </c>
      <c r="Z309" s="116"/>
      <c r="AA309" s="118"/>
      <c r="AB309" s="118"/>
      <c r="AC309" s="118"/>
    </row>
    <row r="310" customFormat="false" ht="14.25" hidden="false" customHeight="true" outlineLevel="0" collapsed="false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1" t="s">
        <v>483</v>
      </c>
      <c r="Q310" s="121"/>
      <c r="R310" s="121"/>
      <c r="S310" s="121"/>
      <c r="T310" s="121"/>
      <c r="U310" s="121"/>
      <c r="V310" s="121"/>
      <c r="W310" s="123" t="s">
        <v>484</v>
      </c>
      <c r="X310" s="116"/>
      <c r="Y310" s="116"/>
      <c r="Z310" s="116" t="n">
        <f aca="false">IFERROR(Z23+Z32+Z37+Z42+Z58+Z64+Z69+Z75+Z85+Z90+Z97+Z107+Z113+Z120+Z126+Z131+Z136+Z142+Z147+Z153+Z161+Z166+Z174+Z178+Z187+Z194+Z204+Z212+Z217+Z222+Z228+Z234+Z241+Z246+Z252+Z256+Z264+Z268+Z273+Z279+Z303,"0")</f>
        <v>43.78244</v>
      </c>
      <c r="AA310" s="118"/>
      <c r="AB310" s="118"/>
      <c r="AC310" s="118"/>
    </row>
    <row r="311" customFormat="false" ht="13.5" hidden="false" customHeight="true" outlineLevel="0" collapsed="false"/>
    <row r="312" customFormat="false" ht="27" hidden="false" customHeight="true" outlineLevel="0" collapsed="false">
      <c r="A312" s="124" t="s">
        <v>485</v>
      </c>
      <c r="B312" s="125" t="s">
        <v>62</v>
      </c>
      <c r="C312" s="125" t="s">
        <v>74</v>
      </c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 t="s">
        <v>241</v>
      </c>
      <c r="W312" s="125"/>
      <c r="X312" s="125" t="s">
        <v>267</v>
      </c>
      <c r="Y312" s="125" t="s">
        <v>286</v>
      </c>
      <c r="Z312" s="125"/>
      <c r="AA312" s="125"/>
      <c r="AB312" s="125"/>
      <c r="AC312" s="125"/>
      <c r="AD312" s="125"/>
      <c r="AE312" s="125"/>
      <c r="AF312" s="125" t="s">
        <v>350</v>
      </c>
      <c r="AG312" s="125" t="s">
        <v>355</v>
      </c>
      <c r="AH312" s="125"/>
      <c r="AI312" s="125" t="s">
        <v>365</v>
      </c>
      <c r="AJ312" s="125" t="s">
        <v>242</v>
      </c>
    </row>
    <row r="313" s="1" customFormat="true" ht="14.25" hidden="false" customHeight="true" outlineLevel="0" collapsed="false">
      <c r="A313" s="126" t="s">
        <v>486</v>
      </c>
      <c r="B313" s="125" t="s">
        <v>62</v>
      </c>
      <c r="C313" s="125" t="s">
        <v>75</v>
      </c>
      <c r="D313" s="125" t="s">
        <v>90</v>
      </c>
      <c r="E313" s="125" t="s">
        <v>94</v>
      </c>
      <c r="F313" s="125" t="s">
        <v>102</v>
      </c>
      <c r="G313" s="125" t="s">
        <v>131</v>
      </c>
      <c r="H313" s="125" t="s">
        <v>138</v>
      </c>
      <c r="I313" s="125" t="s">
        <v>144</v>
      </c>
      <c r="J313" s="125" t="s">
        <v>152</v>
      </c>
      <c r="K313" s="125" t="s">
        <v>169</v>
      </c>
      <c r="L313" s="125" t="s">
        <v>174</v>
      </c>
      <c r="M313" s="125" t="s">
        <v>185</v>
      </c>
      <c r="O313" s="125" t="s">
        <v>199</v>
      </c>
      <c r="P313" s="125" t="s">
        <v>205</v>
      </c>
      <c r="Q313" s="125" t="s">
        <v>214</v>
      </c>
      <c r="R313" s="125" t="s">
        <v>220</v>
      </c>
      <c r="S313" s="125" t="s">
        <v>225</v>
      </c>
      <c r="T313" s="125" t="s">
        <v>229</v>
      </c>
      <c r="U313" s="125" t="s">
        <v>237</v>
      </c>
      <c r="V313" s="125" t="s">
        <v>242</v>
      </c>
      <c r="W313" s="125" t="s">
        <v>246</v>
      </c>
      <c r="X313" s="125" t="s">
        <v>268</v>
      </c>
      <c r="Y313" s="125" t="s">
        <v>287</v>
      </c>
      <c r="Z313" s="125" t="s">
        <v>300</v>
      </c>
      <c r="AA313" s="125" t="s">
        <v>310</v>
      </c>
      <c r="AB313" s="125" t="s">
        <v>325</v>
      </c>
      <c r="AC313" s="125" t="s">
        <v>336</v>
      </c>
      <c r="AD313" s="125" t="s">
        <v>340</v>
      </c>
      <c r="AE313" s="125" t="s">
        <v>344</v>
      </c>
      <c r="AF313" s="125" t="s">
        <v>351</v>
      </c>
      <c r="AG313" s="125" t="s">
        <v>356</v>
      </c>
      <c r="AH313" s="125" t="s">
        <v>362</v>
      </c>
      <c r="AI313" s="125" t="s">
        <v>366</v>
      </c>
      <c r="AJ313" s="125" t="s">
        <v>242</v>
      </c>
    </row>
    <row r="314" s="1" customFormat="true" ht="13.5" hidden="false" customHeight="true" outlineLevel="0" collapsed="false">
      <c r="A314" s="126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</row>
    <row r="315" s="1" customFormat="true" ht="18" hidden="false" customHeight="true" outlineLevel="0" collapsed="false">
      <c r="A315" s="124" t="s">
        <v>487</v>
      </c>
      <c r="B315" s="127" t="n">
        <f aca="false">IFERROR(X22*H22,"0")</f>
        <v>0</v>
      </c>
      <c r="C315" s="127" t="n">
        <f aca="false">IFERROR(X28*H28,"0")+IFERROR(X29*H29,"0")+IFERROR(X30*H30,"0")+IFERROR(X31*H31,"0")</f>
        <v>504</v>
      </c>
      <c r="D315" s="127" t="n">
        <f aca="false">IFERROR(X36*H36,"0")</f>
        <v>0</v>
      </c>
      <c r="E315" s="127" t="n">
        <f aca="false">IFERROR(X41*H41,"0")</f>
        <v>0</v>
      </c>
      <c r="F315" s="127" t="n">
        <f aca="false">IFERROR(X46*H46,"0")+IFERROR(X47*H47,"0")+IFERROR(X48*H48,"0")+IFERROR(X49*H49,"0")+IFERROR(X50*H50,"0")+IFERROR(X51*H51,"0")+IFERROR(X52*H52,"0")+IFERROR(X53*H53,"0")+IFERROR(X54*H54,"0")+IFERROR(X55*H55,"0")+IFERROR(X56*H56,"0")+IFERROR(X57*H57,"0")</f>
        <v>748.8</v>
      </c>
      <c r="G315" s="127" t="n">
        <f aca="false">IFERROR(X62*H62,"0")+IFERROR(X63*H63,"0")</f>
        <v>577.2</v>
      </c>
      <c r="H315" s="127" t="n">
        <f aca="false">IFERROR(X68*H68,"0")</f>
        <v>0</v>
      </c>
      <c r="I315" s="127" t="n">
        <f aca="false">IFERROR(X73*H73,"0")+IFERROR(X74*H74,"0")</f>
        <v>201.6</v>
      </c>
      <c r="J315" s="127" t="n">
        <f aca="false">IFERROR(X79*H79,"0")+IFERROR(X80*H80,"0")+IFERROR(X81*H81,"0")+IFERROR(X82*H82,"0")+IFERROR(X83*H83,"0")+IFERROR(X84*H84,"0")</f>
        <v>1209.6</v>
      </c>
      <c r="K315" s="127" t="n">
        <f aca="false">IFERROR(X89*H89,"0")</f>
        <v>21</v>
      </c>
      <c r="L315" s="127" t="n">
        <f aca="false">IFERROR(X94*H94,"0")+IFERROR(X95*H95,"0")+IFERROR(X96*H96,"0")</f>
        <v>0</v>
      </c>
      <c r="M315" s="127" t="n">
        <f aca="false">IFERROR(X101*H101,"0")+IFERROR(X102*H102,"0")+IFERROR(X103*H103,"0")+IFERROR(X104*H104,"0")+IFERROR(X105*H105,"0")+IFERROR(X106*H106,"0")</f>
        <v>2728.8</v>
      </c>
      <c r="O315" s="127" t="n">
        <f aca="false">IFERROR(X111*H111,"0")+IFERROR(X112*H112,"0")</f>
        <v>840</v>
      </c>
      <c r="P315" s="127" t="n">
        <f aca="false">IFERROR(X117*H117,"0")+IFERROR(X118*H118,"0")+IFERROR(X119*H119,"0")</f>
        <v>462</v>
      </c>
      <c r="Q315" s="127" t="n">
        <f aca="false">IFERROR(X124*H124,"0")+IFERROR(X125*H125,"0")</f>
        <v>252</v>
      </c>
      <c r="R315" s="127" t="n">
        <f aca="false">IFERROR(X130*H130,"0")</f>
        <v>0</v>
      </c>
      <c r="S315" s="127" t="n">
        <f aca="false">IFERROR(X135*H135,"0")</f>
        <v>37.8</v>
      </c>
      <c r="T315" s="127" t="n">
        <f aca="false">IFERROR(X140*H140,"0")+IFERROR(X141*H141,"0")</f>
        <v>0</v>
      </c>
      <c r="U315" s="127" t="n">
        <f aca="false">IFERROR(X146*H146,"0")</f>
        <v>0</v>
      </c>
      <c r="V315" s="127" t="n">
        <f aca="false">IFERROR(X152*H152,"0")</f>
        <v>0</v>
      </c>
      <c r="W315" s="127" t="n">
        <f aca="false">IFERROR(X157*H157,"0")+IFERROR(X158*H158,"0")+IFERROR(X159*H159,"0")+IFERROR(X160*H160,"0")+IFERROR(X164*H164,"0")+IFERROR(X165*H165,"0")</f>
        <v>240</v>
      </c>
      <c r="X315" s="127" t="n">
        <f aca="false">IFERROR(X171*H171,"0")+IFERROR(X172*H172,"0")+IFERROR(X173*H173,"0")+IFERROR(X177*H177,"0")</f>
        <v>1428</v>
      </c>
      <c r="Y315" s="127" t="n">
        <f aca="false">IFERROR(X183*H183,"0")+IFERROR(X184*H184,"0")+IFERROR(X185*H185,"0")+IFERROR(X186*H186,"0")</f>
        <v>100.8</v>
      </c>
      <c r="Z315" s="127" t="n">
        <f aca="false">IFERROR(X191*H191,"0")+IFERROR(X192*H192,"0")+IFERROR(X193*H193,"0")</f>
        <v>672</v>
      </c>
      <c r="AA315" s="127" t="n">
        <f aca="false">IFERROR(X198*H198,"0")+IFERROR(X199*H199,"0")+IFERROR(X200*H200,"0")+IFERROR(X201*H201,"0")+IFERROR(X202*H202,"0")+IFERROR(X203*H203,"0")</f>
        <v>67.2</v>
      </c>
      <c r="AB315" s="127" t="n">
        <f aca="false">IFERROR(X208*H208,"0")+IFERROR(X209*H209,"0")+IFERROR(X210*H210,"0")+IFERROR(X211*H211,"0")</f>
        <v>0</v>
      </c>
      <c r="AC315" s="127" t="n">
        <f aca="false">IFERROR(X216*H216,"0")</f>
        <v>0</v>
      </c>
      <c r="AD315" s="127" t="n">
        <f aca="false">IFERROR(X221*H221,"0")</f>
        <v>0</v>
      </c>
      <c r="AE315" s="127" t="n">
        <f aca="false">IFERROR(X226*H226,"0")+IFERROR(X227*H227,"0")</f>
        <v>0</v>
      </c>
      <c r="AF315" s="127" t="n">
        <f aca="false">IFERROR(X233*H233,"0")</f>
        <v>0</v>
      </c>
      <c r="AG315" s="127" t="n">
        <f aca="false">IFERROR(X239*H239,"0")+IFERROR(X240*H240,"0")</f>
        <v>420</v>
      </c>
      <c r="AH315" s="127" t="n">
        <f aca="false">IFERROR(X245*H245,"0")</f>
        <v>0</v>
      </c>
      <c r="AI315" s="127" t="n">
        <f aca="false">IFERROR(X251*H251,"0")+IFERROR(X255*H255,"0")</f>
        <v>0</v>
      </c>
      <c r="AJ315" s="127" t="n">
        <f aca="false"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778.32</v>
      </c>
    </row>
    <row r="316" customFormat="false" ht="13.5" hidden="false" customHeight="true" outlineLevel="0" collapsed="false">
      <c r="C316" s="1"/>
    </row>
    <row r="317" customFormat="false" ht="19.5" hidden="false" customHeight="true" outlineLevel="0" collapsed="false">
      <c r="A317" s="128" t="s">
        <v>488</v>
      </c>
      <c r="B317" s="128" t="s">
        <v>489</v>
      </c>
      <c r="C317" s="128" t="s">
        <v>490</v>
      </c>
    </row>
    <row r="318" customFormat="false" ht="12.75" hidden="false" customHeight="false" outlineLevel="0" collapsed="false">
      <c r="A318" s="129" t="n">
        <f aca="false">SUMPRODUCT(--(BB:BB="ЗПФ"),--(W:W="кор"),H:H,Y:Y)+SUMPRODUCT(--(BB:BB="ЗПФ"),--(W:W="кг"),Y:Y)</f>
        <v>5454</v>
      </c>
      <c r="B318" s="130" t="n">
        <f aca="false">SUMPRODUCT(--(BB:BB="ПГП"),--(W:W="кор"),H:H,Y:Y)+SUMPRODUCT(--(BB:BB="ПГП"),--(W:W="кг"),Y:Y)</f>
        <v>5835.12</v>
      </c>
      <c r="C318" s="130" t="n">
        <f aca="false">SUMPRODUCT(--(BB:BB="КИЗ"),--(W:W="кор"),H:H,Y:Y)+SUMPRODUCT(--(BB:BB="КИЗ"),--(W:W="кг"),Y:Y)</f>
        <v>0</v>
      </c>
    </row>
  </sheetData>
  <sheetProtection algorithmName="SHA-512" hashValue="piofkrZ8TFwQDZrlmL9av9B3GA0gjcqOILku/3sRPGaQWnJVOY5J56pblJ+pgPSxY/Kh7ra/97Cf3T6BLq8e1g==" saltValue="kTbGnda3dZyEIeYAG/LNDw==" spinCount="100000" sheet="true" objects="true" scenarios="true" sort="false" autoFilter="false" pivotTables="false"/>
  <autoFilter ref="A18:AF18"/>
  <mergeCells count="5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32:O33"/>
    <mergeCell ref="P32:V32"/>
    <mergeCell ref="P33:V33"/>
    <mergeCell ref="A34:Z34"/>
    <mergeCell ref="A35:Z35"/>
    <mergeCell ref="D36:E36"/>
    <mergeCell ref="P36:T36"/>
    <mergeCell ref="A37:O38"/>
    <mergeCell ref="P37:V37"/>
    <mergeCell ref="P38:V38"/>
    <mergeCell ref="A39:Z39"/>
    <mergeCell ref="A40:Z40"/>
    <mergeCell ref="D41:E41"/>
    <mergeCell ref="P41:T41"/>
    <mergeCell ref="A42:O43"/>
    <mergeCell ref="P42:V42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A64:O65"/>
    <mergeCell ref="P64:V64"/>
    <mergeCell ref="P65:V65"/>
    <mergeCell ref="A66:Z66"/>
    <mergeCell ref="A67:Z67"/>
    <mergeCell ref="D68:E68"/>
    <mergeCell ref="P68:T68"/>
    <mergeCell ref="A69:O70"/>
    <mergeCell ref="P69:V69"/>
    <mergeCell ref="P70:V70"/>
    <mergeCell ref="A71:Z71"/>
    <mergeCell ref="A72:Z72"/>
    <mergeCell ref="D73:E73"/>
    <mergeCell ref="P73:T73"/>
    <mergeCell ref="D74:E74"/>
    <mergeCell ref="P74:T74"/>
    <mergeCell ref="A75:O76"/>
    <mergeCell ref="P75:V75"/>
    <mergeCell ref="P76:V76"/>
    <mergeCell ref="A77:Z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A85:O86"/>
    <mergeCell ref="P85:V85"/>
    <mergeCell ref="P86:V86"/>
    <mergeCell ref="A87:Z87"/>
    <mergeCell ref="A88:Z88"/>
    <mergeCell ref="D89:E89"/>
    <mergeCell ref="P89:T89"/>
    <mergeCell ref="A90:O91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A97:O98"/>
    <mergeCell ref="P97:V97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A110:Z110"/>
    <mergeCell ref="D111:E111"/>
    <mergeCell ref="P111:T111"/>
    <mergeCell ref="D112:E112"/>
    <mergeCell ref="P112:T112"/>
    <mergeCell ref="A113:O114"/>
    <mergeCell ref="P113:V113"/>
    <mergeCell ref="P114:V114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A120:O121"/>
    <mergeCell ref="P120:V120"/>
    <mergeCell ref="P121:V121"/>
    <mergeCell ref="A122:Z122"/>
    <mergeCell ref="A123:Z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A129:Z129"/>
    <mergeCell ref="D130:E130"/>
    <mergeCell ref="P130:T130"/>
    <mergeCell ref="A131:O132"/>
    <mergeCell ref="P131:V131"/>
    <mergeCell ref="P132:V132"/>
    <mergeCell ref="A133:Z133"/>
    <mergeCell ref="A134:Z134"/>
    <mergeCell ref="D135:E135"/>
    <mergeCell ref="P135:T135"/>
    <mergeCell ref="A136:O137"/>
    <mergeCell ref="P136:V136"/>
    <mergeCell ref="P137:V137"/>
    <mergeCell ref="A138:Z138"/>
    <mergeCell ref="A139:Z139"/>
    <mergeCell ref="D140:E140"/>
    <mergeCell ref="P140:T140"/>
    <mergeCell ref="D141:E141"/>
    <mergeCell ref="P141:T141"/>
    <mergeCell ref="A142:O143"/>
    <mergeCell ref="P142:V142"/>
    <mergeCell ref="P143:V143"/>
    <mergeCell ref="A144:Z144"/>
    <mergeCell ref="A145:Z145"/>
    <mergeCell ref="D146:E146"/>
    <mergeCell ref="P146:T146"/>
    <mergeCell ref="A147:O148"/>
    <mergeCell ref="P147:V147"/>
    <mergeCell ref="P148:V148"/>
    <mergeCell ref="A149:Z149"/>
    <mergeCell ref="A150:Z150"/>
    <mergeCell ref="A151:Z151"/>
    <mergeCell ref="D152:E152"/>
    <mergeCell ref="P152:T152"/>
    <mergeCell ref="A153:O154"/>
    <mergeCell ref="P153:V153"/>
    <mergeCell ref="P154:V154"/>
    <mergeCell ref="A155:Z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A161:O162"/>
    <mergeCell ref="P161:V161"/>
    <mergeCell ref="P162:V162"/>
    <mergeCell ref="A163:Z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A174:O175"/>
    <mergeCell ref="P174:V174"/>
    <mergeCell ref="P175:V175"/>
    <mergeCell ref="A176:Z176"/>
    <mergeCell ref="D177:E177"/>
    <mergeCell ref="P177:T177"/>
    <mergeCell ref="A178:O179"/>
    <mergeCell ref="P178:V178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A187:O188"/>
    <mergeCell ref="P187:V187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A194:O195"/>
    <mergeCell ref="P194:V194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A204:O205"/>
    <mergeCell ref="P204:V204"/>
    <mergeCell ref="P205:V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A215:Z215"/>
    <mergeCell ref="D216:E216"/>
    <mergeCell ref="P216:T216"/>
    <mergeCell ref="A217:O218"/>
    <mergeCell ref="P217:V217"/>
    <mergeCell ref="P218:V218"/>
    <mergeCell ref="A219:Z219"/>
    <mergeCell ref="A220:Z220"/>
    <mergeCell ref="D221:E221"/>
    <mergeCell ref="P221:T221"/>
    <mergeCell ref="A222:O223"/>
    <mergeCell ref="P222:V222"/>
    <mergeCell ref="P223:V223"/>
    <mergeCell ref="A224:Z224"/>
    <mergeCell ref="A225:Z225"/>
    <mergeCell ref="D226:E226"/>
    <mergeCell ref="P226:T226"/>
    <mergeCell ref="D227:E227"/>
    <mergeCell ref="P227:T227"/>
    <mergeCell ref="A228:O229"/>
    <mergeCell ref="P228:V228"/>
    <mergeCell ref="P229:V229"/>
    <mergeCell ref="A230:Z230"/>
    <mergeCell ref="A231:Z231"/>
    <mergeCell ref="A232:Z232"/>
    <mergeCell ref="D233:E233"/>
    <mergeCell ref="P233:T233"/>
    <mergeCell ref="A234:O235"/>
    <mergeCell ref="P234:V234"/>
    <mergeCell ref="P235:V235"/>
    <mergeCell ref="A236:Z236"/>
    <mergeCell ref="A237:Z237"/>
    <mergeCell ref="A238:Z238"/>
    <mergeCell ref="D239:E239"/>
    <mergeCell ref="P239:T239"/>
    <mergeCell ref="D240:E240"/>
    <mergeCell ref="P240:T240"/>
    <mergeCell ref="A241:O242"/>
    <mergeCell ref="P241:V241"/>
    <mergeCell ref="P242:V242"/>
    <mergeCell ref="A243:Z243"/>
    <mergeCell ref="A244:Z244"/>
    <mergeCell ref="D245:E245"/>
    <mergeCell ref="P245:T245"/>
    <mergeCell ref="A246:O247"/>
    <mergeCell ref="P246:V246"/>
    <mergeCell ref="P247:V247"/>
    <mergeCell ref="A248:Z248"/>
    <mergeCell ref="A249:Z249"/>
    <mergeCell ref="A250:Z250"/>
    <mergeCell ref="D251:E251"/>
    <mergeCell ref="P251:T251"/>
    <mergeCell ref="A252:O253"/>
    <mergeCell ref="P252:V252"/>
    <mergeCell ref="P253:V253"/>
    <mergeCell ref="A254:Z254"/>
    <mergeCell ref="D255:E255"/>
    <mergeCell ref="P255:T255"/>
    <mergeCell ref="A256:O257"/>
    <mergeCell ref="P256:V256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A264:O265"/>
    <mergeCell ref="P264:V264"/>
    <mergeCell ref="P265:V265"/>
    <mergeCell ref="A266:Z266"/>
    <mergeCell ref="D267:E267"/>
    <mergeCell ref="P267:T267"/>
    <mergeCell ref="A268:O269"/>
    <mergeCell ref="P268:V268"/>
    <mergeCell ref="P269:V269"/>
    <mergeCell ref="A270:Z270"/>
    <mergeCell ref="D271:E271"/>
    <mergeCell ref="P271:T271"/>
    <mergeCell ref="D272:E272"/>
    <mergeCell ref="P272:T272"/>
    <mergeCell ref="A273:O274"/>
    <mergeCell ref="P273:V273"/>
    <mergeCell ref="P274:V274"/>
    <mergeCell ref="A275:Z275"/>
    <mergeCell ref="D276:E276"/>
    <mergeCell ref="P276:T276"/>
    <mergeCell ref="D277:E277"/>
    <mergeCell ref="P277:T277"/>
    <mergeCell ref="D278:E278"/>
    <mergeCell ref="P278:T278"/>
    <mergeCell ref="A279:O280"/>
    <mergeCell ref="P279:V279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A303:O304"/>
    <mergeCell ref="P303:V303"/>
    <mergeCell ref="P304:V304"/>
    <mergeCell ref="A305:O310"/>
    <mergeCell ref="P305:V305"/>
    <mergeCell ref="P306:V306"/>
    <mergeCell ref="P307:V307"/>
    <mergeCell ref="P308:V308"/>
    <mergeCell ref="P309:V309"/>
    <mergeCell ref="P310:V310"/>
    <mergeCell ref="C312:U312"/>
    <mergeCell ref="V312:W312"/>
    <mergeCell ref="Y312:AE312"/>
    <mergeCell ref="AG312:AH312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J313:J314"/>
    <mergeCell ref="K313:K314"/>
    <mergeCell ref="L313:L314"/>
    <mergeCell ref="M313:M314"/>
    <mergeCell ref="O313:O314"/>
    <mergeCell ref="P313:P314"/>
    <mergeCell ref="Q313:Q314"/>
    <mergeCell ref="R313:R314"/>
    <mergeCell ref="S313:S314"/>
    <mergeCell ref="T313:T314"/>
    <mergeCell ref="U313:U314"/>
    <mergeCell ref="V313:V314"/>
    <mergeCell ref="W313:W314"/>
    <mergeCell ref="X313:X314"/>
    <mergeCell ref="Y313:Y314"/>
    <mergeCell ref="Z313:Z314"/>
    <mergeCell ref="AA313:AA314"/>
    <mergeCell ref="AB313:AB314"/>
    <mergeCell ref="AC313:AC314"/>
    <mergeCell ref="AD313:AD314"/>
    <mergeCell ref="AE313:AE314"/>
    <mergeCell ref="AF313:AF314"/>
    <mergeCell ref="AG313:AG314"/>
    <mergeCell ref="AH313:AH314"/>
    <mergeCell ref="AI313:AI314"/>
    <mergeCell ref="AJ313:AJ314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20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2 X28:X31 X36 X47 X49 X51 X53 X55 X57 X68 X79 X81:X84 X89 X95:X96 X101 X103:X105 X111:X112 X118:X119 X130 X135 X140:X141 X146 X157:X158 X160 X164:X165 X177 X183:X186 X192 X198 X200:X202 X208:X210 X216 X221 X226 X233 X245 X251 X255 X282 X284 X286 X288:X289 X298:X302" type="custom">
      <formula1>IF(AK22&gt;0,OR(X22=0,AND(IF(X22-AK22&gt;=0,1,0),X22&gt;0)),0)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41 X46 X50 X52 X54 X62 X73:X74 X80 X94 X106 X117 X124 X152 X159 X173 X193 X199 X203 X211 X227 X240 X261:X263 X267 X272 X276:X278 X283 X285 X287 X290:X297" type="custom">
      <formula1>IF(AK41&gt;0,OR(X41=0,AND(IF(X41-AK41&gt;=0,1,0),X41&gt;0,IF(X41/K41=ROUND(X41/K41,0),1,0))),0)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48 X56 X63 X102 X125 X171:X172 X191 X239 X271" type="custom">
      <formula1>IF(AK48&gt;0,OR(X48=0,AND(IF(X48-AK48&gt;=0,1,0),X48&gt;0,IF(X48/J48=ROUND(X48/J48,0),1,0))),0)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491</v>
      </c>
      <c r="H1" s="6"/>
    </row>
    <row r="3" customFormat="false" ht="12.75" hidden="false" customHeight="false" outlineLevel="0" collapsed="false">
      <c r="B3" s="131" t="s">
        <v>492</v>
      </c>
      <c r="C3" s="131"/>
      <c r="D3" s="131"/>
      <c r="E3" s="131"/>
    </row>
    <row r="4" customFormat="false" ht="12.75" hidden="false" customHeight="false" outlineLevel="0" collapsed="false">
      <c r="B4" s="131" t="s">
        <v>11</v>
      </c>
      <c r="C4" s="131"/>
      <c r="D4" s="131"/>
      <c r="E4" s="131"/>
    </row>
    <row r="6" customFormat="false" ht="12.75" hidden="false" customHeight="false" outlineLevel="0" collapsed="false">
      <c r="B6" s="131" t="s">
        <v>13</v>
      </c>
      <c r="C6" s="131" t="s">
        <v>493</v>
      </c>
      <c r="D6" s="131" t="s">
        <v>494</v>
      </c>
      <c r="E6" s="131"/>
    </row>
    <row r="8" customFormat="false" ht="12.75" hidden="false" customHeight="false" outlineLevel="0" collapsed="false">
      <c r="B8" s="131" t="s">
        <v>18</v>
      </c>
      <c r="C8" s="131" t="s">
        <v>493</v>
      </c>
      <c r="D8" s="131"/>
      <c r="E8" s="131"/>
    </row>
    <row r="10" customFormat="false" ht="12.75" hidden="false" customHeight="false" outlineLevel="0" collapsed="false">
      <c r="B10" s="131" t="s">
        <v>495</v>
      </c>
      <c r="C10" s="131"/>
      <c r="D10" s="131"/>
      <c r="E10" s="131"/>
    </row>
    <row r="11" customFormat="false" ht="12.75" hidden="false" customHeight="false" outlineLevel="0" collapsed="false">
      <c r="B11" s="131" t="s">
        <v>496</v>
      </c>
      <c r="C11" s="131"/>
      <c r="D11" s="131"/>
      <c r="E11" s="131"/>
    </row>
    <row r="12" customFormat="false" ht="12.75" hidden="false" customHeight="false" outlineLevel="0" collapsed="false">
      <c r="B12" s="131" t="s">
        <v>497</v>
      </c>
      <c r="C12" s="131"/>
      <c r="D12" s="131"/>
      <c r="E12" s="131"/>
    </row>
    <row r="13" customFormat="false" ht="12.75" hidden="false" customHeight="false" outlineLevel="0" collapsed="false">
      <c r="B13" s="131" t="s">
        <v>498</v>
      </c>
      <c r="C13" s="131"/>
      <c r="D13" s="131"/>
      <c r="E13" s="131"/>
    </row>
    <row r="14" customFormat="false" ht="12.75" hidden="false" customHeight="false" outlineLevel="0" collapsed="false">
      <c r="B14" s="131" t="s">
        <v>499</v>
      </c>
      <c r="C14" s="131"/>
      <c r="D14" s="131"/>
      <c r="E14" s="131"/>
    </row>
    <row r="15" customFormat="false" ht="12.75" hidden="false" customHeight="false" outlineLevel="0" collapsed="false">
      <c r="B15" s="131" t="s">
        <v>500</v>
      </c>
      <c r="C15" s="131"/>
      <c r="D15" s="131"/>
      <c r="E15" s="131"/>
    </row>
    <row r="16" customFormat="false" ht="12.75" hidden="false" customHeight="false" outlineLevel="0" collapsed="false">
      <c r="B16" s="131" t="s">
        <v>501</v>
      </c>
      <c r="C16" s="131"/>
      <c r="D16" s="131"/>
      <c r="E16" s="131"/>
    </row>
    <row r="17" customFormat="false" ht="12.75" hidden="false" customHeight="false" outlineLevel="0" collapsed="false">
      <c r="B17" s="131" t="s">
        <v>502</v>
      </c>
      <c r="C17" s="131"/>
      <c r="D17" s="131"/>
      <c r="E17" s="131"/>
    </row>
    <row r="18" customFormat="false" ht="12.75" hidden="false" customHeight="false" outlineLevel="0" collapsed="false">
      <c r="B18" s="131" t="s">
        <v>503</v>
      </c>
      <c r="C18" s="131"/>
      <c r="D18" s="131"/>
      <c r="E18" s="131"/>
    </row>
    <row r="19" customFormat="false" ht="12.75" hidden="false" customHeight="false" outlineLevel="0" collapsed="false">
      <c r="B19" s="131" t="s">
        <v>504</v>
      </c>
      <c r="C19" s="131"/>
      <c r="D19" s="131"/>
      <c r="E19" s="131"/>
    </row>
    <row r="20" customFormat="false" ht="12.75" hidden="false" customHeight="false" outlineLevel="0" collapsed="false">
      <c r="B20" s="131" t="s">
        <v>505</v>
      </c>
      <c r="C20" s="131"/>
      <c r="D20" s="131"/>
      <c r="E20" s="131"/>
    </row>
  </sheetData>
  <sheetProtection algorithmName="SHA-512" hashValue="f1qLjBFcopkPc+HLSuOKhE2dnGfM4bMyT6uYavi42u6Yxjnz516Pi4p1e+lm8YQlkWK50Ba6kzu1X25+iupzuw==" saltValue="GKCybnij6ErSMCiCRdmH7Q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2025-01-09T14:22:18Z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