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B0A41B9-089B-428E-AFD6-B8A0EA57D9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Y523" i="1" s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N419" i="1"/>
  <c r="BM419" i="1"/>
  <c r="Z419" i="1"/>
  <c r="Y419" i="1"/>
  <c r="BP419" i="1" s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Y202" i="1" s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Y144" i="1" s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P129" i="1"/>
  <c r="BO129" i="1"/>
  <c r="BN129" i="1"/>
  <c r="BM129" i="1"/>
  <c r="Z129" i="1"/>
  <c r="Y129" i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8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Y108" i="1" s="1"/>
  <c r="P106" i="1"/>
  <c r="BP105" i="1"/>
  <c r="BO105" i="1"/>
  <c r="BN105" i="1"/>
  <c r="BM105" i="1"/>
  <c r="Z105" i="1"/>
  <c r="Y105" i="1"/>
  <c r="P105" i="1"/>
  <c r="X102" i="1"/>
  <c r="Y101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Y95" i="1" s="1"/>
  <c r="P89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X54" i="1"/>
  <c r="X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27" i="1" l="1"/>
  <c r="BN27" i="1"/>
  <c r="Y685" i="1" s="1"/>
  <c r="Z27" i="1"/>
  <c r="BP52" i="1"/>
  <c r="BN52" i="1"/>
  <c r="Z52" i="1"/>
  <c r="Y59" i="1"/>
  <c r="BP56" i="1"/>
  <c r="BN56" i="1"/>
  <c r="Z56" i="1"/>
  <c r="Z58" i="1" s="1"/>
  <c r="BP69" i="1"/>
  <c r="BN69" i="1"/>
  <c r="Z69" i="1"/>
  <c r="Y78" i="1"/>
  <c r="BP73" i="1"/>
  <c r="BN73" i="1"/>
  <c r="Z73" i="1"/>
  <c r="BP81" i="1"/>
  <c r="BN81" i="1"/>
  <c r="Z81" i="1"/>
  <c r="Z86" i="1" s="1"/>
  <c r="Y87" i="1"/>
  <c r="BP93" i="1"/>
  <c r="BN93" i="1"/>
  <c r="Z93" i="1"/>
  <c r="BP114" i="1"/>
  <c r="BN114" i="1"/>
  <c r="Z114" i="1"/>
  <c r="Y117" i="1"/>
  <c r="BP122" i="1"/>
  <c r="BN122" i="1"/>
  <c r="Z122" i="1"/>
  <c r="Z126" i="1" s="1"/>
  <c r="Y126" i="1"/>
  <c r="BP130" i="1"/>
  <c r="BN130" i="1"/>
  <c r="Z130" i="1"/>
  <c r="Z133" i="1" s="1"/>
  <c r="BP154" i="1"/>
  <c r="BN154" i="1"/>
  <c r="Z154" i="1"/>
  <c r="Y161" i="1"/>
  <c r="BP158" i="1"/>
  <c r="BN158" i="1"/>
  <c r="Z158" i="1"/>
  <c r="Z160" i="1" s="1"/>
  <c r="H694" i="1"/>
  <c r="Y171" i="1"/>
  <c r="BP170" i="1"/>
  <c r="BN170" i="1"/>
  <c r="Z170" i="1"/>
  <c r="Z171" i="1" s="1"/>
  <c r="Y179" i="1"/>
  <c r="BP174" i="1"/>
  <c r="BN174" i="1"/>
  <c r="Z174" i="1"/>
  <c r="Y185" i="1"/>
  <c r="BP182" i="1"/>
  <c r="BN182" i="1"/>
  <c r="Z182" i="1"/>
  <c r="Z184" i="1" s="1"/>
  <c r="BP200" i="1"/>
  <c r="BN200" i="1"/>
  <c r="Z200" i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2" i="1"/>
  <c r="BN242" i="1"/>
  <c r="Z242" i="1"/>
  <c r="Z246" i="1" s="1"/>
  <c r="Y246" i="1"/>
  <c r="BP251" i="1"/>
  <c r="BN251" i="1"/>
  <c r="Z251" i="1"/>
  <c r="Z258" i="1" s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Y289" i="1"/>
  <c r="BP299" i="1"/>
  <c r="BN299" i="1"/>
  <c r="Z299" i="1"/>
  <c r="Z301" i="1" s="1"/>
  <c r="Y301" i="1"/>
  <c r="X684" i="1"/>
  <c r="Y35" i="1"/>
  <c r="BP32" i="1"/>
  <c r="BN32" i="1"/>
  <c r="Z32" i="1"/>
  <c r="BP50" i="1"/>
  <c r="BN50" i="1"/>
  <c r="Z50" i="1"/>
  <c r="Y58" i="1"/>
  <c r="BP63" i="1"/>
  <c r="BN63" i="1"/>
  <c r="Z63" i="1"/>
  <c r="BP67" i="1"/>
  <c r="BN67" i="1"/>
  <c r="Z67" i="1"/>
  <c r="BP75" i="1"/>
  <c r="BN75" i="1"/>
  <c r="Z75" i="1"/>
  <c r="Y86" i="1"/>
  <c r="BP83" i="1"/>
  <c r="BN83" i="1"/>
  <c r="Z83" i="1"/>
  <c r="BP91" i="1"/>
  <c r="BN91" i="1"/>
  <c r="Z91" i="1"/>
  <c r="BP99" i="1"/>
  <c r="BN99" i="1"/>
  <c r="Z99" i="1"/>
  <c r="Z101" i="1" s="1"/>
  <c r="BP112" i="1"/>
  <c r="BN112" i="1"/>
  <c r="Z112" i="1"/>
  <c r="Z117" i="1" s="1"/>
  <c r="BP115" i="1"/>
  <c r="BN115" i="1"/>
  <c r="Z115" i="1"/>
  <c r="BP124" i="1"/>
  <c r="BN124" i="1"/>
  <c r="Z124" i="1"/>
  <c r="Y133" i="1"/>
  <c r="BP132" i="1"/>
  <c r="BN132" i="1"/>
  <c r="Z132" i="1"/>
  <c r="Y134" i="1"/>
  <c r="Y143" i="1"/>
  <c r="BP136" i="1"/>
  <c r="BN136" i="1"/>
  <c r="Z136" i="1"/>
  <c r="BP140" i="1"/>
  <c r="BN140" i="1"/>
  <c r="Z140" i="1"/>
  <c r="G694" i="1"/>
  <c r="Y155" i="1"/>
  <c r="BP152" i="1"/>
  <c r="BN152" i="1"/>
  <c r="Z152" i="1"/>
  <c r="Z155" i="1" s="1"/>
  <c r="Y160" i="1"/>
  <c r="Y166" i="1"/>
  <c r="BP163" i="1"/>
  <c r="BN163" i="1"/>
  <c r="Z163" i="1"/>
  <c r="BP176" i="1"/>
  <c r="BN176" i="1"/>
  <c r="Z176" i="1"/>
  <c r="Y184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Z223" i="1" s="1"/>
  <c r="BP219" i="1"/>
  <c r="BN219" i="1"/>
  <c r="Z219" i="1"/>
  <c r="Y223" i="1"/>
  <c r="BP227" i="1"/>
  <c r="BN227" i="1"/>
  <c r="Z227" i="1"/>
  <c r="Z237" i="1" s="1"/>
  <c r="BP231" i="1"/>
  <c r="BN231" i="1"/>
  <c r="Z231" i="1"/>
  <c r="BP235" i="1"/>
  <c r="BN235" i="1"/>
  <c r="Z235" i="1"/>
  <c r="Y247" i="1"/>
  <c r="BP244" i="1"/>
  <c r="BN244" i="1"/>
  <c r="Z244" i="1"/>
  <c r="BP253" i="1"/>
  <c r="BN253" i="1"/>
  <c r="Z253" i="1"/>
  <c r="BP257" i="1"/>
  <c r="BN257" i="1"/>
  <c r="Z257" i="1"/>
  <c r="Y259" i="1"/>
  <c r="L694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U694" i="1"/>
  <c r="Y365" i="1"/>
  <c r="BP356" i="1"/>
  <c r="BN356" i="1"/>
  <c r="Z356" i="1"/>
  <c r="BP360" i="1"/>
  <c r="BN360" i="1"/>
  <c r="Z360" i="1"/>
  <c r="Y364" i="1"/>
  <c r="BP368" i="1"/>
  <c r="BN368" i="1"/>
  <c r="Z368" i="1"/>
  <c r="Z371" i="1" s="1"/>
  <c r="Y372" i="1"/>
  <c r="BP376" i="1"/>
  <c r="BN376" i="1"/>
  <c r="Z376" i="1"/>
  <c r="Y380" i="1"/>
  <c r="Z34" i="1"/>
  <c r="Y34" i="1"/>
  <c r="Y688" i="1" s="1"/>
  <c r="BP48" i="1"/>
  <c r="BN48" i="1"/>
  <c r="Z48" i="1"/>
  <c r="Z53" i="1" s="1"/>
  <c r="Y54" i="1"/>
  <c r="BP65" i="1"/>
  <c r="BN65" i="1"/>
  <c r="Z65" i="1"/>
  <c r="Y71" i="1"/>
  <c r="Y77" i="1"/>
  <c r="BP85" i="1"/>
  <c r="Y686" i="1" s="1"/>
  <c r="BN85" i="1"/>
  <c r="Z85" i="1"/>
  <c r="Y96" i="1"/>
  <c r="BP89" i="1"/>
  <c r="BN89" i="1"/>
  <c r="Z89" i="1"/>
  <c r="Z95" i="1" s="1"/>
  <c r="BP106" i="1"/>
  <c r="BN106" i="1"/>
  <c r="Z106" i="1"/>
  <c r="Z108" i="1" s="1"/>
  <c r="BP138" i="1"/>
  <c r="BN138" i="1"/>
  <c r="Z138" i="1"/>
  <c r="BP142" i="1"/>
  <c r="BN142" i="1"/>
  <c r="Z142" i="1"/>
  <c r="Y149" i="1"/>
  <c r="BP146" i="1"/>
  <c r="BN146" i="1"/>
  <c r="Z146" i="1"/>
  <c r="Z148" i="1" s="1"/>
  <c r="Y156" i="1"/>
  <c r="BP165" i="1"/>
  <c r="BN165" i="1"/>
  <c r="Z165" i="1"/>
  <c r="Y167" i="1"/>
  <c r="Y172" i="1"/>
  <c r="BP178" i="1"/>
  <c r="BN178" i="1"/>
  <c r="Z178" i="1"/>
  <c r="Y180" i="1"/>
  <c r="BP196" i="1"/>
  <c r="BN196" i="1"/>
  <c r="Z196" i="1"/>
  <c r="Y208" i="1"/>
  <c r="BP205" i="1"/>
  <c r="BN205" i="1"/>
  <c r="Z205" i="1"/>
  <c r="Z207" i="1" s="1"/>
  <c r="J694" i="1"/>
  <c r="Z387" i="1"/>
  <c r="BP384" i="1"/>
  <c r="BN384" i="1"/>
  <c r="Z384" i="1"/>
  <c r="BP391" i="1"/>
  <c r="BN391" i="1"/>
  <c r="Z391" i="1"/>
  <c r="BP399" i="1"/>
  <c r="BN399" i="1"/>
  <c r="Z399" i="1"/>
  <c r="Y401" i="1"/>
  <c r="V694" i="1"/>
  <c r="Y405" i="1"/>
  <c r="BP404" i="1"/>
  <c r="BN404" i="1"/>
  <c r="Z404" i="1"/>
  <c r="Z405" i="1" s="1"/>
  <c r="Y406" i="1"/>
  <c r="Y411" i="1"/>
  <c r="BP408" i="1"/>
  <c r="BN408" i="1"/>
  <c r="Z408" i="1"/>
  <c r="BP418" i="1"/>
  <c r="BN418" i="1"/>
  <c r="Z418" i="1"/>
  <c r="BP447" i="1"/>
  <c r="BN447" i="1"/>
  <c r="Z447" i="1"/>
  <c r="BP451" i="1"/>
  <c r="BN451" i="1"/>
  <c r="Z451" i="1"/>
  <c r="BP520" i="1"/>
  <c r="BN520" i="1"/>
  <c r="Z520" i="1"/>
  <c r="BP538" i="1"/>
  <c r="BN538" i="1"/>
  <c r="Z538" i="1"/>
  <c r="H9" i="1"/>
  <c r="B694" i="1"/>
  <c r="X685" i="1"/>
  <c r="X686" i="1"/>
  <c r="X688" i="1"/>
  <c r="Y24" i="1"/>
  <c r="C694" i="1"/>
  <c r="Y53" i="1"/>
  <c r="D694" i="1"/>
  <c r="Y70" i="1"/>
  <c r="E694" i="1"/>
  <c r="Y109" i="1"/>
  <c r="F694" i="1"/>
  <c r="Y127" i="1"/>
  <c r="I694" i="1"/>
  <c r="Y191" i="1"/>
  <c r="K694" i="1"/>
  <c r="Y258" i="1"/>
  <c r="BP283" i="1"/>
  <c r="BN283" i="1"/>
  <c r="Z283" i="1"/>
  <c r="BP287" i="1"/>
  <c r="BN287" i="1"/>
  <c r="Z287" i="1"/>
  <c r="BP306" i="1"/>
  <c r="BN306" i="1"/>
  <c r="Z306" i="1"/>
  <c r="Z311" i="1" s="1"/>
  <c r="BP310" i="1"/>
  <c r="BN310" i="1"/>
  <c r="Z310" i="1"/>
  <c r="Y312" i="1"/>
  <c r="R694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94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348" i="1"/>
  <c r="BP358" i="1"/>
  <c r="BN358" i="1"/>
  <c r="Z358" i="1"/>
  <c r="BP362" i="1"/>
  <c r="BN362" i="1"/>
  <c r="Z362" i="1"/>
  <c r="Y371" i="1"/>
  <c r="BP370" i="1"/>
  <c r="BN370" i="1"/>
  <c r="Z370" i="1"/>
  <c r="Y381" i="1"/>
  <c r="BP374" i="1"/>
  <c r="BN374" i="1"/>
  <c r="Z374" i="1"/>
  <c r="Z380" i="1" s="1"/>
  <c r="BP378" i="1"/>
  <c r="BN378" i="1"/>
  <c r="Z378" i="1"/>
  <c r="Y388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Z400" i="1" s="1"/>
  <c r="BP410" i="1"/>
  <c r="BN410" i="1"/>
  <c r="Z410" i="1"/>
  <c r="Y412" i="1"/>
  <c r="W694" i="1"/>
  <c r="Y428" i="1"/>
  <c r="Y427" i="1"/>
  <c r="BP416" i="1"/>
  <c r="BN416" i="1"/>
  <c r="Z416" i="1"/>
  <c r="BP421" i="1"/>
  <c r="BN421" i="1"/>
  <c r="Z421" i="1"/>
  <c r="BP425" i="1"/>
  <c r="BN425" i="1"/>
  <c r="Z425" i="1"/>
  <c r="BP465" i="1"/>
  <c r="BN465" i="1"/>
  <c r="Z465" i="1"/>
  <c r="Y467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05" i="1"/>
  <c r="BP554" i="1"/>
  <c r="BN554" i="1"/>
  <c r="Z554" i="1"/>
  <c r="BP558" i="1"/>
  <c r="BN558" i="1"/>
  <c r="Z558" i="1"/>
  <c r="Y566" i="1"/>
  <c r="Y574" i="1"/>
  <c r="BP569" i="1"/>
  <c r="BN569" i="1"/>
  <c r="Z569" i="1"/>
  <c r="BP573" i="1"/>
  <c r="BN573" i="1"/>
  <c r="Z573" i="1"/>
  <c r="Y575" i="1"/>
  <c r="BP578" i="1"/>
  <c r="BN578" i="1"/>
  <c r="Z578" i="1"/>
  <c r="Z592" i="1" s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Y295" i="1"/>
  <c r="P694" i="1"/>
  <c r="Y302" i="1"/>
  <c r="Q694" i="1"/>
  <c r="Y311" i="1"/>
  <c r="T694" i="1"/>
  <c r="Y344" i="1"/>
  <c r="BP423" i="1"/>
  <c r="BN423" i="1"/>
  <c r="Z423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Z453" i="1" s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Z541" i="1" s="1"/>
  <c r="Y541" i="1"/>
  <c r="BP552" i="1"/>
  <c r="BN552" i="1"/>
  <c r="Z552" i="1"/>
  <c r="Z566" i="1" s="1"/>
  <c r="BP556" i="1"/>
  <c r="BN556" i="1"/>
  <c r="Z556" i="1"/>
  <c r="BP561" i="1"/>
  <c r="BN561" i="1"/>
  <c r="Z561" i="1"/>
  <c r="BP571" i="1"/>
  <c r="BN571" i="1"/>
  <c r="Z571" i="1"/>
  <c r="Y694" i="1"/>
  <c r="Y477" i="1"/>
  <c r="Y547" i="1"/>
  <c r="AC694" i="1"/>
  <c r="Y567" i="1"/>
  <c r="BP572" i="1"/>
  <c r="BN572" i="1"/>
  <c r="Z572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Z664" i="1" s="1"/>
  <c r="BP662" i="1"/>
  <c r="BN662" i="1"/>
  <c r="Z662" i="1"/>
  <c r="AF694" i="1"/>
  <c r="Y671" i="1"/>
  <c r="Y687" i="1" l="1"/>
  <c r="Z646" i="1"/>
  <c r="Z629" i="1"/>
  <c r="Z427" i="1"/>
  <c r="Z394" i="1"/>
  <c r="Y684" i="1"/>
  <c r="Z411" i="1"/>
  <c r="Z364" i="1"/>
  <c r="Z271" i="1"/>
  <c r="Z166" i="1"/>
  <c r="Z598" i="1"/>
  <c r="Z574" i="1"/>
  <c r="Z500" i="1"/>
  <c r="X687" i="1"/>
  <c r="Z289" i="1"/>
  <c r="Z201" i="1"/>
  <c r="Z143" i="1"/>
  <c r="Z70" i="1"/>
  <c r="Z689" i="1" s="1"/>
  <c r="Z179" i="1"/>
  <c r="Z77" i="1"/>
</calcChain>
</file>

<file path=xl/sharedStrings.xml><?xml version="1.0" encoding="utf-8"?>
<sst xmlns="http://schemas.openxmlformats.org/spreadsheetml/2006/main" count="3246" uniqueCount="1114">
  <si>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</si>
  <si>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</si>
  <si>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</si>
  <si>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</si>
  <si>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</si>
  <si>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</si>
  <si>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</si>
  <si>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</si>
  <si>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</si>
  <si>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</si>
  <si>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</si>
  <si>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</si>
  <si>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</si>
  <si>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</si>
  <si>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</si>
  <si>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</si>
  <si>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</si>
  <si>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</si>
  <si>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</si>
  <si>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</si>
  <si>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</si>
  <si>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</si>
  <si>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</si>
  <si>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</si>
  <si>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</si>
  <si>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</si>
  <si>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</si>
  <si>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</si>
  <si>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</si>
  <si>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</si>
  <si>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</si>
  <si>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</si>
  <si>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</si>
  <si>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</si>
  <si>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</si>
  <si>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</si>
  <si>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</si>
  <si>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</si>
  <si>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</si>
  <si>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</si>
  <si>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</si>
  <si>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</si>
  <si>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</si>
  <si>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</si>
  <si>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</si>
  <si>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</si>
  <si>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</si>
  <si>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</si>
  <si>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</si>
  <si>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</si>
  <si>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</si>
  <si>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</si>
  <si>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</si>
  <si>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</si>
  <si>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</si>
  <si>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</si>
  <si>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</si>
  <si>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</si>
  <si>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</si>
  <si>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</si>
  <si>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</si>
  <si>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</si>
  <si>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</si>
  <si>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</si>
  <si>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</si>
  <si>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</si>
  <si>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</si>
  <si>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</si>
  <si>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</si>
  <si>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</si>
  <si>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</si>
  <si>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</si>
  <si>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</si>
  <si>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</si>
  <si>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</si>
  <si>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</si>
  <si>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</si>
  <si>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</si>
  <si>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</si>
  <si>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</si>
  <si>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</si>
  <si>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</si>
  <si>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</si>
  <si>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</si>
  <si>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</si>
  <si>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</si>
  <si>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</si>
  <si>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</si>
  <si>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</si>
  <si>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</si>
  <si>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</si>
  <si>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</si>
  <si>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</si>
  <si>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</si>
  <si>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</si>
  <si>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</si>
  <si>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</si>
  <si>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</si>
  <si>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</si>
  <si>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</si>
  <si>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</si>
  <si>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</si>
  <si>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</si>
  <si>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</si>
  <si>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</si>
  <si>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</si>
  <si>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</si>
  <si>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</si>
  <si>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</si>
  <si>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</si>
  <si>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</si>
  <si>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</si>
  <si>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</si>
  <si>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</si>
  <si>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</si>
  <si>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</si>
  <si>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</si>
  <si>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</si>
  <si>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</si>
  <si>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</si>
  <si>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</si>
  <si>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</si>
  <si>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</si>
  <si>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</si>
  <si>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</si>
  <si>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</si>
  <si>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</si>
  <si>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</si>
  <si>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</si>
  <si>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</si>
  <si>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</si>
  <si>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</si>
  <si>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</si>
  <si>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</si>
  <si>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</si>
  <si>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</si>
  <si>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</si>
  <si>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</si>
  <si>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</si>
  <si>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</si>
  <si>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</si>
  <si>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</si>
  <si>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</si>
  <si>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</si>
  <si>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</si>
  <si>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</si>
  <si>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</si>
  <si>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</si>
  <si>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</si>
  <si>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</si>
  <si>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</si>
  <si>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</si>
  <si>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</si>
  <si>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</si>
  <si>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</si>
  <si>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</si>
  <si>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</si>
  <si>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</si>
  <si>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</si>
  <si>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</si>
  <si>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</si>
  <si>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</si>
  <si>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</si>
  <si>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</si>
  <si>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</si>
  <si>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</si>
  <si>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</si>
  <si>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</si>
  <si>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</si>
  <si>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</si>
  <si>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</si>
  <si>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</si>
  <si>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</si>
  <si>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</si>
  <si>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</si>
  <si>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</si>
  <si>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</si>
  <si>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</si>
  <si>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</si>
  <si>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</si>
  <si>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</si>
  <si>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</si>
  <si>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</si>
  <si>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</si>
  <si>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</si>
  <si>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</si>
  <si>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</si>
  <si>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</si>
  <si>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</si>
  <si>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</si>
  <si>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</si>
  <si>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</si>
  <si>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</si>
  <si>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</si>
  <si>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</si>
  <si>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</si>
  <si>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</si>
  <si>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</si>
  <si>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</si>
  <si>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</si>
  <si>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</si>
  <si>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</si>
  <si>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</si>
  <si>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</si>
  <si>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</si>
  <si>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</si>
  <si>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</si>
  <si>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</si>
  <si>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</si>
  <si>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</si>
  <si>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</si>
  <si>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</si>
  <si>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</si>
  <si>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</si>
  <si>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</si>
  <si>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</si>
  <si>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</si>
  <si>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</si>
  <si>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</si>
  <si>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</si>
  <si>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</si>
  <si>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</si>
  <si>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</si>
  <si>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</si>
  <si>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</si>
  <si>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</si>
  <si>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</si>
  <si>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</si>
  <si>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</si>
  <si>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</si>
  <si>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</si>
  <si>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</si>
  <si>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</si>
  <si>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</si>
  <si>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</si>
  <si>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</si>
  <si>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</si>
  <si>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</si>
  <si>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</si>
  <si>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</si>
  <si>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</si>
  <si>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</si>
  <si>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</si>
  <si>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</si>
  <si>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</si>
  <si>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</si>
  <si>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</si>
  <si>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</si>
  <si>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</si>
  <si>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</si>
  <si>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</si>
  <si>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</si>
  <si>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</si>
  <si>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</si>
  <si>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</si>
  <si>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</si>
  <si>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</si>
  <si>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</si>
  <si>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</si>
  <si>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</si>
  <si>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</si>
  <si>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</si>
  <si>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</si>
  <si>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</si>
  <si>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</si>
  <si>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</si>
  <si>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</si>
  <si>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</si>
  <si>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</si>
  <si>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</si>
  <si>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</si>
  <si>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</si>
  <si>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</si>
  <si>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</si>
  <si>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</si>
  <si>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</si>
  <si>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</si>
  <si>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</si>
  <si>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</si>
  <si>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</si>
  <si>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</si>
  <si>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</si>
  <si>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</si>
  <si>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</si>
  <si>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</si>
  <si>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</si>
  <si>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</si>
  <si>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</si>
  <si>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</si>
  <si>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</si>
  <si>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</si>
  <si>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</si>
  <si>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</si>
  <si>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</si>
  <si>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</si>
  <si>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</si>
  <si>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</si>
  <si>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</si>
  <si>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</si>
  <si>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</si>
  <si>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</si>
  <si>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</si>
  <si>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</si>
  <si>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</si>
  <si>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</si>
  <si>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</si>
  <si>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</si>
  <si>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</si>
  <si>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</si>
  <si>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</si>
  <si>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</si>
  <si>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</si>
  <si>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</si>
  <si>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</si>
  <si>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</si>
  <si>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</si>
  <si>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</si>
  <si>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</si>
  <si>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</si>
  <si>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</si>
  <si>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</si>
  <si>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</si>
  <si>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</si>
  <si>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</si>
  <si>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</si>
  <si>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</si>
  <si>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</si>
  <si>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</si>
  <si>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</si>
  <si>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</si>
  <si>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</si>
  <si>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</si>
  <si>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</si>
  <si>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</si>
  <si>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</si>
  <si>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</si>
  <si>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</si>
  <si>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</si>
  <si>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</si>
  <si>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</si>
  <si>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</si>
  <si>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</si>
  <si>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</si>
  <si>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</si>
  <si>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</si>
  <si>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</si>
  <si>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</si>
  <si>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</si>
  <si>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</si>
  <si>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</si>
  <si>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</si>
  <si>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</si>
  <si>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</si>
  <si>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</si>
  <si>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</si>
  <si>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</si>
  <si>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</si>
  <si>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</si>
  <si>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</si>
  <si>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</si>
  <si>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</si>
  <si>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</si>
  <si>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</si>
  <si>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</si>
  <si>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</si>
  <si>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</si>
  <si>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</si>
  <si>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</si>
  <si>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</si>
  <si>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</si>
  <si>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</si>
  <si>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</si>
  <si>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</si>
  <si>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</si>
  <si>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</si>
  <si>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</si>
  <si>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</si>
  <si>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</si>
  <si>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</si>
  <si>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</si>
  <si>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</si>
  <si>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</si>
  <si>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</si>
  <si>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</si>
  <si>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</si>
  <si>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</si>
  <si>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</si>
  <si>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</si>
  <si>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</si>
  <si>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</si>
  <si>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</si>
  <si>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</si>
  <si>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</si>
  <si>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</si>
  <si>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</si>
  <si>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</si>
  <si>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</si>
  <si>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</si>
  <si>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</si>
  <si>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</si>
  <si>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</si>
  <si>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</si>
  <si>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</si>
  <si>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</si>
  <si>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</si>
  <si>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</si>
  <si>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</si>
  <si>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</si>
  <si>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</si>
  <si>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</si>
  <si>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</si>
  <si>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</si>
  <si>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</si>
  <si>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</si>
  <si>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</si>
  <si>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</si>
  <si>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</si>
  <si>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</si>
  <si>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</si>
  <si>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</si>
  <si>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</si>
  <si>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</si>
  <si>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</si>
  <si>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</si>
  <si>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</si>
  <si>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</si>
  <si>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</si>
  <si>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</si>
  <si>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</si>
  <si>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</si>
  <si>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</si>
  <si>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</si>
  <si>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</si>
  <si>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</si>
  <si>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</si>
  <si>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</si>
  <si>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</si>
  <si>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</si>
  <si>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</si>
  <si>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</si>
  <si>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</si>
  <si>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</si>
  <si>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</si>
  <si>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</si>
  <si>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</si>
  <si>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</si>
  <si>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</si>
  <si>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</si>
  <si>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</si>
  <si>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</si>
  <si>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</si>
  <si>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</si>
  <si>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</si>
  <si>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</si>
  <si>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</si>
  <si>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</si>
  <si>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</si>
  <si>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</si>
  <si>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</si>
  <si>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</si>
  <si>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</si>
  <si>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</si>
  <si>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</si>
  <si>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</si>
  <si>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</si>
  <si>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</si>
  <si>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</si>
  <si>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</si>
  <si>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</si>
  <si>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</si>
  <si>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</si>
  <si>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</si>
  <si>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</si>
  <si>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</si>
  <si>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</si>
  <si>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</si>
  <si>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</si>
  <si>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</si>
  <si>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</si>
  <si>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</si>
  <si>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</si>
  <si>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</si>
  <si>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</si>
  <si>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</si>
  <si>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</si>
  <si>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</si>
  <si>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</si>
  <si>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</si>
  <si>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</si>
  <si>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</si>
  <si>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</si>
  <si>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</si>
  <si>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</si>
  <si>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</si>
  <si>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</si>
  <si>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</si>
  <si>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</si>
  <si>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</si>
  <si>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</si>
  <si>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</si>
  <si>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</si>
  <si>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</si>
  <si>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</si>
  <si>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</si>
  <si>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</si>
  <si>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</si>
  <si>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</si>
  <si>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</si>
  <si>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</si>
  <si>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</si>
  <si>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</si>
  <si>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</si>
  <si>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</si>
  <si>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</si>
  <si>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</si>
  <si>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</si>
  <si>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</si>
  <si>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</si>
  <si>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</si>
  <si>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</si>
  <si>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</si>
  <si>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</si>
  <si>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</si>
  <si>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</si>
  <si>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</si>
  <si>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</si>
  <si>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</si>
  <si>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</si>
  <si>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</si>
  <si>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</si>
  <si>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</si>
  <si>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</si>
  <si>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</si>
  <si>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</si>
  <si>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</si>
  <si>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</si>
  <si>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</si>
  <si>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</si>
  <si>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</si>
  <si>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</si>
  <si>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</si>
  <si>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</si>
  <si>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</si>
  <si>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</si>
  <si>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</si>
  <si>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</si>
  <si>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</si>
  <si>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</si>
  <si>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</si>
  <si>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</si>
  <si>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</si>
  <si>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</si>
  <si>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</si>
  <si>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</si>
  <si>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</si>
  <si>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</si>
  <si>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</si>
  <si>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</si>
  <si>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</si>
  <si>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</si>
  <si>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</si>
  <si>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</si>
  <si>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</si>
  <si>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</si>
  <si>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</si>
  <si>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</si>
  <si>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</si>
  <si>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</si>
  <si>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</si>
  <si>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</si>
  <si>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</si>
  <si>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</si>
  <si>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</si>
  <si>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</si>
  <si>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</si>
  <si>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</si>
  <si>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</si>
  <si>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</si>
  <si>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</si>
  <si>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</si>
  <si>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</si>
  <si>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</si>
  <si>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</si>
  <si>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</si>
  <si>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</si>
  <si>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</si>
  <si>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</si>
  <si>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</si>
  <si>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</si>
  <si>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</si>
  <si>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</si>
  <si>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</si>
  <si>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</si>
  <si>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</si>
  <si>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</si>
  <si>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</si>
  <si>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</si>
  <si>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</si>
  <si>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</si>
  <si>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</si>
  <si>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</si>
  <si>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</si>
  <si>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</si>
  <si>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</si>
  <si>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</si>
  <si>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</si>
  <si>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</si>
  <si>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</si>
  <si>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</si>
  <si>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</si>
  <si>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</si>
  <si>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</si>
  <si>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</si>
  <si>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</si>
  <si>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</si>
  <si>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</si>
  <si>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</si>
  <si>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</si>
  <si>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</si>
  <si>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</si>
  <si>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</si>
  <si>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</si>
  <si>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</si>
  <si>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</si>
  <si>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</si>
  <si>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</si>
  <si>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</si>
  <si>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</si>
  <si>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</si>
  <si>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</si>
  <si>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</si>
  <si>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</si>
  <si>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</si>
  <si>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</si>
  <si>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</si>
  <si>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</si>
  <si>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</si>
  <si>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</si>
  <si>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</si>
  <si>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</si>
  <si>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</si>
  <si>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</si>
  <si>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</si>
  <si>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</si>
  <si>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</si>
  <si>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</si>
  <si>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</si>
  <si>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</si>
  <si>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</si>
  <si>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</si>
  <si>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</si>
  <si>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</si>
  <si>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</si>
  <si>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</si>
  <si>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</si>
  <si>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</si>
  <si>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</si>
  <si>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</si>
  <si>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</si>
  <si>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</si>
  <si>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</si>
  <si>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</si>
  <si>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</si>
  <si>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</si>
  <si>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</si>
  <si>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</si>
  <si>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</si>
  <si>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</si>
  <si>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</si>
  <si>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</si>
  <si>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</si>
  <si>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</si>
  <si>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</si>
  <si>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</si>
  <si>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</si>
  <si>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</si>
  <si>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</si>
  <si>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</si>
  <si>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</si>
  <si>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</si>
  <si>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</si>
  <si>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</si>
  <si>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</si>
  <si>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</si>
  <si>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</si>
  <si>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</si>
  <si>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</si>
  <si>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</si>
  <si>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</si>
  <si>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</si>
  <si>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</si>
  <si>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</si>
  <si>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</si>
  <si>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</si>
  <si>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</si>
  <si>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</si>
  <si>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</si>
  <si>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</si>
  <si>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</si>
  <si>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</si>
  <si>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</si>
  <si>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</si>
  <si>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</si>
  <si>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</si>
  <si>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</si>
  <si>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</si>
  <si>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</si>
  <si>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</si>
  <si>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</si>
  <si>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</si>
  <si>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</si>
  <si>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</si>
  <si>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</si>
  <si>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</si>
  <si>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</si>
  <si>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</si>
  <si>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</si>
  <si>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</si>
  <si>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</si>
  <si>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</si>
  <si>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</si>
  <si>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</si>
  <si>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</si>
  <si>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</si>
  <si>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</si>
  <si>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</si>
  <si>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</si>
  <si>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</si>
  <si>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</si>
  <si>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</si>
  <si>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</si>
  <si>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</si>
  <si>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</si>
  <si>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</si>
  <si>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</si>
  <si>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</si>
  <si>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</si>
  <si>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</si>
  <si>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</si>
  <si>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</si>
  <si>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</si>
  <si>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</si>
  <si>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</si>
  <si>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</si>
  <si>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</si>
  <si>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</si>
  <si>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</si>
  <si>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</si>
  <si>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</si>
  <si>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</si>
  <si>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</si>
  <si>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</si>
  <si>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</si>
  <si>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</si>
  <si>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</si>
  <si>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</si>
  <si>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</si>
  <si>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</si>
  <si>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</si>
  <si>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</si>
  <si>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</si>
  <si>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</si>
  <si>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</si>
  <si>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</si>
  <si>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</si>
  <si>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</si>
  <si>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</si>
  <si>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</si>
  <si>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</si>
  <si>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</si>
  <si>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</si>
  <si>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</si>
  <si>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</si>
  <si>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</si>
  <si>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</si>
  <si>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</si>
  <si>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</si>
  <si>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</si>
  <si>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</si>
  <si>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</si>
  <si>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</si>
  <si>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</si>
  <si>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</si>
  <si>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</si>
  <si>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</si>
  <si>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</si>
  <si>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</si>
  <si>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</si>
  <si>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</si>
  <si>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</si>
  <si>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</si>
  <si>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</si>
  <si>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</si>
  <si>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</si>
  <si>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</si>
  <si>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</si>
  <si>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</si>
  <si>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</si>
  <si>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</si>
  <si>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</si>
  <si>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</si>
  <si>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</si>
  <si>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</si>
  <si>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</si>
  <si>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</si>
  <si>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</si>
  <si>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</si>
  <si>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</si>
  <si>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</si>
  <si>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</si>
  <si>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</si>
  <si>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</si>
  <si>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</si>
  <si>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</si>
  <si>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</si>
  <si>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</si>
  <si>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</si>
  <si>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</si>
  <si>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</si>
  <si>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</si>
  <si>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</si>
  <si>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</si>
  <si>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</si>
  <si>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</si>
  <si>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</si>
  <si>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</si>
  <si>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</si>
  <si>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</si>
  <si>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</si>
  <si>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</si>
  <si>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</si>
  <si>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15.01.2025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</si>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</sst>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3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45674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Пятница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0.375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804">
        <v>4607091385670</v>
      </c>
      <c r="E47" s="805"/>
      <c r="F47" s="796">
        <v>1.35</v>
      </c>
      <c r="G47" s="32">
        <v>8</v>
      </c>
      <c r="H47" s="796">
        <v>10.8</v>
      </c>
      <c r="I47" s="79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804">
        <v>4607091385670</v>
      </c>
      <c r="E48" s="805"/>
      <c r="F48" s="796">
        <v>1.4</v>
      </c>
      <c r="G48" s="32">
        <v>8</v>
      </c>
      <c r="H48" s="796">
        <v>11.2</v>
      </c>
      <c r="I48" s="796">
        <v>11.68</v>
      </c>
      <c r="J48" s="32">
        <v>56</v>
      </c>
      <c r="K48" s="32" t="s">
        <v>116</v>
      </c>
      <c r="L48" s="32"/>
      <c r="M48" s="33" t="s">
        <v>80</v>
      </c>
      <c r="N48" s="33"/>
      <c r="O48" s="32">
        <v>50</v>
      </c>
      <c r="P48" s="113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804">
        <v>4607091385687</v>
      </c>
      <c r="E50" s="805"/>
      <c r="F50" s="796">
        <v>0.4</v>
      </c>
      <c r="G50" s="32">
        <v>10</v>
      </c>
      <c r="H50" s="796">
        <v>4</v>
      </c>
      <c r="I50" s="796">
        <v>4.21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2"/>
      <c r="R50" s="802"/>
      <c r="S50" s="802"/>
      <c r="T50" s="803"/>
      <c r="U50" s="34"/>
      <c r="V50" s="34"/>
      <c r="W50" s="35" t="s">
        <v>69</v>
      </c>
      <c r="X50" s="797">
        <v>324</v>
      </c>
      <c r="Y50" s="798">
        <f t="shared" si="6"/>
        <v>324</v>
      </c>
      <c r="Z50" s="36">
        <f>IFERROR(IF(Y50=0,"",ROUNDUP(Y50/H50,0)*0.00902),"")</f>
        <v>0.73062000000000005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341.01</v>
      </c>
      <c r="BN50" s="64">
        <f t="shared" si="8"/>
        <v>341.01</v>
      </c>
      <c r="BO50" s="64">
        <f t="shared" si="9"/>
        <v>0.61363636363636365</v>
      </c>
      <c r="BP50" s="64">
        <f t="shared" si="10"/>
        <v>0.61363636363636365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804">
        <v>4680115882539</v>
      </c>
      <c r="E51" s="805"/>
      <c r="F51" s="796">
        <v>0.37</v>
      </c>
      <c r="G51" s="32">
        <v>10</v>
      </c>
      <c r="H51" s="796">
        <v>3.7</v>
      </c>
      <c r="I51" s="796">
        <v>3.91</v>
      </c>
      <c r="J51" s="32">
        <v>132</v>
      </c>
      <c r="K51" s="32" t="s">
        <v>126</v>
      </c>
      <c r="L51" s="32"/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81</v>
      </c>
      <c r="Y53" s="799">
        <f>IFERROR(Y47/H47,"0")+IFERROR(Y48/H48,"0")+IFERROR(Y49/H49,"0")+IFERROR(Y50/H50,"0")+IFERROR(Y51/H51,"0")+IFERROR(Y52/H52,"0")</f>
        <v>81</v>
      </c>
      <c r="Z53" s="799">
        <f>IFERROR(IF(Z47="",0,Z47),"0")+IFERROR(IF(Z48="",0,Z48),"0")+IFERROR(IF(Z49="",0,Z49),"0")+IFERROR(IF(Z50="",0,Z50),"0")+IFERROR(IF(Z51="",0,Z51),"0")+IFERROR(IF(Z52="",0,Z52),"0")</f>
        <v>0.73062000000000005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324</v>
      </c>
      <c r="Y54" s="799">
        <f>IFERROR(SUM(Y47:Y52),"0")</f>
        <v>324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86.4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8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729</v>
      </c>
      <c r="Y69" s="798">
        <f t="shared" si="11"/>
        <v>729</v>
      </c>
      <c r="Z69" s="36">
        <f>IFERROR(IF(Y69=0,"",ROUNDUP(Y69/H69,0)*0.00902),"")</f>
        <v>1.4612400000000001</v>
      </c>
      <c r="AA69" s="56"/>
      <c r="AB69" s="57"/>
      <c r="AC69" s="121" t="s">
        <v>146</v>
      </c>
      <c r="AG69" s="64"/>
      <c r="AJ69" s="68" t="s">
        <v>128</v>
      </c>
      <c r="AK69" s="68">
        <v>594</v>
      </c>
      <c r="BB69" s="122" t="s">
        <v>1</v>
      </c>
      <c r="BM69" s="64">
        <f t="shared" si="12"/>
        <v>763.02</v>
      </c>
      <c r="BN69" s="64">
        <f t="shared" si="13"/>
        <v>763.02</v>
      </c>
      <c r="BO69" s="64">
        <f t="shared" si="14"/>
        <v>1.2272727272727273</v>
      </c>
      <c r="BP69" s="64">
        <f t="shared" si="15"/>
        <v>1.2272727272727273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162</v>
      </c>
      <c r="Y70" s="799">
        <f>IFERROR(Y62/H62,"0")+IFERROR(Y63/H63,"0")+IFERROR(Y64/H64,"0")+IFERROR(Y65/H65,"0")+IFERROR(Y66/H66,"0")+IFERROR(Y67/H67,"0")+IFERROR(Y68/H68,"0")+IFERROR(Y69/H69,"0")</f>
        <v>162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1.4612400000000001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729</v>
      </c>
      <c r="Y71" s="799">
        <f>IFERROR(SUM(Y62:Y69),"0")</f>
        <v>729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145</v>
      </c>
      <c r="M76" s="33" t="s">
        <v>117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147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612</v>
      </c>
      <c r="Y107" s="798">
        <f>IFERROR(IF(X107="",0,CEILING((X107/$H107),1)*$H107),"")</f>
        <v>612</v>
      </c>
      <c r="Z107" s="36">
        <f>IFERROR(IF(Y107=0,"",ROUNDUP(Y107/H107,0)*0.00902),"")</f>
        <v>1.22672</v>
      </c>
      <c r="AA107" s="56"/>
      <c r="AB107" s="57"/>
      <c r="AC107" s="165" t="s">
        <v>223</v>
      </c>
      <c r="AG107" s="64"/>
      <c r="AJ107" s="68" t="s">
        <v>128</v>
      </c>
      <c r="AK107" s="68">
        <v>594</v>
      </c>
      <c r="BB107" s="166" t="s">
        <v>1</v>
      </c>
      <c r="BM107" s="64">
        <f>IFERROR(X107*I107/H107,"0")</f>
        <v>640.55999999999995</v>
      </c>
      <c r="BN107" s="64">
        <f>IFERROR(Y107*I107/H107,"0")</f>
        <v>640.55999999999995</v>
      </c>
      <c r="BO107" s="64">
        <f>IFERROR(1/J107*(X107/H107),"0")</f>
        <v>1.0303030303030303</v>
      </c>
      <c r="BP107" s="64">
        <f>IFERROR(1/J107*(Y107/H107),"0")</f>
        <v>1.0303030303030303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136</v>
      </c>
      <c r="Y108" s="799">
        <f>IFERROR(Y105/H105,"0")+IFERROR(Y106/H106,"0")+IFERROR(Y107/H107,"0")</f>
        <v>136</v>
      </c>
      <c r="Z108" s="799">
        <f>IFERROR(IF(Z105="",0,Z105),"0")+IFERROR(IF(Z106="",0,Z106),"0")+IFERROR(IF(Z107="",0,Z107),"0")</f>
        <v>1.22672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612</v>
      </c>
      <c r="Y109" s="799">
        <f>IFERROR(SUM(Y105:Y107),"0")</f>
        <v>612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127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405</v>
      </c>
      <c r="Y113" s="798">
        <f t="shared" si="26"/>
        <v>405</v>
      </c>
      <c r="Z113" s="36">
        <f>IFERROR(IF(Y113=0,"",ROUNDUP(Y113/H113,0)*0.00651),"")</f>
        <v>0.97650000000000003</v>
      </c>
      <c r="AA113" s="56"/>
      <c r="AB113" s="57"/>
      <c r="AC113" s="171" t="s">
        <v>226</v>
      </c>
      <c r="AG113" s="64"/>
      <c r="AJ113" s="68" t="s">
        <v>128</v>
      </c>
      <c r="AK113" s="68">
        <v>491.4</v>
      </c>
      <c r="BB113" s="172" t="s">
        <v>1</v>
      </c>
      <c r="BM113" s="64">
        <f t="shared" si="27"/>
        <v>442.79999999999995</v>
      </c>
      <c r="BN113" s="64">
        <f t="shared" si="28"/>
        <v>442.79999999999995</v>
      </c>
      <c r="BO113" s="64">
        <f t="shared" si="29"/>
        <v>0.82417582417582425</v>
      </c>
      <c r="BP113" s="64">
        <f t="shared" si="30"/>
        <v>0.82417582417582425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150</v>
      </c>
      <c r="Y117" s="799">
        <f>IFERROR(Y111/H111,"0")+IFERROR(Y112/H112,"0")+IFERROR(Y113/H113,"0")+IFERROR(Y114/H114,"0")+IFERROR(Y115/H115,"0")+IFERROR(Y116/H116,"0")</f>
        <v>150</v>
      </c>
      <c r="Z117" s="799">
        <f>IFERROR(IF(Z111="",0,Z111),"0")+IFERROR(IF(Z112="",0,Z112),"0")+IFERROR(IF(Z113="",0,Z113),"0")+IFERROR(IF(Z114="",0,Z114),"0")+IFERROR(IF(Z115="",0,Z115),"0")+IFERROR(IF(Z116="",0,Z116),"0")</f>
        <v>0.97650000000000003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405</v>
      </c>
      <c r="Y118" s="799">
        <f>IFERROR(SUM(Y111:Y116),"0")</f>
        <v>405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117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/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715.5</v>
      </c>
      <c r="Y124" s="798">
        <f>IFERROR(IF(X124="",0,CEILING((X124/$H124),1)*$H124),"")</f>
        <v>715.5</v>
      </c>
      <c r="Z124" s="36">
        <f>IFERROR(IF(Y124=0,"",ROUNDUP(Y124/H124,0)*0.00902),"")</f>
        <v>1.43418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748.89</v>
      </c>
      <c r="BN124" s="64">
        <f>IFERROR(Y124*I124/H124,"0")</f>
        <v>748.89</v>
      </c>
      <c r="BO124" s="64">
        <f>IFERROR(1/J124*(X124/H124),"0")</f>
        <v>1.2045454545454546</v>
      </c>
      <c r="BP124" s="64">
        <f>IFERROR(1/J124*(Y124/H124),"0")</f>
        <v>1.2045454545454546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159</v>
      </c>
      <c r="Y126" s="799">
        <f>IFERROR(Y121/H121,"0")+IFERROR(Y122/H122,"0")+IFERROR(Y123/H123,"0")+IFERROR(Y124/H124,"0")+IFERROR(Y125/H125,"0")</f>
        <v>159</v>
      </c>
      <c r="Z126" s="799">
        <f>IFERROR(IF(Z121="",0,Z121),"0")+IFERROR(IF(Z122="",0,Z122),"0")+IFERROR(IF(Z123="",0,Z123),"0")+IFERROR(IF(Z124="",0,Z124),"0")+IFERROR(IF(Z125="",0,Z125),"0")</f>
        <v>1.43418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715.5</v>
      </c>
      <c r="Y127" s="799">
        <f>IFERROR(SUM(Y121:Y125),"0")</f>
        <v>715.5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117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117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37.5" customHeight="1" x14ac:dyDescent="0.25">
      <c r="A136" s="54" t="s">
        <v>258</v>
      </c>
      <c r="B136" s="54" t="s">
        <v>259</v>
      </c>
      <c r="C136" s="31">
        <v>4301051360</v>
      </c>
      <c r="D136" s="804">
        <v>4607091385168</v>
      </c>
      <c r="E136" s="805"/>
      <c r="F136" s="796">
        <v>1.35</v>
      </c>
      <c r="G136" s="32">
        <v>6</v>
      </c>
      <c r="H136" s="796">
        <v>8.1</v>
      </c>
      <c r="I136" s="796">
        <v>8.6579999999999995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258</v>
      </c>
      <c r="B137" s="54" t="s">
        <v>261</v>
      </c>
      <c r="C137" s="31">
        <v>4301051625</v>
      </c>
      <c r="D137" s="804">
        <v>4607091385168</v>
      </c>
      <c r="E137" s="805"/>
      <c r="F137" s="796">
        <v>1.4</v>
      </c>
      <c r="G137" s="32">
        <v>6</v>
      </c>
      <c r="H137" s="796">
        <v>8.4</v>
      </c>
      <c r="I137" s="796">
        <v>8.9580000000000002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127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329.4</v>
      </c>
      <c r="Y140" s="798">
        <f t="shared" si="31"/>
        <v>329.40000000000003</v>
      </c>
      <c r="Z140" s="36">
        <f>IFERROR(IF(Y140=0,"",ROUNDUP(Y140/H140,0)*0.00651),"")</f>
        <v>0.79422000000000004</v>
      </c>
      <c r="AA140" s="56"/>
      <c r="AB140" s="57"/>
      <c r="AC140" s="205" t="s">
        <v>260</v>
      </c>
      <c r="AG140" s="64"/>
      <c r="AJ140" s="68" t="s">
        <v>128</v>
      </c>
      <c r="AK140" s="68">
        <v>491.4</v>
      </c>
      <c r="BB140" s="206" t="s">
        <v>1</v>
      </c>
      <c r="BM140" s="64">
        <f t="shared" si="32"/>
        <v>360.14399999999995</v>
      </c>
      <c r="BN140" s="64">
        <f t="shared" si="33"/>
        <v>360.14400000000001</v>
      </c>
      <c r="BO140" s="64">
        <f t="shared" si="34"/>
        <v>0.67032967032967028</v>
      </c>
      <c r="BP140" s="64">
        <f t="shared" si="35"/>
        <v>0.67032967032967039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121.99999999999999</v>
      </c>
      <c r="Y143" s="799">
        <f>IFERROR(Y136/H136,"0")+IFERROR(Y137/H137,"0")+IFERROR(Y138/H138,"0")+IFERROR(Y139/H139,"0")+IFERROR(Y140/H140,"0")+IFERROR(Y141/H141,"0")+IFERROR(Y142/H142,"0")</f>
        <v>122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0.79422000000000004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329.4</v>
      </c>
      <c r="Y144" s="799">
        <f>IFERROR(SUM(Y136:Y142),"0")</f>
        <v>329.40000000000003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/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323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324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customHeight="1" x14ac:dyDescent="0.25">
      <c r="A203" s="849" t="s">
        <v>348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585.6</v>
      </c>
      <c r="Y230" s="798">
        <f t="shared" si="46"/>
        <v>585.6</v>
      </c>
      <c r="Z230" s="36">
        <f t="shared" ref="Z230:Z236" si="51">IFERROR(IF(Y230=0,"",ROUNDUP(Y230/H230,0)*0.00651),"")</f>
        <v>1.5884400000000001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651.48</v>
      </c>
      <c r="BN230" s="64">
        <f t="shared" si="48"/>
        <v>651.48</v>
      </c>
      <c r="BO230" s="64">
        <f t="shared" si="49"/>
        <v>1.340659340659341</v>
      </c>
      <c r="BP230" s="64">
        <f t="shared" si="50"/>
        <v>1.340659340659341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283.2</v>
      </c>
      <c r="Y232" s="798">
        <f t="shared" si="46"/>
        <v>283.2</v>
      </c>
      <c r="Z232" s="36">
        <f t="shared" si="51"/>
        <v>0.76817999999999997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312.93600000000004</v>
      </c>
      <c r="BN232" s="64">
        <f t="shared" si="48"/>
        <v>312.93600000000004</v>
      </c>
      <c r="BO232" s="64">
        <f t="shared" si="49"/>
        <v>0.64835164835164838</v>
      </c>
      <c r="BP232" s="64">
        <f t="shared" si="50"/>
        <v>0.64835164835164838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362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362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2.3566199999999999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868.8</v>
      </c>
      <c r="Y238" s="799">
        <f>IFERROR(SUM(Y226:Y236),"0")</f>
        <v>868.8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413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415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426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445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469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804">
        <v>4607091387452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80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804">
        <v>4680115885837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804">
        <v>4607091385984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804">
        <v>4680115885851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804">
        <v>4607091387469</v>
      </c>
      <c r="E285" s="805"/>
      <c r="F285" s="796">
        <v>0.5</v>
      </c>
      <c r="G285" s="32">
        <v>10</v>
      </c>
      <c r="H285" s="796">
        <v>5</v>
      </c>
      <c r="I285" s="79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804">
        <v>4680115885844</v>
      </c>
      <c r="E286" s="805"/>
      <c r="F286" s="796">
        <v>0.4</v>
      </c>
      <c r="G286" s="32">
        <v>10</v>
      </c>
      <c r="H286" s="796">
        <v>4</v>
      </c>
      <c r="I286" s="79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804">
        <v>4607091387438</v>
      </c>
      <c r="E287" s="805"/>
      <c r="F287" s="796">
        <v>0.5</v>
      </c>
      <c r="G287" s="32">
        <v>10</v>
      </c>
      <c r="H287" s="796">
        <v>5</v>
      </c>
      <c r="I287" s="79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804">
        <v>4680115885820</v>
      </c>
      <c r="E288" s="805"/>
      <c r="F288" s="796">
        <v>0.4</v>
      </c>
      <c r="G288" s="32">
        <v>10</v>
      </c>
      <c r="H288" s="796">
        <v>4</v>
      </c>
      <c r="I288" s="79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498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501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510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526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536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549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560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804">
        <v>4607091386011</v>
      </c>
      <c r="E362" s="805"/>
      <c r="F362" s="796">
        <v>0.5</v>
      </c>
      <c r="G362" s="32">
        <v>10</v>
      </c>
      <c r="H362" s="796">
        <v>5</v>
      </c>
      <c r="I362" s="796">
        <v>5.21</v>
      </c>
      <c r="J362" s="32">
        <v>132</v>
      </c>
      <c r="K362" s="32" t="s">
        <v>126</v>
      </c>
      <c r="L362" s="32"/>
      <c r="M362" s="33" t="s">
        <v>80</v>
      </c>
      <c r="N362" s="33"/>
      <c r="O362" s="32">
        <v>55</v>
      </c>
      <c r="P362" s="11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804">
        <v>4680115885608</v>
      </c>
      <c r="E363" s="805"/>
      <c r="F363" s="796">
        <v>0.4</v>
      </c>
      <c r="G363" s="32">
        <v>10</v>
      </c>
      <c r="H363" s="796">
        <v>4</v>
      </c>
      <c r="I363" s="79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161</v>
      </c>
      <c r="N386" s="33"/>
      <c r="O386" s="32">
        <v>30</v>
      </c>
      <c r="P386" s="839" t="s">
        <v>622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626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630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636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645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884.09999999999991</v>
      </c>
      <c r="Y409" s="798">
        <f>IFERROR(IF(X409="",0,CEILING((X409/$H409),1)*$H409),"")</f>
        <v>884.1</v>
      </c>
      <c r="Z409" s="36">
        <f>IFERROR(IF(Y409=0,"",ROUNDUP(Y409/H409,0)*0.00651),"")</f>
        <v>2.74071</v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990.19199999999978</v>
      </c>
      <c r="BN409" s="64">
        <f>IFERROR(Y409*I409/H409,"0")</f>
        <v>990.19199999999978</v>
      </c>
      <c r="BO409" s="64">
        <f>IFERROR(1/J409*(X409/H409),"0")</f>
        <v>2.313186813186813</v>
      </c>
      <c r="BP409" s="64">
        <f>IFERROR(1/J409*(Y409/H409),"0")</f>
        <v>2.3131868131868134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522.9</v>
      </c>
      <c r="Y410" s="798">
        <f>IFERROR(IF(X410="",0,CEILING((X410/$H410),1)*$H410),"")</f>
        <v>522.9</v>
      </c>
      <c r="Z410" s="36">
        <f>IFERROR(IF(Y410=0,"",ROUNDUP(Y410/H410,0)*0.00651),"")</f>
        <v>1.6209899999999999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582.65999999999985</v>
      </c>
      <c r="BN410" s="64">
        <f>IFERROR(Y410*I410/H410,"0")</f>
        <v>582.65999999999985</v>
      </c>
      <c r="BO410" s="64">
        <f>IFERROR(1/J410*(X410/H410),"0")</f>
        <v>1.3681318681318682</v>
      </c>
      <c r="BP410" s="64">
        <f>IFERROR(1/J410*(Y410/H410),"0")</f>
        <v>1.3681318681318682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669.99999999999989</v>
      </c>
      <c r="Y411" s="799">
        <f>IFERROR(Y408/H408,"0")+IFERROR(Y409/H409,"0")+IFERROR(Y410/H410,"0")</f>
        <v>670</v>
      </c>
      <c r="Z411" s="799">
        <f>IFERROR(IF(Z408="",0,Z408),"0")+IFERROR(IF(Z409="",0,Z409),"0")+IFERROR(IF(Z410="",0,Z410),"0")</f>
        <v>4.3616999999999999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1407</v>
      </c>
      <c r="Y412" s="799">
        <f>IFERROR(SUM(Y408:Y410),"0")</f>
        <v>1407</v>
      </c>
      <c r="Z412" s="37"/>
      <c r="AA412" s="800"/>
      <c r="AB412" s="800"/>
      <c r="AC412" s="800"/>
    </row>
    <row r="413" spans="1:68" ht="27.75" customHeight="1" x14ac:dyDescent="0.2">
      <c r="A413" s="961" t="s">
        <v>658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659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127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128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127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0</v>
      </c>
      <c r="Y419" s="79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128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670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669</v>
      </c>
      <c r="B421" s="54" t="s">
        <v>671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127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672</v>
      </c>
      <c r="AG421" s="64"/>
      <c r="AJ421" s="68" t="s">
        <v>128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673</v>
      </c>
      <c r="B422" s="54" t="s">
        <v>674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804">
        <v>4680115884878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804">
        <v>4680115884861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672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0</v>
      </c>
      <c r="Y428" s="799">
        <f>IFERROR(SUM(Y416:Y426),"0")</f>
        <v>0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127</v>
      </c>
      <c r="M430" s="33" t="s">
        <v>117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128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693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697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701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703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729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733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745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747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748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754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758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758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768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776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14.7</v>
      </c>
      <c r="Y490" s="798">
        <f t="shared" si="98"/>
        <v>14.700000000000001</v>
      </c>
      <c r="Z490" s="36">
        <f t="shared" si="103"/>
        <v>3.5140000000000005E-2</v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15.61</v>
      </c>
      <c r="BN490" s="64">
        <f t="shared" si="100"/>
        <v>15.61</v>
      </c>
      <c r="BO490" s="64">
        <f t="shared" si="101"/>
        <v>2.9914529914529912E-2</v>
      </c>
      <c r="BP490" s="64">
        <f t="shared" si="102"/>
        <v>2.9914529914529919E-2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784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794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6.9999999999999991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7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3.5140000000000005E-2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14.7</v>
      </c>
      <c r="Y501" s="799">
        <f>IFERROR(SUM(Y479:Y499),"0")</f>
        <v>14.700000000000001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811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28" t="s">
        <v>817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824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4301031359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126</v>
      </c>
      <c r="Y521" s="798">
        <f>IFERROR(IF(X521="",0,CEILING((X521/$H521),1)*$H521),"")</f>
        <v>126</v>
      </c>
      <c r="Z521" s="36">
        <f>IFERROR(IF(Y521=0,"",ROUNDUP(Y521/H521,0)*0.00502),"")</f>
        <v>0.30120000000000002</v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133.80000000000001</v>
      </c>
      <c r="BN521" s="64">
        <f>IFERROR(Y521*I521/H521,"0")</f>
        <v>133.80000000000001</v>
      </c>
      <c r="BO521" s="64">
        <f>IFERROR(1/J521*(X521/H521),"0")</f>
        <v>0.25641025641025644</v>
      </c>
      <c r="BP521" s="64">
        <f>IFERROR(1/J521*(Y521/H521),"0")</f>
        <v>0.25641025641025644</v>
      </c>
    </row>
    <row r="522" spans="1:68" ht="27" customHeight="1" x14ac:dyDescent="0.25">
      <c r="A522" s="54" t="s">
        <v>826</v>
      </c>
      <c r="B522" s="54" t="s">
        <v>828</v>
      </c>
      <c r="C522" s="31">
        <v>4301031327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60</v>
      </c>
      <c r="Y523" s="799">
        <f>IFERROR(Y518/H518,"0")+IFERROR(Y519/H519,"0")+IFERROR(Y520/H520,"0")+IFERROR(Y521/H521,"0")+IFERROR(Y522/H522,"0")</f>
        <v>60</v>
      </c>
      <c r="Z523" s="799">
        <f>IFERROR(IF(Z518="",0,Z518),"0")+IFERROR(IF(Z519="",0,Z519),"0")+IFERROR(IF(Z520="",0,Z520),"0")+IFERROR(IF(Z521="",0,Z521),"0")+IFERROR(IF(Z522="",0,Z522),"0")</f>
        <v>0.30120000000000002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126</v>
      </c>
      <c r="Y524" s="799">
        <f>IFERROR(SUM(Y518:Y522),"0")</f>
        <v>126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829</v>
      </c>
      <c r="B526" s="54" t="s">
        <v>830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831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810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805</v>
      </c>
      <c r="L530" s="32"/>
      <c r="M530" s="33" t="s">
        <v>806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120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117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117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117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120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120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117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117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117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4301020206</v>
      </c>
      <c r="D571" s="804">
        <v>4680115880054</v>
      </c>
      <c r="E571" s="805"/>
      <c r="F571" s="796">
        <v>0.6</v>
      </c>
      <c r="G571" s="32">
        <v>6</v>
      </c>
      <c r="H571" s="796">
        <v>3.6</v>
      </c>
      <c r="I571" s="796">
        <v>3.81</v>
      </c>
      <c r="J571" s="32">
        <v>132</v>
      </c>
      <c r="K571" s="32" t="s">
        <v>126</v>
      </c>
      <c r="L571" s="32"/>
      <c r="M571" s="33" t="s">
        <v>117</v>
      </c>
      <c r="N571" s="33"/>
      <c r="O571" s="32">
        <v>55</v>
      </c>
      <c r="P571" s="8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4301020364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6.96</v>
      </c>
      <c r="J572" s="32">
        <v>120</v>
      </c>
      <c r="K572" s="32" t="s">
        <v>126</v>
      </c>
      <c r="L572" s="32"/>
      <c r="M572" s="33" t="s">
        <v>117</v>
      </c>
      <c r="N572" s="33"/>
      <c r="O572" s="32">
        <v>55</v>
      </c>
      <c r="P572" s="90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899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903</v>
      </c>
      <c r="C573" s="31">
        <v>4301020385</v>
      </c>
      <c r="D573" s="804">
        <v>4680115880054</v>
      </c>
      <c r="E573" s="805"/>
      <c r="F573" s="796">
        <v>0.6</v>
      </c>
      <c r="G573" s="32">
        <v>8</v>
      </c>
      <c r="H573" s="796">
        <v>4.8</v>
      </c>
      <c r="I573" s="796">
        <v>6.93</v>
      </c>
      <c r="J573" s="32">
        <v>132</v>
      </c>
      <c r="K573" s="32" t="s">
        <v>126</v>
      </c>
      <c r="L573" s="32"/>
      <c r="M573" s="33" t="s">
        <v>117</v>
      </c>
      <c r="N573" s="33"/>
      <c r="O573" s="32">
        <v>70</v>
      </c>
      <c r="P573" s="904" t="s">
        <v>904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897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117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117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117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117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117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831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831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117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117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117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117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117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117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117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117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117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117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5531.4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5531.4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5983.101999999999</v>
      </c>
      <c r="Y685" s="799">
        <f>IFERROR(SUM(BN22:BN681),"0")</f>
        <v>5983.1019999999999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12</v>
      </c>
      <c r="Y686" s="38">
        <f>ROUNDUP(SUM(BP22:BP681),0)</f>
        <v>12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6283.101999999999</v>
      </c>
      <c r="Y687" s="799">
        <f>GrossWeightTotalR+PalletQtyTotalR*25</f>
        <v>6283.1019999999999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1909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1909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13.678139999999999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323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658</v>
      </c>
      <c r="X691" s="958"/>
      <c r="Y691" s="820" t="s">
        <v>747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324</v>
      </c>
      <c r="J692" s="820" t="s">
        <v>348</v>
      </c>
      <c r="K692" s="820" t="s">
        <v>426</v>
      </c>
      <c r="L692" s="820" t="s">
        <v>445</v>
      </c>
      <c r="M692" s="820" t="s">
        <v>469</v>
      </c>
      <c r="N692" s="795"/>
      <c r="O692" s="820" t="s">
        <v>498</v>
      </c>
      <c r="P692" s="820" t="s">
        <v>501</v>
      </c>
      <c r="Q692" s="820" t="s">
        <v>510</v>
      </c>
      <c r="R692" s="820" t="s">
        <v>526</v>
      </c>
      <c r="S692" s="820" t="s">
        <v>536</v>
      </c>
      <c r="T692" s="820" t="s">
        <v>549</v>
      </c>
      <c r="U692" s="820" t="s">
        <v>560</v>
      </c>
      <c r="V692" s="820" t="s">
        <v>645</v>
      </c>
      <c r="W692" s="820" t="s">
        <v>659</v>
      </c>
      <c r="X692" s="820" t="s">
        <v>703</v>
      </c>
      <c r="Y692" s="820" t="s">
        <v>748</v>
      </c>
      <c r="Z692" s="820" t="s">
        <v>811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324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729</v>
      </c>
      <c r="E694" s="46">
        <f>IFERROR(Y105*1,"0")+IFERROR(Y106*1,"0")+IFERROR(Y107*1,"0")+IFERROR(Y111*1,"0")+IFERROR(Y112*1,"0")+IFERROR(Y113*1,"0")+IFERROR(Y114*1,"0")+IFERROR(Y115*1,"0")+IFERROR(Y116*1,"0")</f>
        <v>1017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1044.9000000000001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868.8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1407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14.700000000000001</v>
      </c>
      <c r="Z694" s="46">
        <f>IFERROR(Y514*1,"0")+IFERROR(Y518*1,"0")+IFERROR(Y519*1,"0")+IFERROR(Y520*1,"0")+IFERROR(Y521*1,"0")+IFERROR(Y522*1,"0")+IFERROR(Y526*1,"0")+IFERROR(Y530*1,"0")</f>
        <v>126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JEjJJjbczHTZ+Oe29/uuZoQ0Ib2VNQubZseNTH+nI59BEXB0efhRE8tUTq4330UQtjkzEVffYj/4ou8fGbFpkw==" saltValue="ZCx/azaYg3IU7Wl0ZdLY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9 X107 X113 X140 X417 X419 X421 X430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6 X309" xr:uid="{00000000-0002-0000-0000-000012000000}">
      <formula1>IF(AK63&gt;0,OR(X63=0,AND(IF(X63-AK63&gt;=0,TRUE,FALSE),X63&gt;0,IF(X63/(H63*K63)=ROUND(X63/(H63*K63),0),TRUE,FALSE))),FALSE)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2jpJq/e2+M+jLL938XzB13mMTd3VEdILc6sWQ+wtGZ1S48ydspiHG/RRAPfs+xTjRKbQC/QCiNZI8gzb5S+Rmg==" saltValue="ZQBWQf2oRPIKoeodfoVU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2025-01-22T08:07:39Z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