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1D90069-0862-4F4C-BE43-D43562D866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P595" i="1"/>
  <c r="BO595" i="1"/>
  <c r="BN595" i="1"/>
  <c r="BM595" i="1"/>
  <c r="Z595" i="1"/>
  <c r="Y595" i="1"/>
  <c r="P595" i="1"/>
  <c r="X593" i="1"/>
  <c r="X592" i="1"/>
  <c r="BO591" i="1"/>
  <c r="BM591" i="1"/>
  <c r="Y591" i="1"/>
  <c r="P591" i="1"/>
  <c r="BO590" i="1"/>
  <c r="BM590" i="1"/>
  <c r="Y590" i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BO579" i="1"/>
  <c r="BM579" i="1"/>
  <c r="Y579" i="1"/>
  <c r="P579" i="1"/>
  <c r="BO578" i="1"/>
  <c r="BM578" i="1"/>
  <c r="Y578" i="1"/>
  <c r="BO577" i="1"/>
  <c r="BM577" i="1"/>
  <c r="Y577" i="1"/>
  <c r="P577" i="1"/>
  <c r="X575" i="1"/>
  <c r="X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P540" i="1"/>
  <c r="BO539" i="1"/>
  <c r="BM539" i="1"/>
  <c r="Y539" i="1"/>
  <c r="BO538" i="1"/>
  <c r="BM538" i="1"/>
  <c r="Y538" i="1"/>
  <c r="BO537" i="1"/>
  <c r="BM537" i="1"/>
  <c r="Y537" i="1"/>
  <c r="P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BO498" i="1"/>
  <c r="BM498" i="1"/>
  <c r="Y498" i="1"/>
  <c r="P498" i="1"/>
  <c r="BO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BP457" i="1" s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BP445" i="1" s="1"/>
  <c r="P445" i="1"/>
  <c r="X442" i="1"/>
  <c r="X441" i="1"/>
  <c r="BO440" i="1"/>
  <c r="BM440" i="1"/>
  <c r="Y440" i="1"/>
  <c r="Y442" i="1" s="1"/>
  <c r="X438" i="1"/>
  <c r="X437" i="1"/>
  <c r="BO436" i="1"/>
  <c r="BM436" i="1"/>
  <c r="Y436" i="1"/>
  <c r="BO435" i="1"/>
  <c r="BM435" i="1"/>
  <c r="Y435" i="1"/>
  <c r="BN435" i="1" s="1"/>
  <c r="X433" i="1"/>
  <c r="X432" i="1"/>
  <c r="BO431" i="1"/>
  <c r="BM431" i="1"/>
  <c r="Y431" i="1"/>
  <c r="P431" i="1"/>
  <c r="BO430" i="1"/>
  <c r="BM430" i="1"/>
  <c r="Y430" i="1"/>
  <c r="BP430" i="1" s="1"/>
  <c r="P430" i="1"/>
  <c r="X428" i="1"/>
  <c r="X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Y411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BP347" i="1" s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X149" i="1"/>
  <c r="X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BO91" i="1"/>
  <c r="BM91" i="1"/>
  <c r="Y91" i="1"/>
  <c r="P91" i="1"/>
  <c r="BO90" i="1"/>
  <c r="BM90" i="1"/>
  <c r="Y90" i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BP32" i="1" s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D7" i="1"/>
  <c r="Q6" i="1"/>
  <c r="P2" i="1"/>
  <c r="AB694" i="1" l="1"/>
  <c r="Y546" i="1"/>
  <c r="BP545" i="1"/>
  <c r="BN545" i="1"/>
  <c r="Z545" i="1"/>
  <c r="Z546" i="1" s="1"/>
  <c r="BP551" i="1"/>
  <c r="BN551" i="1"/>
  <c r="Z551" i="1"/>
  <c r="BP560" i="1"/>
  <c r="BN560" i="1"/>
  <c r="Z560" i="1"/>
  <c r="BP570" i="1"/>
  <c r="BN570" i="1"/>
  <c r="Z570" i="1"/>
  <c r="Y604" i="1"/>
  <c r="Y603" i="1"/>
  <c r="BP601" i="1"/>
  <c r="BN601" i="1"/>
  <c r="Z601" i="1"/>
  <c r="BP623" i="1"/>
  <c r="BN623" i="1"/>
  <c r="Z623" i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Z48" i="1"/>
  <c r="BN48" i="1"/>
  <c r="Z63" i="1"/>
  <c r="BN63" i="1"/>
  <c r="Z73" i="1"/>
  <c r="BN73" i="1"/>
  <c r="Z85" i="1"/>
  <c r="BN85" i="1"/>
  <c r="Y95" i="1"/>
  <c r="Z106" i="1"/>
  <c r="BN106" i="1"/>
  <c r="Z130" i="1"/>
  <c r="BN130" i="1"/>
  <c r="Z140" i="1"/>
  <c r="BN140" i="1"/>
  <c r="Z176" i="1"/>
  <c r="BN176" i="1"/>
  <c r="Z196" i="1"/>
  <c r="BN196" i="1"/>
  <c r="Z211" i="1"/>
  <c r="BN211" i="1"/>
  <c r="Z215" i="1"/>
  <c r="BN215" i="1"/>
  <c r="Z227" i="1"/>
  <c r="BN227" i="1"/>
  <c r="Z235" i="1"/>
  <c r="BN235" i="1"/>
  <c r="Z244" i="1"/>
  <c r="BN244" i="1"/>
  <c r="Z257" i="1"/>
  <c r="BN257" i="1"/>
  <c r="Z268" i="1"/>
  <c r="BN268" i="1"/>
  <c r="Z283" i="1"/>
  <c r="BN283" i="1"/>
  <c r="Z306" i="1"/>
  <c r="BN306" i="1"/>
  <c r="Z347" i="1"/>
  <c r="BN347" i="1"/>
  <c r="Z362" i="1"/>
  <c r="BN362" i="1"/>
  <c r="Z376" i="1"/>
  <c r="BN376" i="1"/>
  <c r="Z399" i="1"/>
  <c r="BN399" i="1"/>
  <c r="Z420" i="1"/>
  <c r="BN420" i="1"/>
  <c r="Z430" i="1"/>
  <c r="BN430" i="1"/>
  <c r="Z435" i="1"/>
  <c r="Z440" i="1"/>
  <c r="Z441" i="1" s="1"/>
  <c r="BN440" i="1"/>
  <c r="BP440" i="1"/>
  <c r="Y441" i="1"/>
  <c r="Z445" i="1"/>
  <c r="BN445" i="1"/>
  <c r="Z457" i="1"/>
  <c r="BN457" i="1"/>
  <c r="Z463" i="1"/>
  <c r="BN463" i="1"/>
  <c r="Z492" i="1"/>
  <c r="BN492" i="1"/>
  <c r="Z493" i="1"/>
  <c r="BN493" i="1"/>
  <c r="BP497" i="1"/>
  <c r="BN497" i="1"/>
  <c r="BP504" i="1"/>
  <c r="BN504" i="1"/>
  <c r="Z504" i="1"/>
  <c r="BP559" i="1"/>
  <c r="BN559" i="1"/>
  <c r="Z559" i="1"/>
  <c r="BP569" i="1"/>
  <c r="BN569" i="1"/>
  <c r="Z569" i="1"/>
  <c r="BP573" i="1"/>
  <c r="BN573" i="1"/>
  <c r="Z573" i="1"/>
  <c r="BP602" i="1"/>
  <c r="BN602" i="1"/>
  <c r="Z602" i="1"/>
  <c r="Y614" i="1"/>
  <c r="Y613" i="1"/>
  <c r="BP612" i="1"/>
  <c r="BN612" i="1"/>
  <c r="Z612" i="1"/>
  <c r="Z613" i="1" s="1"/>
  <c r="BP622" i="1"/>
  <c r="BN622" i="1"/>
  <c r="Z622" i="1"/>
  <c r="BP624" i="1"/>
  <c r="BN624" i="1"/>
  <c r="Z624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BP99" i="1"/>
  <c r="BN99" i="1"/>
  <c r="Z99" i="1"/>
  <c r="BP124" i="1"/>
  <c r="BN124" i="1"/>
  <c r="Z124" i="1"/>
  <c r="BP138" i="1"/>
  <c r="BN138" i="1"/>
  <c r="Z138" i="1"/>
  <c r="BP154" i="1"/>
  <c r="BN154" i="1"/>
  <c r="Z154" i="1"/>
  <c r="BP158" i="1"/>
  <c r="BN158" i="1"/>
  <c r="Z158" i="1"/>
  <c r="Y171" i="1"/>
  <c r="BP170" i="1"/>
  <c r="BN170" i="1"/>
  <c r="Z170" i="1"/>
  <c r="Z171" i="1" s="1"/>
  <c r="Y180" i="1"/>
  <c r="BP174" i="1"/>
  <c r="BN174" i="1"/>
  <c r="Z174" i="1"/>
  <c r="BP194" i="1"/>
  <c r="BN194" i="1"/>
  <c r="Z194" i="1"/>
  <c r="BP205" i="1"/>
  <c r="BN205" i="1"/>
  <c r="Z205" i="1"/>
  <c r="BP221" i="1"/>
  <c r="BN221" i="1"/>
  <c r="Z221" i="1"/>
  <c r="BP233" i="1"/>
  <c r="BN233" i="1"/>
  <c r="Z233" i="1"/>
  <c r="BP242" i="1"/>
  <c r="BN242" i="1"/>
  <c r="Z242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94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BP336" i="1"/>
  <c r="BN336" i="1"/>
  <c r="Z336" i="1"/>
  <c r="BP360" i="1"/>
  <c r="BN360" i="1"/>
  <c r="Z360" i="1"/>
  <c r="BP374" i="1"/>
  <c r="BN374" i="1"/>
  <c r="Z374" i="1"/>
  <c r="BP393" i="1"/>
  <c r="BN393" i="1"/>
  <c r="Z393" i="1"/>
  <c r="BP397" i="1"/>
  <c r="BN397" i="1"/>
  <c r="Z397" i="1"/>
  <c r="BP418" i="1"/>
  <c r="BN418" i="1"/>
  <c r="Z418" i="1"/>
  <c r="BP426" i="1"/>
  <c r="BN426" i="1"/>
  <c r="Z426" i="1"/>
  <c r="X685" i="1"/>
  <c r="X688" i="1"/>
  <c r="Z27" i="1"/>
  <c r="BN27" i="1"/>
  <c r="Z32" i="1"/>
  <c r="BN32" i="1"/>
  <c r="Z50" i="1"/>
  <c r="BN50" i="1"/>
  <c r="Z56" i="1"/>
  <c r="BN56" i="1"/>
  <c r="BP56" i="1"/>
  <c r="Z65" i="1"/>
  <c r="BN65" i="1"/>
  <c r="Z69" i="1"/>
  <c r="BN69" i="1"/>
  <c r="Y77" i="1"/>
  <c r="Z75" i="1"/>
  <c r="BN75" i="1"/>
  <c r="Z83" i="1"/>
  <c r="BN83" i="1"/>
  <c r="Z89" i="1"/>
  <c r="BN89" i="1"/>
  <c r="BP89" i="1"/>
  <c r="BP91" i="1"/>
  <c r="BN91" i="1"/>
  <c r="Z91" i="1"/>
  <c r="BP112" i="1"/>
  <c r="BN112" i="1"/>
  <c r="Z112" i="1"/>
  <c r="BP132" i="1"/>
  <c r="BN132" i="1"/>
  <c r="Z132" i="1"/>
  <c r="BP142" i="1"/>
  <c r="BN142" i="1"/>
  <c r="Z142" i="1"/>
  <c r="Y155" i="1"/>
  <c r="BP163" i="1"/>
  <c r="BN163" i="1"/>
  <c r="Z163" i="1"/>
  <c r="BP178" i="1"/>
  <c r="BN178" i="1"/>
  <c r="Z178" i="1"/>
  <c r="BP198" i="1"/>
  <c r="BN198" i="1"/>
  <c r="Z198" i="1"/>
  <c r="BP217" i="1"/>
  <c r="BN217" i="1"/>
  <c r="Z217" i="1"/>
  <c r="BP229" i="1"/>
  <c r="BN229" i="1"/>
  <c r="Z229" i="1"/>
  <c r="BP241" i="1"/>
  <c r="BN241" i="1"/>
  <c r="Z241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Y353" i="1"/>
  <c r="Y352" i="1"/>
  <c r="BP351" i="1"/>
  <c r="BN351" i="1"/>
  <c r="Z351" i="1"/>
  <c r="Z352" i="1" s="1"/>
  <c r="Y364" i="1"/>
  <c r="BP356" i="1"/>
  <c r="BN356" i="1"/>
  <c r="Z356" i="1"/>
  <c r="BP368" i="1"/>
  <c r="BN368" i="1"/>
  <c r="Z368" i="1"/>
  <c r="BP378" i="1"/>
  <c r="BN378" i="1"/>
  <c r="Z378" i="1"/>
  <c r="Y405" i="1"/>
  <c r="BP404" i="1"/>
  <c r="BN404" i="1"/>
  <c r="Z404" i="1"/>
  <c r="Z405" i="1" s="1"/>
  <c r="Y412" i="1"/>
  <c r="BP408" i="1"/>
  <c r="BN408" i="1"/>
  <c r="Z408" i="1"/>
  <c r="BP422" i="1"/>
  <c r="BN422" i="1"/>
  <c r="Z422" i="1"/>
  <c r="BP447" i="1"/>
  <c r="BN447" i="1"/>
  <c r="Z447" i="1"/>
  <c r="BP465" i="1"/>
  <c r="BN465" i="1"/>
  <c r="Z465" i="1"/>
  <c r="BP485" i="1"/>
  <c r="BN485" i="1"/>
  <c r="Z485" i="1"/>
  <c r="BP495" i="1"/>
  <c r="BN495" i="1"/>
  <c r="Z495" i="1"/>
  <c r="Y523" i="1"/>
  <c r="BP518" i="1"/>
  <c r="BN518" i="1"/>
  <c r="Z518" i="1"/>
  <c r="BP540" i="1"/>
  <c r="BN540" i="1"/>
  <c r="Z540" i="1"/>
  <c r="BP557" i="1"/>
  <c r="BN557" i="1"/>
  <c r="Z557" i="1"/>
  <c r="BP563" i="1"/>
  <c r="BN563" i="1"/>
  <c r="Z563" i="1"/>
  <c r="BP565" i="1"/>
  <c r="BN565" i="1"/>
  <c r="Z565" i="1"/>
  <c r="BP578" i="1"/>
  <c r="BN578" i="1"/>
  <c r="Z578" i="1"/>
  <c r="BP582" i="1"/>
  <c r="BN582" i="1"/>
  <c r="Z582" i="1"/>
  <c r="BP588" i="1"/>
  <c r="BN588" i="1"/>
  <c r="Z588" i="1"/>
  <c r="BP597" i="1"/>
  <c r="BN597" i="1"/>
  <c r="Z597" i="1"/>
  <c r="BP669" i="1"/>
  <c r="BN669" i="1"/>
  <c r="Z669" i="1"/>
  <c r="Y679" i="1"/>
  <c r="Y678" i="1"/>
  <c r="BP677" i="1"/>
  <c r="BN677" i="1"/>
  <c r="Z677" i="1"/>
  <c r="Z678" i="1" s="1"/>
  <c r="Y148" i="1"/>
  <c r="Y184" i="1"/>
  <c r="Y395" i="1"/>
  <c r="Y394" i="1"/>
  <c r="Y432" i="1"/>
  <c r="BP451" i="1"/>
  <c r="BN451" i="1"/>
  <c r="Z451" i="1"/>
  <c r="BP484" i="1"/>
  <c r="BN484" i="1"/>
  <c r="Z484" i="1"/>
  <c r="BP490" i="1"/>
  <c r="BN490" i="1"/>
  <c r="Z490" i="1"/>
  <c r="Y510" i="1"/>
  <c r="BP508" i="1"/>
  <c r="BN508" i="1"/>
  <c r="Z508" i="1"/>
  <c r="BP521" i="1"/>
  <c r="BN521" i="1"/>
  <c r="Z521" i="1"/>
  <c r="BP553" i="1"/>
  <c r="BN553" i="1"/>
  <c r="Z553" i="1"/>
  <c r="BP562" i="1"/>
  <c r="BN562" i="1"/>
  <c r="Z562" i="1"/>
  <c r="BP564" i="1"/>
  <c r="BN564" i="1"/>
  <c r="Z564" i="1"/>
  <c r="BP577" i="1"/>
  <c r="BN577" i="1"/>
  <c r="Z577" i="1"/>
  <c r="BP581" i="1"/>
  <c r="BN581" i="1"/>
  <c r="Z581" i="1"/>
  <c r="BP585" i="1"/>
  <c r="BN585" i="1"/>
  <c r="Z585" i="1"/>
  <c r="BP591" i="1"/>
  <c r="BN591" i="1"/>
  <c r="Z591" i="1"/>
  <c r="AF694" i="1"/>
  <c r="Y670" i="1"/>
  <c r="BP668" i="1"/>
  <c r="BN668" i="1"/>
  <c r="Z668" i="1"/>
  <c r="Z670" i="1" s="1"/>
  <c r="Y567" i="1"/>
  <c r="F10" i="1"/>
  <c r="J9" i="1"/>
  <c r="F9" i="1"/>
  <c r="A10" i="1"/>
  <c r="BP28" i="1"/>
  <c r="BN28" i="1"/>
  <c r="Z28" i="1"/>
  <c r="BP30" i="1"/>
  <c r="BN30" i="1"/>
  <c r="Z30" i="1"/>
  <c r="BP33" i="1"/>
  <c r="BN33" i="1"/>
  <c r="Z33" i="1"/>
  <c r="Y35" i="1"/>
  <c r="Y38" i="1"/>
  <c r="BP37" i="1"/>
  <c r="BN37" i="1"/>
  <c r="Z37" i="1"/>
  <c r="Z38" i="1" s="1"/>
  <c r="Y39" i="1"/>
  <c r="Y42" i="1"/>
  <c r="BP41" i="1"/>
  <c r="BN41" i="1"/>
  <c r="Z41" i="1"/>
  <c r="Z42" i="1" s="1"/>
  <c r="Y43" i="1"/>
  <c r="C694" i="1"/>
  <c r="Y54" i="1"/>
  <c r="BP47" i="1"/>
  <c r="BN47" i="1"/>
  <c r="Z47" i="1"/>
  <c r="BP51" i="1"/>
  <c r="BN51" i="1"/>
  <c r="Z51" i="1"/>
  <c r="BP64" i="1"/>
  <c r="BN64" i="1"/>
  <c r="Z64" i="1"/>
  <c r="BP68" i="1"/>
  <c r="BN68" i="1"/>
  <c r="Z68" i="1"/>
  <c r="BP76" i="1"/>
  <c r="BN76" i="1"/>
  <c r="Z76" i="1"/>
  <c r="Y78" i="1"/>
  <c r="Y87" i="1"/>
  <c r="BP80" i="1"/>
  <c r="BN80" i="1"/>
  <c r="Z80" i="1"/>
  <c r="BP84" i="1"/>
  <c r="BN84" i="1"/>
  <c r="Z84" i="1"/>
  <c r="BP92" i="1"/>
  <c r="BN92" i="1"/>
  <c r="Z92" i="1"/>
  <c r="BP100" i="1"/>
  <c r="BN100" i="1"/>
  <c r="Z100" i="1"/>
  <c r="Y102" i="1"/>
  <c r="E694" i="1"/>
  <c r="Y108" i="1"/>
  <c r="BP105" i="1"/>
  <c r="BN105" i="1"/>
  <c r="Z105" i="1"/>
  <c r="BP113" i="1"/>
  <c r="BN113" i="1"/>
  <c r="Z113" i="1"/>
  <c r="BP116" i="1"/>
  <c r="BN116" i="1"/>
  <c r="Z116" i="1"/>
  <c r="Y118" i="1"/>
  <c r="F694" i="1"/>
  <c r="Y126" i="1"/>
  <c r="BP121" i="1"/>
  <c r="BN121" i="1"/>
  <c r="Z121" i="1"/>
  <c r="BP125" i="1"/>
  <c r="BN125" i="1"/>
  <c r="Z125" i="1"/>
  <c r="Y127" i="1"/>
  <c r="Y134" i="1"/>
  <c r="BP129" i="1"/>
  <c r="BN129" i="1"/>
  <c r="Z129" i="1"/>
  <c r="Y133" i="1"/>
  <c r="BP137" i="1"/>
  <c r="BN137" i="1"/>
  <c r="Z137" i="1"/>
  <c r="Y143" i="1"/>
  <c r="BP141" i="1"/>
  <c r="BN141" i="1"/>
  <c r="Z141" i="1"/>
  <c r="BP177" i="1"/>
  <c r="BN177" i="1"/>
  <c r="Z177" i="1"/>
  <c r="BP216" i="1"/>
  <c r="BN216" i="1"/>
  <c r="Z216" i="1"/>
  <c r="Y224" i="1"/>
  <c r="BP220" i="1"/>
  <c r="BN220" i="1"/>
  <c r="Z220" i="1"/>
  <c r="BP228" i="1"/>
  <c r="BN228" i="1"/>
  <c r="Z228" i="1"/>
  <c r="BP232" i="1"/>
  <c r="BN232" i="1"/>
  <c r="Z232" i="1"/>
  <c r="BP236" i="1"/>
  <c r="BN236" i="1"/>
  <c r="Z236" i="1"/>
  <c r="Y238" i="1"/>
  <c r="Y246" i="1"/>
  <c r="BP240" i="1"/>
  <c r="BN240" i="1"/>
  <c r="Z240" i="1"/>
  <c r="BP245" i="1"/>
  <c r="BN245" i="1"/>
  <c r="Z245" i="1"/>
  <c r="Y247" i="1"/>
  <c r="K694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94" i="1"/>
  <c r="Y294" i="1"/>
  <c r="BP293" i="1"/>
  <c r="BN293" i="1"/>
  <c r="Z293" i="1"/>
  <c r="Z294" i="1" s="1"/>
  <c r="Y295" i="1"/>
  <c r="P694" i="1"/>
  <c r="Y301" i="1"/>
  <c r="BP298" i="1"/>
  <c r="BN298" i="1"/>
  <c r="Z298" i="1"/>
  <c r="Y302" i="1"/>
  <c r="BP307" i="1"/>
  <c r="BN307" i="1"/>
  <c r="Z307" i="1"/>
  <c r="Y311" i="1"/>
  <c r="BP337" i="1"/>
  <c r="BN337" i="1"/>
  <c r="Z337" i="1"/>
  <c r="Z338" i="1" s="1"/>
  <c r="Y339" i="1"/>
  <c r="T694" i="1"/>
  <c r="Y343" i="1"/>
  <c r="BP342" i="1"/>
  <c r="BN342" i="1"/>
  <c r="Z342" i="1"/>
  <c r="Z343" i="1" s="1"/>
  <c r="Y344" i="1"/>
  <c r="Y349" i="1"/>
  <c r="BP346" i="1"/>
  <c r="BN346" i="1"/>
  <c r="Z346" i="1"/>
  <c r="Y348" i="1"/>
  <c r="H9" i="1"/>
  <c r="B694" i="1"/>
  <c r="Y23" i="1"/>
  <c r="BP22" i="1"/>
  <c r="BN22" i="1"/>
  <c r="Z22" i="1"/>
  <c r="Z23" i="1" s="1"/>
  <c r="X686" i="1"/>
  <c r="Y24" i="1"/>
  <c r="Y34" i="1"/>
  <c r="BP26" i="1"/>
  <c r="BN26" i="1"/>
  <c r="Z26" i="1"/>
  <c r="BP29" i="1"/>
  <c r="BN29" i="1"/>
  <c r="Z29" i="1"/>
  <c r="BP31" i="1"/>
  <c r="BN31" i="1"/>
  <c r="Z31" i="1"/>
  <c r="BP49" i="1"/>
  <c r="BN49" i="1"/>
  <c r="Z49" i="1"/>
  <c r="Y53" i="1"/>
  <c r="BP57" i="1"/>
  <c r="BN57" i="1"/>
  <c r="Z57" i="1"/>
  <c r="Y59" i="1"/>
  <c r="D694" i="1"/>
  <c r="Y71" i="1"/>
  <c r="BP62" i="1"/>
  <c r="BN62" i="1"/>
  <c r="Z62" i="1"/>
  <c r="BP66" i="1"/>
  <c r="BN66" i="1"/>
  <c r="Z66" i="1"/>
  <c r="Y70" i="1"/>
  <c r="BP74" i="1"/>
  <c r="BN74" i="1"/>
  <c r="Z74" i="1"/>
  <c r="Z77" i="1" s="1"/>
  <c r="BP82" i="1"/>
  <c r="BN82" i="1"/>
  <c r="Z82" i="1"/>
  <c r="Y86" i="1"/>
  <c r="BP90" i="1"/>
  <c r="BN90" i="1"/>
  <c r="Z90" i="1"/>
  <c r="BP94" i="1"/>
  <c r="BN94" i="1"/>
  <c r="Z94" i="1"/>
  <c r="Y96" i="1"/>
  <c r="Y101" i="1"/>
  <c r="BP98" i="1"/>
  <c r="BN98" i="1"/>
  <c r="Z98" i="1"/>
  <c r="Z101" i="1" s="1"/>
  <c r="BP107" i="1"/>
  <c r="BN107" i="1"/>
  <c r="Z107" i="1"/>
  <c r="Y109" i="1"/>
  <c r="Y117" i="1"/>
  <c r="BP111" i="1"/>
  <c r="BN111" i="1"/>
  <c r="Z111" i="1"/>
  <c r="BP159" i="1"/>
  <c r="BN159" i="1"/>
  <c r="Z159" i="1"/>
  <c r="Y161" i="1"/>
  <c r="BP164" i="1"/>
  <c r="BN164" i="1"/>
  <c r="Z164" i="1"/>
  <c r="Z166" i="1" s="1"/>
  <c r="Y166" i="1"/>
  <c r="BP195" i="1"/>
  <c r="BN195" i="1"/>
  <c r="Z195" i="1"/>
  <c r="BP199" i="1"/>
  <c r="BN199" i="1"/>
  <c r="Z199" i="1"/>
  <c r="BP359" i="1"/>
  <c r="BN359" i="1"/>
  <c r="Z359" i="1"/>
  <c r="U694" i="1"/>
  <c r="BP363" i="1"/>
  <c r="BN363" i="1"/>
  <c r="Z363" i="1"/>
  <c r="Y365" i="1"/>
  <c r="Y372" i="1"/>
  <c r="BP367" i="1"/>
  <c r="BN367" i="1"/>
  <c r="Z367" i="1"/>
  <c r="Y371" i="1"/>
  <c r="BP375" i="1"/>
  <c r="BN375" i="1"/>
  <c r="Z375" i="1"/>
  <c r="BP379" i="1"/>
  <c r="BN379" i="1"/>
  <c r="Z379" i="1"/>
  <c r="Y381" i="1"/>
  <c r="Y387" i="1"/>
  <c r="BP383" i="1"/>
  <c r="BN383" i="1"/>
  <c r="Z383" i="1"/>
  <c r="BP398" i="1"/>
  <c r="BN398" i="1"/>
  <c r="Z398" i="1"/>
  <c r="BP417" i="1"/>
  <c r="BN417" i="1"/>
  <c r="Z417" i="1"/>
  <c r="BP421" i="1"/>
  <c r="BN421" i="1"/>
  <c r="Z421" i="1"/>
  <c r="BP425" i="1"/>
  <c r="BN425" i="1"/>
  <c r="Z425" i="1"/>
  <c r="X684" i="1"/>
  <c r="BP115" i="1"/>
  <c r="BN115" i="1"/>
  <c r="Z115" i="1"/>
  <c r="BP123" i="1"/>
  <c r="BN123" i="1"/>
  <c r="Z123" i="1"/>
  <c r="BP131" i="1"/>
  <c r="BN131" i="1"/>
  <c r="Z131" i="1"/>
  <c r="Y144" i="1"/>
  <c r="BP139" i="1"/>
  <c r="BN139" i="1"/>
  <c r="Z139" i="1"/>
  <c r="BP147" i="1"/>
  <c r="BN147" i="1"/>
  <c r="Z147" i="1"/>
  <c r="Z148" i="1" s="1"/>
  <c r="Y149" i="1"/>
  <c r="BP153" i="1"/>
  <c r="BN153" i="1"/>
  <c r="Z153" i="1"/>
  <c r="Z155" i="1" s="1"/>
  <c r="Y160" i="1"/>
  <c r="Y167" i="1"/>
  <c r="BP175" i="1"/>
  <c r="BN175" i="1"/>
  <c r="Z175" i="1"/>
  <c r="Y179" i="1"/>
  <c r="BP183" i="1"/>
  <c r="BN183" i="1"/>
  <c r="Z183" i="1"/>
  <c r="Z184" i="1" s="1"/>
  <c r="Y185" i="1"/>
  <c r="I694" i="1"/>
  <c r="Y190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6" i="1"/>
  <c r="BN206" i="1"/>
  <c r="Z206" i="1"/>
  <c r="Z207" i="1" s="1"/>
  <c r="Y208" i="1"/>
  <c r="Y213" i="1"/>
  <c r="BP210" i="1"/>
  <c r="BN210" i="1"/>
  <c r="Z210" i="1"/>
  <c r="Z212" i="1" s="1"/>
  <c r="Y223" i="1"/>
  <c r="BP218" i="1"/>
  <c r="BN218" i="1"/>
  <c r="Z218" i="1"/>
  <c r="BP222" i="1"/>
  <c r="BN222" i="1"/>
  <c r="Z222" i="1"/>
  <c r="Y237" i="1"/>
  <c r="BP226" i="1"/>
  <c r="BN226" i="1"/>
  <c r="Z226" i="1"/>
  <c r="BP230" i="1"/>
  <c r="BN230" i="1"/>
  <c r="Z230" i="1"/>
  <c r="BP234" i="1"/>
  <c r="BN234" i="1"/>
  <c r="Z234" i="1"/>
  <c r="BP243" i="1"/>
  <c r="BN243" i="1"/>
  <c r="Z243" i="1"/>
  <c r="BP252" i="1"/>
  <c r="BN252" i="1"/>
  <c r="Z252" i="1"/>
  <c r="BP256" i="1"/>
  <c r="BN256" i="1"/>
  <c r="Z256" i="1"/>
  <c r="L694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Q694" i="1"/>
  <c r="Y312" i="1"/>
  <c r="BP305" i="1"/>
  <c r="BN305" i="1"/>
  <c r="Z305" i="1"/>
  <c r="BP309" i="1"/>
  <c r="BN309" i="1"/>
  <c r="Z309" i="1"/>
  <c r="Y338" i="1"/>
  <c r="BP357" i="1"/>
  <c r="BN357" i="1"/>
  <c r="Z357" i="1"/>
  <c r="BP361" i="1"/>
  <c r="BN361" i="1"/>
  <c r="Z361" i="1"/>
  <c r="BP369" i="1"/>
  <c r="BN369" i="1"/>
  <c r="Z369" i="1"/>
  <c r="Y380" i="1"/>
  <c r="BP377" i="1"/>
  <c r="BN377" i="1"/>
  <c r="Z377" i="1"/>
  <c r="BP386" i="1"/>
  <c r="BN386" i="1"/>
  <c r="Z386" i="1"/>
  <c r="Y388" i="1"/>
  <c r="BP392" i="1"/>
  <c r="BN392" i="1"/>
  <c r="Z392" i="1"/>
  <c r="Z394" i="1" s="1"/>
  <c r="Y401" i="1"/>
  <c r="Y400" i="1"/>
  <c r="BP409" i="1"/>
  <c r="BN409" i="1"/>
  <c r="Z409" i="1"/>
  <c r="Z411" i="1" s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BP436" i="1"/>
  <c r="BN436" i="1"/>
  <c r="Z436" i="1"/>
  <c r="Z437" i="1" s="1"/>
  <c r="Y438" i="1"/>
  <c r="BP446" i="1"/>
  <c r="BN446" i="1"/>
  <c r="Z446" i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BP520" i="1"/>
  <c r="BN520" i="1"/>
  <c r="Z520" i="1"/>
  <c r="BP537" i="1"/>
  <c r="BN537" i="1"/>
  <c r="Z537" i="1"/>
  <c r="BP539" i="1"/>
  <c r="BN539" i="1"/>
  <c r="Z539" i="1"/>
  <c r="G694" i="1"/>
  <c r="Y156" i="1"/>
  <c r="H694" i="1"/>
  <c r="Y172" i="1"/>
  <c r="J694" i="1"/>
  <c r="Y207" i="1"/>
  <c r="Y272" i="1"/>
  <c r="M694" i="1"/>
  <c r="Y289" i="1"/>
  <c r="Y317" i="1"/>
  <c r="S694" i="1"/>
  <c r="Y330" i="1"/>
  <c r="V694" i="1"/>
  <c r="Y406" i="1"/>
  <c r="W694" i="1"/>
  <c r="Y428" i="1"/>
  <c r="Y437" i="1"/>
  <c r="BP435" i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477" i="1"/>
  <c r="Y694" i="1"/>
  <c r="Y476" i="1"/>
  <c r="BP475" i="1"/>
  <c r="BN475" i="1"/>
  <c r="Z475" i="1"/>
  <c r="Z476" i="1" s="1"/>
  <c r="Y500" i="1"/>
  <c r="BP479" i="1"/>
  <c r="BN479" i="1"/>
  <c r="Z479" i="1"/>
  <c r="BP481" i="1"/>
  <c r="BN481" i="1"/>
  <c r="Z481" i="1"/>
  <c r="BP486" i="1"/>
  <c r="BN486" i="1"/>
  <c r="Z486" i="1"/>
  <c r="BP491" i="1"/>
  <c r="BN491" i="1"/>
  <c r="Z491" i="1"/>
  <c r="BP496" i="1"/>
  <c r="BN496" i="1"/>
  <c r="Z496" i="1"/>
  <c r="BP499" i="1"/>
  <c r="BN499" i="1"/>
  <c r="Z499" i="1"/>
  <c r="Y501" i="1"/>
  <c r="Y506" i="1"/>
  <c r="BP503" i="1"/>
  <c r="BN503" i="1"/>
  <c r="Z503" i="1"/>
  <c r="Z505" i="1" s="1"/>
  <c r="Y505" i="1"/>
  <c r="BP554" i="1"/>
  <c r="BN554" i="1"/>
  <c r="Z554" i="1"/>
  <c r="BP558" i="1"/>
  <c r="BN558" i="1"/>
  <c r="Z558" i="1"/>
  <c r="Y566" i="1"/>
  <c r="BP571" i="1"/>
  <c r="BN571" i="1"/>
  <c r="Z571" i="1"/>
  <c r="Y574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Y592" i="1"/>
  <c r="BP596" i="1"/>
  <c r="BN596" i="1"/>
  <c r="Z596" i="1"/>
  <c r="Y598" i="1"/>
  <c r="AC694" i="1"/>
  <c r="X694" i="1"/>
  <c r="Y453" i="1"/>
  <c r="BP480" i="1"/>
  <c r="BN480" i="1"/>
  <c r="Z480" i="1"/>
  <c r="BP483" i="1"/>
  <c r="BN483" i="1"/>
  <c r="Z483" i="1"/>
  <c r="BP489" i="1"/>
  <c r="BN489" i="1"/>
  <c r="Z489" i="1"/>
  <c r="BP494" i="1"/>
  <c r="BN494" i="1"/>
  <c r="Z494" i="1"/>
  <c r="BP498" i="1"/>
  <c r="BN498" i="1"/>
  <c r="Z498" i="1"/>
  <c r="BP509" i="1"/>
  <c r="BN509" i="1"/>
  <c r="Z509" i="1"/>
  <c r="Y511" i="1"/>
  <c r="Z694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AA694" i="1"/>
  <c r="Y542" i="1"/>
  <c r="BP535" i="1"/>
  <c r="BN535" i="1"/>
  <c r="Z535" i="1"/>
  <c r="BP538" i="1"/>
  <c r="BN538" i="1"/>
  <c r="Z538" i="1"/>
  <c r="Y541" i="1"/>
  <c r="BP552" i="1"/>
  <c r="BN552" i="1"/>
  <c r="Z552" i="1"/>
  <c r="BP556" i="1"/>
  <c r="BN556" i="1"/>
  <c r="Z556" i="1"/>
  <c r="BP561" i="1"/>
  <c r="BN561" i="1"/>
  <c r="Z561" i="1"/>
  <c r="Y575" i="1"/>
  <c r="BP572" i="1"/>
  <c r="BN572" i="1"/>
  <c r="Z572" i="1"/>
  <c r="Y593" i="1"/>
  <c r="BP580" i="1"/>
  <c r="BN580" i="1"/>
  <c r="Z580" i="1"/>
  <c r="BP584" i="1"/>
  <c r="BN584" i="1"/>
  <c r="Z584" i="1"/>
  <c r="BP587" i="1"/>
  <c r="BN587" i="1"/>
  <c r="Z587" i="1"/>
  <c r="BP590" i="1"/>
  <c r="BN590" i="1"/>
  <c r="Z590" i="1"/>
  <c r="Y599" i="1"/>
  <c r="AD694" i="1"/>
  <c r="Y609" i="1"/>
  <c r="BP608" i="1"/>
  <c r="BN608" i="1"/>
  <c r="Z608" i="1"/>
  <c r="Z609" i="1" s="1"/>
  <c r="Y610" i="1"/>
  <c r="Y617" i="1"/>
  <c r="BP616" i="1"/>
  <c r="BN616" i="1"/>
  <c r="Z616" i="1"/>
  <c r="Z617" i="1" s="1"/>
  <c r="Y618" i="1"/>
  <c r="BP626" i="1"/>
  <c r="BN626" i="1"/>
  <c r="Z626" i="1"/>
  <c r="BP628" i="1"/>
  <c r="BN628" i="1"/>
  <c r="Z628" i="1"/>
  <c r="Y630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Y665" i="1"/>
  <c r="BP662" i="1"/>
  <c r="BN662" i="1"/>
  <c r="Z662" i="1"/>
  <c r="Y547" i="1"/>
  <c r="Y629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Y671" i="1"/>
  <c r="Z574" i="1" l="1"/>
  <c r="Z510" i="1"/>
  <c r="Z598" i="1"/>
  <c r="Z311" i="1"/>
  <c r="Z223" i="1"/>
  <c r="Z179" i="1"/>
  <c r="Z380" i="1"/>
  <c r="Z371" i="1"/>
  <c r="Z95" i="1"/>
  <c r="Z70" i="1"/>
  <c r="Z58" i="1"/>
  <c r="X687" i="1"/>
  <c r="Z348" i="1"/>
  <c r="Z657" i="1"/>
  <c r="Z636" i="1"/>
  <c r="Z603" i="1"/>
  <c r="Z629" i="1"/>
  <c r="Z566" i="1"/>
  <c r="Z427" i="1"/>
  <c r="Z541" i="1"/>
  <c r="Z523" i="1"/>
  <c r="Z592" i="1"/>
  <c r="Z453" i="1"/>
  <c r="Z400" i="1"/>
  <c r="Z160" i="1"/>
  <c r="Z289" i="1"/>
  <c r="Z271" i="1"/>
  <c r="Z143" i="1"/>
  <c r="Z664" i="1"/>
  <c r="Z646" i="1"/>
  <c r="Z466" i="1"/>
  <c r="Z237" i="1"/>
  <c r="Z387" i="1"/>
  <c r="Z117" i="1"/>
  <c r="Y685" i="1"/>
  <c r="Y688" i="1"/>
  <c r="Z258" i="1"/>
  <c r="Z86" i="1"/>
  <c r="Z500" i="1"/>
  <c r="Z364" i="1"/>
  <c r="Z201" i="1"/>
  <c r="Z34" i="1"/>
  <c r="Y684" i="1"/>
  <c r="Y686" i="1"/>
  <c r="Z301" i="1"/>
  <c r="Z246" i="1"/>
  <c r="Z133" i="1"/>
  <c r="Z126" i="1"/>
  <c r="Z108" i="1"/>
  <c r="Z53" i="1"/>
  <c r="Z689" i="1" l="1"/>
  <c r="Y687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<sst xmlns="http://schemas.openxmlformats.org/spreadsheetml/2006/main" count="3252" uniqueCount="1115">
  <si>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</si>
  <si>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</si>
  <si>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</si>
  <si>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</si>
  <si>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</si>
  <si>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</si>
  <si>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</si>
  <si>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</si>
  <si>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</si>
  <si>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</si>
  <si>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</si>
  <si>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</si>
  <si>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</si>
  <si>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</si>
  <si>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</si>
  <si>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</si>
  <si>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</si>
  <si>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</si>
  <si>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</si>
  <si>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</si>
  <si>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</si>
  <si>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</si>
  <si>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</si>
  <si>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</si>
  <si>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</si>
  <si>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</si>
  <si>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</si>
  <si>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</si>
  <si>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</si>
  <si>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</si>
  <si>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</si>
  <si>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</si>
  <si>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</si>
  <si>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</si>
  <si>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</si>
  <si>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</si>
  <si>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</si>
  <si>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</si>
  <si>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</si>
  <si>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</si>
  <si>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</si>
  <si>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</si>
  <si>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</si>
  <si>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</si>
  <si>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</si>
  <si>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</si>
  <si>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</si>
  <si>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</si>
  <si>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</si>
  <si>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</si>
  <si>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</si>
  <si>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</si>
  <si>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</si>
  <si>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</si>
  <si>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</si>
  <si>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</si>
  <si>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</si>
  <si>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</si>
  <si>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</si>
  <si>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</si>
  <si>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</si>
  <si>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</si>
  <si>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</si>
  <si>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</si>
  <si>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</si>
  <si>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</si>
  <si>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</si>
  <si>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</si>
  <si>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</si>
  <si>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</si>
  <si>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</si>
  <si>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</si>
  <si>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</si>
  <si>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</si>
  <si>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</si>
  <si>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</si>
  <si>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</si>
  <si>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</si>
  <si>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</si>
  <si>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</si>
  <si>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</si>
  <si>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</si>
  <si>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</si>
  <si>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</si>
  <si>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</si>
  <si>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</si>
  <si>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</si>
  <si>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</si>
  <si>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</si>
  <si>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</si>
  <si>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</si>
  <si>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</si>
  <si>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</si>
  <si>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</si>
  <si>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</si>
  <si>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</si>
  <si>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</si>
  <si>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</si>
  <si>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</si>
  <si>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</si>
  <si>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</si>
  <si>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</si>
  <si>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</si>
  <si>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</si>
  <si>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</si>
  <si>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</si>
  <si>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</si>
  <si>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</si>
  <si>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</si>
  <si>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</si>
  <si>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</si>
  <si>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</si>
  <si>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</si>
  <si>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</si>
  <si>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</si>
  <si>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</si>
  <si>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</si>
  <si>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</si>
  <si>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</si>
  <si>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</si>
  <si>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</si>
  <si>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</si>
  <si>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</si>
  <si>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</si>
  <si>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</si>
  <si>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</si>
  <si>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</si>
  <si>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</si>
  <si>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</si>
  <si>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</si>
  <si>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</si>
  <si>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</si>
  <si>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</si>
  <si>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</si>
  <si>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</si>
  <si>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</si>
  <si>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</si>
  <si>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</si>
  <si>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</si>
  <si>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</si>
  <si>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</si>
  <si>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</si>
  <si>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</si>
  <si>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</si>
  <si>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</si>
  <si>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</si>
  <si>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</si>
  <si>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</si>
  <si>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</si>
  <si>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</si>
  <si>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</si>
  <si>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</si>
  <si>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</si>
  <si>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</si>
  <si>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</si>
  <si>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</si>
  <si>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</si>
  <si>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</si>
  <si>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</si>
  <si>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</si>
  <si>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</si>
  <si>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</si>
  <si>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</si>
  <si>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</si>
  <si>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</si>
  <si>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</si>
  <si>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</si>
  <si>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</si>
  <si>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</si>
  <si>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</si>
  <si>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</si>
  <si>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</si>
  <si>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</si>
  <si>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</si>
  <si>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</si>
  <si>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</si>
  <si>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</si>
  <si>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</si>
  <si>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</si>
  <si>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</si>
  <si>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</si>
  <si>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</si>
  <si>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</si>
  <si>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</si>
  <si>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</si>
  <si>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</si>
  <si>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</si>
  <si>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</si>
  <si>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</si>
  <si>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</si>
  <si>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</si>
  <si>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</si>
  <si>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</si>
  <si>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</si>
  <si>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</si>
  <si>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</si>
  <si>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</si>
  <si>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</si>
  <si>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</si>
  <si>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</si>
  <si>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</si>
  <si>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</si>
  <si>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</si>
  <si>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</si>
  <si>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</si>
  <si>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</si>
  <si>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</si>
  <si>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</si>
  <si>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</si>
  <si>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</si>
  <si>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</si>
  <si>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</si>
  <si>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</si>
  <si>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</si>
  <si>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</si>
  <si>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</si>
  <si>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</si>
  <si>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</si>
  <si>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</si>
  <si>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</si>
  <si>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</si>
  <si>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</si>
  <si>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</si>
  <si>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</si>
  <si>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</si>
  <si>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</si>
  <si>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</si>
  <si>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</si>
  <si>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</si>
  <si>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</si>
  <si>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</si>
  <si>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</si>
  <si>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</si>
  <si>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</si>
  <si>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</si>
  <si>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</si>
  <si>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</si>
  <si>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</si>
  <si>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</si>
  <si>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</si>
  <si>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</si>
  <si>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</si>
  <si>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</si>
  <si>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</si>
  <si>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</si>
  <si>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</si>
  <si>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</si>
  <si>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</si>
  <si>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</si>
  <si>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</si>
  <si>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</si>
  <si>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</si>
  <si>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</si>
  <si>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</si>
  <si>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</si>
  <si>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</si>
  <si>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</si>
  <si>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</si>
  <si>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</si>
  <si>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</si>
  <si>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</si>
  <si>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</si>
  <si>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</si>
  <si>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</si>
  <si>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</si>
  <si>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</si>
  <si>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</si>
  <si>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</si>
  <si>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</si>
  <si>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</si>
  <si>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</si>
  <si>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</si>
  <si>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</si>
  <si>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</si>
  <si>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</si>
  <si>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</si>
  <si>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</si>
  <si>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</si>
  <si>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</si>
  <si>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</si>
  <si>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</si>
  <si>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</si>
  <si>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</si>
  <si>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</si>
  <si>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</si>
  <si>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</si>
  <si>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</si>
  <si>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</si>
  <si>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</si>
  <si>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</si>
  <si>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</si>
  <si>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</si>
  <si>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</si>
  <si>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</si>
  <si>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</si>
  <si>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</si>
  <si>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</si>
  <si>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</si>
  <si>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</si>
  <si>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</si>
  <si>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</si>
  <si>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</si>
  <si>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</si>
  <si>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</si>
  <si>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</si>
  <si>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</si>
  <si>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</si>
  <si>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</si>
  <si>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</si>
  <si>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</si>
  <si>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</si>
  <si>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</si>
  <si>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</si>
  <si>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</si>
  <si>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</si>
  <si>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</si>
  <si>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</si>
  <si>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</si>
  <si>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</si>
  <si>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</si>
  <si>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</si>
  <si>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</si>
  <si>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</si>
  <si>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</si>
  <si>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</si>
  <si>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</si>
  <si>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</si>
  <si>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</si>
  <si>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</si>
  <si>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</si>
  <si>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</si>
  <si>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</si>
  <si>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</si>
  <si>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</si>
  <si>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</si>
  <si>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</si>
  <si>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</si>
  <si>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</si>
  <si>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</si>
  <si>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</si>
  <si>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</si>
  <si>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</si>
  <si>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</si>
  <si>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</si>
  <si>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</si>
  <si>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</si>
  <si>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</si>
  <si>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</si>
  <si>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</si>
  <si>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</si>
  <si>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</si>
  <si>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</si>
  <si>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</si>
  <si>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</si>
  <si>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</si>
  <si>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</si>
  <si>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</si>
  <si>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</si>
  <si>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</si>
  <si>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</si>
  <si>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</si>
  <si>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</si>
  <si>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</si>
  <si>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</si>
  <si>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</si>
  <si>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</si>
  <si>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</si>
  <si>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</si>
  <si>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</si>
  <si>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</si>
  <si>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</si>
  <si>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</si>
  <si>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</si>
  <si>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</si>
  <si>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</si>
  <si>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</si>
  <si>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</si>
  <si>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</si>
  <si>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</si>
  <si>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</si>
  <si>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</si>
  <si>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</si>
  <si>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</si>
  <si>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</si>
  <si>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</si>
  <si>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</si>
  <si>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</si>
  <si>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</si>
  <si>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</si>
  <si>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</si>
  <si>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</si>
  <si>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</si>
  <si>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</si>
  <si>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</si>
  <si>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</si>
  <si>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</si>
  <si>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</si>
  <si>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</si>
  <si>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</si>
  <si>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</si>
  <si>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</si>
  <si>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</si>
  <si>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</si>
  <si>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</si>
  <si>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</si>
  <si>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</si>
  <si>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</si>
  <si>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</si>
  <si>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</si>
  <si>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</si>
  <si>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</si>
  <si>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</si>
  <si>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</si>
  <si>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</si>
  <si>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</si>
  <si>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</si>
  <si>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</si>
  <si>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</si>
  <si>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</si>
  <si>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</si>
  <si>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</si>
  <si>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</si>
  <si>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</si>
  <si>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</si>
  <si>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</si>
  <si>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</si>
  <si>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</si>
  <si>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</si>
  <si>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</si>
  <si>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</si>
  <si>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</si>
  <si>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</si>
  <si>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</si>
  <si>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</si>
  <si>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</si>
  <si>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</si>
  <si>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</si>
  <si>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</si>
  <si>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</si>
  <si>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</si>
  <si>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</si>
  <si>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</si>
  <si>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</si>
  <si>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</si>
  <si>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</si>
  <si>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</si>
  <si>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</si>
  <si>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</si>
  <si>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</si>
  <si>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</si>
  <si>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</si>
  <si>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</si>
  <si>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</si>
  <si>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</si>
  <si>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</si>
  <si>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</si>
  <si>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</si>
  <si>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</si>
  <si>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</si>
  <si>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</si>
  <si>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</si>
  <si>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</si>
  <si>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</si>
  <si>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</si>
  <si>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</si>
  <si>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</si>
  <si>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</si>
  <si>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</si>
  <si>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</si>
  <si>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</si>
  <si>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</si>
  <si>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</si>
  <si>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</si>
  <si>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</si>
  <si>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</si>
  <si>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</si>
  <si>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</si>
  <si>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</si>
  <si>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</si>
  <si>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</si>
  <si>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</si>
  <si>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</si>
  <si>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</si>
  <si>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</si>
  <si>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</si>
  <si>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</si>
  <si>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</si>
  <si>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</si>
  <si>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</si>
  <si>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</si>
  <si>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</si>
  <si>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</si>
  <si>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</si>
  <si>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</si>
  <si>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</si>
  <si>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</si>
  <si>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</si>
  <si>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</si>
  <si>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</si>
  <si>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</si>
  <si>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</si>
  <si>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</si>
  <si>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</si>
  <si>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</si>
  <si>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</si>
  <si>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</si>
  <si>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</si>
  <si>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</si>
  <si>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</si>
  <si>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</si>
  <si>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</si>
  <si>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</si>
  <si>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</si>
  <si>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</si>
  <si>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</si>
  <si>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</si>
  <si>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</si>
  <si>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</si>
  <si>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</si>
  <si>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</si>
  <si>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</si>
  <si>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</si>
  <si>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</si>
  <si>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</si>
  <si>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</si>
  <si>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</si>
  <si>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</si>
  <si>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</si>
  <si>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</si>
  <si>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</si>
  <si>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</si>
  <si>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</si>
  <si>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</si>
  <si>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</si>
  <si>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</si>
  <si>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</si>
  <si>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</si>
  <si>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</si>
  <si>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</si>
  <si>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</si>
  <si>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</si>
  <si>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</si>
  <si>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</si>
  <si>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</si>
  <si>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</si>
  <si>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</si>
  <si>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</si>
  <si>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</si>
  <si>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</si>
  <si>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</si>
  <si>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</si>
  <si>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</si>
  <si>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</si>
  <si>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</si>
  <si>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</si>
  <si>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</si>
  <si>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</si>
  <si>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</si>
  <si>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</si>
  <si>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</si>
  <si>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</si>
  <si>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</si>
  <si>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</si>
  <si>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</si>
  <si>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</si>
  <si>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</si>
  <si>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</si>
  <si>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</si>
  <si>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</si>
  <si>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</si>
  <si>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</si>
  <si>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</si>
  <si>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</si>
  <si>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</si>
  <si>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</si>
  <si>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</si>
  <si>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</si>
  <si>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</si>
  <si>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</si>
  <si>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</si>
  <si>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</si>
  <si>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</si>
  <si>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</si>
  <si>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</si>
  <si>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</si>
  <si>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</si>
  <si>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</si>
  <si>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</si>
  <si>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</si>
  <si>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</si>
  <si>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</si>
  <si>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</si>
  <si>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</si>
  <si>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</si>
  <si>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</si>
  <si>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</si>
  <si>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</si>
  <si>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</si>
  <si>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</si>
  <si>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</si>
  <si>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</si>
  <si>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</si>
  <si>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</si>
  <si>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</si>
  <si>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</si>
  <si>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</si>
  <si>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</si>
  <si>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</si>
  <si>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</si>
  <si>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</si>
  <si>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</si>
  <si>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</si>
  <si>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</si>
  <si>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</si>
  <si>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</si>
  <si>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</si>
  <si>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</si>
  <si>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</si>
  <si>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</si>
  <si>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</si>
  <si>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</si>
  <si>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</si>
  <si>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</si>
  <si>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</si>
  <si>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</si>
  <si>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</si>
  <si>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</si>
  <si>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</si>
  <si>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</si>
  <si>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</si>
  <si>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</si>
  <si>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</si>
  <si>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</si>
  <si>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</si>
  <si>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</si>
  <si>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</si>
  <si>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</si>
  <si>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</si>
  <si>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</si>
  <si>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</si>
  <si>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</si>
  <si>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</si>
  <si>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</si>
  <si>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</si>
  <si>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</si>
  <si>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</si>
  <si>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</si>
  <si>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</si>
  <si>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</si>
  <si>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</si>
  <si>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</si>
  <si>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</si>
  <si>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</si>
  <si>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</si>
  <si>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</si>
  <si>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</si>
  <si>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</si>
  <si>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</si>
  <si>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</si>
  <si>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</si>
  <si>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</si>
  <si>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</si>
  <si>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</si>
  <si>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</si>
  <si>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</si>
  <si>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</si>
  <si>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</si>
  <si>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</si>
  <si>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</si>
  <si>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</si>
  <si>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</si>
  <si>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</si>
  <si>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</si>
  <si>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</si>
  <si>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</si>
  <si>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</si>
  <si>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</si>
  <si>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</si>
  <si>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</si>
  <si>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</si>
  <si>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</si>
  <si>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</si>
  <si>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</si>
  <si>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</si>
  <si>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</si>
  <si>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</si>
  <si>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</si>
  <si>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</si>
  <si>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</si>
  <si>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</si>
  <si>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</si>
  <si>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</si>
  <si>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</si>
  <si>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</si>
  <si>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</si>
  <si>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</si>
  <si>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</si>
  <si>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</si>
  <si>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</si>
  <si>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</si>
  <si>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</si>
  <si>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</si>
  <si>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</si>
  <si>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</si>
  <si>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</si>
  <si>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</si>
  <si>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</si>
  <si>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</si>
  <si>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</si>
  <si>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</si>
  <si>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</si>
  <si>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</si>
  <si>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</si>
  <si>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</si>
  <si>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</si>
  <si>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</si>
  <si>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</si>
  <si>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</si>
  <si>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</si>
  <si>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</si>
  <si>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</si>
  <si>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</si>
  <si>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</si>
  <si>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</si>
  <si>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</si>
  <si>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</si>
  <si>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</si>
  <si>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</si>
  <si>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</si>
  <si>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</si>
  <si>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</si>
  <si>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</si>
  <si>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</si>
  <si>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</si>
  <si>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</si>
  <si>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</si>
  <si>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</si>
  <si>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</si>
  <si>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</si>
  <si>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</si>
  <si>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</si>
  <si>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</si>
  <si>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</si>
  <si>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</si>
  <si>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</si>
  <si>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</si>
  <si>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</si>
  <si>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</si>
  <si>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</si>
  <si>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</si>
  <si>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</si>
  <si>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</si>
  <si>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</si>
  <si>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</si>
  <si>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</si>
  <si>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</si>
  <si>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</si>
  <si>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</si>
  <si>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</si>
  <si>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</si>
  <si>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</si>
  <si>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</si>
  <si>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</si>
  <si>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</si>
  <si>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</si>
  <si>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</si>
  <si>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</si>
  <si>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</si>
  <si>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</si>
  <si>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</si>
  <si>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</si>
  <si>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</si>
  <si>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</si>
  <si>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</si>
  <si>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</si>
  <si>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</si>
  <si>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</si>
  <si>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</si>
  <si>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</si>
  <si>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</si>
  <si>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</si>
  <si>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</si>
  <si>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</si>
  <si>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</si>
  <si>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</si>
  <si>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</si>
  <si>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</si>
  <si>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</si>
  <si>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</si>
  <si>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</si>
  <si>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</si>
  <si>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</si>
  <si>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</si>
  <si>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</si>
  <si>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</si>
  <si>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</si>
  <si>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</si>
  <si>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</si>
  <si>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</si>
  <si>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</si>
  <si>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</si>
  <si>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</si>
  <si>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</si>
  <si>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</si>
  <si>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</si>
  <si>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</si>
  <si>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</si>
  <si>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</si>
  <si>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</si>
  <si>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</si>
  <si>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</si>
  <si>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</si>
  <si>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</si>
  <si>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</si>
  <si>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</si>
  <si>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</si>
  <si>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</si>
  <si>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</si>
  <si>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</si>
  <si>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</si>
  <si>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</si>
  <si>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</si>
  <si>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</si>
  <si>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</si>
  <si>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</si>
  <si>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</si>
  <si>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</si>
  <si>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</si>
  <si>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</si>
  <si>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</si>
  <si>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</si>
  <si>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</si>
  <si>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</si>
  <si>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</si>
  <si>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</si>
  <si>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</si>
  <si>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</si>
  <si>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</si>
  <si>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</si>
  <si>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</si>
  <si>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</si>
  <si>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</si>
  <si>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</si>
  <si>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</si>
  <si>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</si>
  <si>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</si>
  <si>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</si>
  <si>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</si>
  <si>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</si>
  <si>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</si>
  <si>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</si>
  <si>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</si>
  <si>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</si>
  <si>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</si>
  <si>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</si>
  <si>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</si>
  <si>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</si>
  <si>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</si>
  <si>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</si>
  <si>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</si>
  <si>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</si>
  <si>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</si>
  <si>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</si>
  <si>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</si>
  <si>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</si>
  <si>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</si>
  <si>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</si>
  <si>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</si>
  <si>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</si>
  <si>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</si>
  <si>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</si>
  <si>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</si>
  <si>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</si>
  <si>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</si>
  <si>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</si>
  <si>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</si>
  <si>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</si>
  <si>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</si>
  <si>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</si>
  <si>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</si>
  <si>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</si>
  <si>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</si>
  <si>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</si>
  <si>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</si>
  <si>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</si>
  <si>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</si>
  <si>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</si>
  <si>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</si>
  <si>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</si>
  <si>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</si>
  <si>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</si>
  <si>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</si>
  <si>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</si>
  <si>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</si>
  <si>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</si>
  <si>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</si>
  <si>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</si>
  <si>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</si>
  <si>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</si>
  <si>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</si>
  <si>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</si>
  <si>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</si>
  <si>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</si>
  <si>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</si>
  <si>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</si>
  <si>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</si>
  <si>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</si>
  <si>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</si>
  <si>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</si>
  <si>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</si>
  <si>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</si>
  <si>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</si>
  <si>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</si>
  <si>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</si>
  <si>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</si>
  <si>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</si>
  <si>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</si>
  <si>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</si>
  <si>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</si>
  <si>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</si>
  <si>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</si>
  <si>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</si>
  <si>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</si>
  <si>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</si>
  <si>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</si>
  <si>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</si>
  <si>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</si>
  <si>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</si>
  <si>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</si>
  <si>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</si>
  <si>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</si>
  <si>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</si>
  <si>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</si>
  <si>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</si>
  <si>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</si>
  <si>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</si>
  <si>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</si>
  <si>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</si>
  <si>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</si>
  <si>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</si>
  <si>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</si>
  <si>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</si>
  <si>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</si>
  <si>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</si>
  <si>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</si>
  <si>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</si>
  <si>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</si>
  <si>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</si>
  <si>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</si>
  <si>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</si>
  <si>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</si>
  <si>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</si>
  <si>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</si>
  <si>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</si>
  <si>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</si>
  <si>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</si>
  <si>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</si>
  <si>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</si>
  <si>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</si>
  <si>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</si>
  <si>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</si>
  <si>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</si>
  <si>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</si>
  <si>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</si>
  <si>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</si>
  <si>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</si>
  <si>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</si>
  <si>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</si>
  <si>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</si>
  <si>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</si>
  <si>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</si>
  <si>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</si>
  <si>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</si>
  <si>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</si>
  <si>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</si>
  <si>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</si>
  <si>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</si>
  <si>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</si>
  <si>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</si>
  <si>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</si>
  <si>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</si>
  <si>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</si>
  <si>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</si>
  <si>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</si>
  <si>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</si>
  <si>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</si>
  <si>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</si>
  <si>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</si>
  <si>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</si>
  <si>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</si>
  <si>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</si>
  <si>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</si>
  <si>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</si>
  <si>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</si>
  <si>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</si>
  <si>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</si>
  <si>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</si>
  <si>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</si>
  <si>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</si>
  <si>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</si>
  <si>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</si>
  <si>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</si>
  <si>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</si>
  <si>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</si>
  <si>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</si>
  <si>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</si>
  <si>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</si>
  <si>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</si>
  <si>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</si>
  <si>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</si>
  <si>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</si>
  <si>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</si>
  <si>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</si>
  <si>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</si>
  <si>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</si>
  <si>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</si>
  <si>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</si>
  <si>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</si>
  <si>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</si>
  <si>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</si>
  <si>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</si>
  <si>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</si>
  <si>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</si>
  <si>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</si>
  <si>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</si>
  <si>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</si>
  <si>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</si>
  <si>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</si>
  <si>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</si>
  <si>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</si>
  <si>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</si>
  <si>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</si>
  <si>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</si>
  <si>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</si>
  <si>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</si>
  <si>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</si>
  <si>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</si>
  <si>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</si>
  <si>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</si>
  <si>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</si>
  <si>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</si>
  <si>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</si>
  <si>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</si>
  <si>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</si>
  <si>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</si>
  <si>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</si>
  <si>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</si>
  <si>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</si>
  <si>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</si>
  <si>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</si>
  <si>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</si>
  <si>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</si>
  <si>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</si>
  <si>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</si>
  <si>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</si>
  <si>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</si>
  <si>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</si>
  <si>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</si>
  <si>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</si>
  <si>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</si>
  <si>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</si>
  <si>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</si>
  <si>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</si>
  <si>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</si>
  <si>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</si>
  <si>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</si>
  <si>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</si>
  <si>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</si>
  <si>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</si>
  <si>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</si>
  <si>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</si>
  <si>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</si>
  <si>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</si>
  <si>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</si>
  <si>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</si>
  <si>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</si>
  <si>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</si>
  <si>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</si>
  <si>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</si>
  <si>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</si>
  <si>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</si>
  <si>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</si>
  <si>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</si>
  <si>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</si>
  <si>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</si>
  <si>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</si>
  <si>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</si>
  <si>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</si>
  <si>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</si>
  <si>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</si>
  <si>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</si>
  <si>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</si>
  <si>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</si>
  <si>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</si>
  <si>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</si>
  <si>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</si>
  <si>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</si>
  <si>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</si>
  <si>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</si>
  <si>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</si>
  <si>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</si>
  <si>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</si>
  <si>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</si>
  <si>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</si>
  <si>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</si>
  <si>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</si>
  <si>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</si>
  <si>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</si>
  <si>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</si>
  <si>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</si>
  <si>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</si>
  <si>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</si>
  <si>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</si>
  <si>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</si>
  <si>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Сочи,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</si>
</sst>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45673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0.54166666666666663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803">
        <v>4607091383881</v>
      </c>
      <c r="E26" s="804"/>
      <c r="F26" s="796">
        <v>0.33</v>
      </c>
      <c r="G26" s="32">
        <v>6</v>
      </c>
      <c r="H26" s="796">
        <v>1.98</v>
      </c>
      <c r="I26" s="79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4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803">
        <v>4680115885912</v>
      </c>
      <c r="E27" s="804"/>
      <c r="F27" s="796">
        <v>0.3</v>
      </c>
      <c r="G27" s="32">
        <v>6</v>
      </c>
      <c r="H27" s="796">
        <v>1.8</v>
      </c>
      <c r="I27" s="79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77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15</v>
      </c>
      <c r="Y48" s="798">
        <f t="shared" si="6"/>
        <v>21.6</v>
      </c>
      <c r="Z48" s="36">
        <f>IFERROR(IF(Y48=0,"",ROUNDUP(Y48/H48,0)*0.02175),"")</f>
        <v>4.3499999999999997E-2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15.666666666666664</v>
      </c>
      <c r="BN48" s="64">
        <f t="shared" si="8"/>
        <v>22.56</v>
      </c>
      <c r="BO48" s="64">
        <f t="shared" si="9"/>
        <v>2.48015873015873E-2</v>
      </c>
      <c r="BP48" s="64">
        <f t="shared" si="10"/>
        <v>3.5714285714285712E-2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/>
      <c r="M50" s="33" t="s">
        <v>77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129</v>
      </c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57</v>
      </c>
      <c r="Y51" s="798">
        <f t="shared" si="6"/>
        <v>60</v>
      </c>
      <c r="Z51" s="36">
        <f>IFERROR(IF(Y51=0,"",ROUNDUP(Y51/H51,0)*0.00902),"")</f>
        <v>0.1353</v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59.9925</v>
      </c>
      <c r="BN51" s="64">
        <f t="shared" si="8"/>
        <v>63.15</v>
      </c>
      <c r="BO51" s="64">
        <f t="shared" si="9"/>
        <v>0.10795454545454546</v>
      </c>
      <c r="BP51" s="64">
        <f t="shared" si="10"/>
        <v>0.11363636363636365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15.638888888888889</v>
      </c>
      <c r="Y53" s="799">
        <f>IFERROR(Y47/H47,"0")+IFERROR(Y48/H48,"0")+IFERROR(Y49/H49,"0")+IFERROR(Y50/H50,"0")+IFERROR(Y51/H51,"0")+IFERROR(Y52/H52,"0")</f>
        <v>17</v>
      </c>
      <c r="Z53" s="799">
        <f>IFERROR(IF(Z47="",0,Z47),"0")+IFERROR(IF(Z48="",0,Z48),"0")+IFERROR(IF(Z49="",0,Z49),"0")+IFERROR(IF(Z50="",0,Z50),"0")+IFERROR(IF(Z51="",0,Z51),"0")+IFERROR(IF(Z52="",0,Z52),"0")</f>
        <v>0.17880000000000001</v>
      </c>
      <c r="AA53" s="800"/>
      <c r="AB53" s="800"/>
      <c r="AC53" s="800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72</v>
      </c>
      <c r="Y54" s="799">
        <f>IFERROR(SUM(Y47:Y52),"0")</f>
        <v>81.599999999999994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30</v>
      </c>
      <c r="Y64" s="798">
        <f t="shared" si="11"/>
        <v>32.400000000000006</v>
      </c>
      <c r="Z64" s="36">
        <f>IFERROR(IF(Y64=0,"",ROUNDUP(Y64/H64,0)*0.02175),"")</f>
        <v>6.5250000000000002E-2</v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31.333333333333329</v>
      </c>
      <c r="BN64" s="64">
        <f t="shared" si="13"/>
        <v>33.840000000000003</v>
      </c>
      <c r="BO64" s="64">
        <f t="shared" si="14"/>
        <v>4.96031746031746E-2</v>
      </c>
      <c r="BP64" s="64">
        <f t="shared" si="15"/>
        <v>5.3571428571428575E-2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148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67</v>
      </c>
      <c r="Y69" s="798">
        <f t="shared" si="11"/>
        <v>67.5</v>
      </c>
      <c r="Z69" s="36">
        <f>IFERROR(IF(Y69=0,"",ROUNDUP(Y69/H69,0)*0.00902),"")</f>
        <v>0.1353</v>
      </c>
      <c r="AA69" s="56"/>
      <c r="AB69" s="57"/>
      <c r="AC69" s="121" t="s">
        <v>149</v>
      </c>
      <c r="AG69" s="64"/>
      <c r="AJ69" s="68" t="s">
        <v>150</v>
      </c>
      <c r="AK69" s="68">
        <v>594</v>
      </c>
      <c r="BB69" s="122" t="s">
        <v>1</v>
      </c>
      <c r="BM69" s="64">
        <f t="shared" si="12"/>
        <v>70.126666666666665</v>
      </c>
      <c r="BN69" s="64">
        <f t="shared" si="13"/>
        <v>70.650000000000006</v>
      </c>
      <c r="BO69" s="64">
        <f t="shared" si="14"/>
        <v>0.11279461279461279</v>
      </c>
      <c r="BP69" s="64">
        <f t="shared" si="15"/>
        <v>0.11363636363636365</v>
      </c>
    </row>
    <row r="70" spans="1:68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17.666666666666668</v>
      </c>
      <c r="Y70" s="799">
        <f>IFERROR(Y62/H62,"0")+IFERROR(Y63/H63,"0")+IFERROR(Y64/H64,"0")+IFERROR(Y65/H65,"0")+IFERROR(Y66/H66,"0")+IFERROR(Y67/H67,"0")+IFERROR(Y68/H68,"0")+IFERROR(Y69/H69,"0")</f>
        <v>18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0.20055000000000001</v>
      </c>
      <c r="AA70" s="800"/>
      <c r="AB70" s="800"/>
      <c r="AC70" s="800"/>
    </row>
    <row r="71" spans="1:68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97</v>
      </c>
      <c r="Y71" s="799">
        <f>IFERROR(SUM(Y62:Y69),"0")</f>
        <v>99.9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30</v>
      </c>
      <c r="Y73" s="798">
        <f>IFERROR(IF(X73="",0,CEILING((X73/$H73),1)*$H73),"")</f>
        <v>32.400000000000006</v>
      </c>
      <c r="Z73" s="36">
        <f>IFERROR(IF(Y73=0,"",ROUNDUP(Y73/H73,0)*0.02175),"")</f>
        <v>6.5250000000000002E-2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31.333333333333329</v>
      </c>
      <c r="BN73" s="64">
        <f>IFERROR(Y73*I73/H73,"0")</f>
        <v>33.840000000000003</v>
      </c>
      <c r="BO73" s="64">
        <f>IFERROR(1/J73*(X73/H73),"0")</f>
        <v>4.96031746031746E-2</v>
      </c>
      <c r="BP73" s="64">
        <f>IFERROR(1/J73*(Y73/H73),"0")</f>
        <v>5.3571428571428575E-2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148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58</v>
      </c>
      <c r="Y76" s="798">
        <f>IFERROR(IF(X76="",0,CEILING((X76/$H76),1)*$H76),"")</f>
        <v>59.400000000000006</v>
      </c>
      <c r="Z76" s="36">
        <f>IFERROR(IF(Y76=0,"",ROUNDUP(Y76/H76,0)*0.00651),"")</f>
        <v>0.14322000000000001</v>
      </c>
      <c r="AA76" s="56"/>
      <c r="AB76" s="57"/>
      <c r="AC76" s="129" t="s">
        <v>168</v>
      </c>
      <c r="AG76" s="64"/>
      <c r="AJ76" s="68" t="s">
        <v>150</v>
      </c>
      <c r="AK76" s="68">
        <v>491.4</v>
      </c>
      <c r="BB76" s="130" t="s">
        <v>1</v>
      </c>
      <c r="BM76" s="64">
        <f>IFERROR(X76*I76/H76,"0")</f>
        <v>61.86666666666666</v>
      </c>
      <c r="BN76" s="64">
        <f>IFERROR(Y76*I76/H76,"0")</f>
        <v>63.36</v>
      </c>
      <c r="BO76" s="64">
        <f>IFERROR(1/J76*(X76/H76),"0")</f>
        <v>0.11803011803011804</v>
      </c>
      <c r="BP76" s="64">
        <f>IFERROR(1/J76*(Y76/H76),"0")</f>
        <v>0.12087912087912089</v>
      </c>
    </row>
    <row r="77" spans="1:68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24.25925925925926</v>
      </c>
      <c r="Y77" s="799">
        <f>IFERROR(Y73/H73,"0")+IFERROR(Y74/H74,"0")+IFERROR(Y75/H75,"0")+IFERROR(Y76/H76,"0")</f>
        <v>25</v>
      </c>
      <c r="Z77" s="799">
        <f>IFERROR(IF(Z73="",0,Z73),"0")+IFERROR(IF(Z74="",0,Z74),"0")+IFERROR(IF(Z75="",0,Z75),"0")+IFERROR(IF(Z76="",0,Z76),"0")</f>
        <v>0.20847000000000002</v>
      </c>
      <c r="AA77" s="800"/>
      <c r="AB77" s="800"/>
      <c r="AC77" s="800"/>
    </row>
    <row r="78" spans="1:68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88</v>
      </c>
      <c r="Y78" s="799">
        <f>IFERROR(SUM(Y73:Y76),"0")</f>
        <v>91.800000000000011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129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110</v>
      </c>
      <c r="Y107" s="798">
        <f>IFERROR(IF(X107="",0,CEILING((X107/$H107),1)*$H107),"")</f>
        <v>112.5</v>
      </c>
      <c r="Z107" s="36">
        <f>IFERROR(IF(Y107=0,"",ROUNDUP(Y107/H107,0)*0.00902),"")</f>
        <v>0.22550000000000001</v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115.13333333333334</v>
      </c>
      <c r="BN107" s="64">
        <f>IFERROR(Y107*I107/H107,"0")</f>
        <v>117.75</v>
      </c>
      <c r="BO107" s="64">
        <f>IFERROR(1/J107*(X107/H107),"0")</f>
        <v>0.18518518518518517</v>
      </c>
      <c r="BP107" s="64">
        <f>IFERROR(1/J107*(Y107/H107),"0")</f>
        <v>0.18939393939393939</v>
      </c>
    </row>
    <row r="108" spans="1:68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24.444444444444443</v>
      </c>
      <c r="Y108" s="799">
        <f>IFERROR(Y105/H105,"0")+IFERROR(Y106/H106,"0")+IFERROR(Y107/H107,"0")</f>
        <v>25</v>
      </c>
      <c r="Z108" s="799">
        <f>IFERROR(IF(Z105="",0,Z105),"0")+IFERROR(IF(Z106="",0,Z106),"0")+IFERROR(IF(Z107="",0,Z107),"0")</f>
        <v>0.22550000000000001</v>
      </c>
      <c r="AA108" s="800"/>
      <c r="AB108" s="800"/>
      <c r="AC108" s="800"/>
    </row>
    <row r="109" spans="1:68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110</v>
      </c>
      <c r="Y109" s="799">
        <f>IFERROR(SUM(Y105:Y107),"0")</f>
        <v>112.5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4301051546</v>
      </c>
      <c r="D111" s="803">
        <v>4607091386967</v>
      </c>
      <c r="E111" s="804"/>
      <c r="F111" s="796">
        <v>1.4</v>
      </c>
      <c r="G111" s="32">
        <v>6</v>
      </c>
      <c r="H111" s="796">
        <v>8.4</v>
      </c>
      <c r="I111" s="796">
        <v>8.9640000000000004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4301051437</v>
      </c>
      <c r="D112" s="803">
        <v>4607091386967</v>
      </c>
      <c r="E112" s="804"/>
      <c r="F112" s="796">
        <v>1.35</v>
      </c>
      <c r="G112" s="32">
        <v>6</v>
      </c>
      <c r="H112" s="796">
        <v>8.1</v>
      </c>
      <c r="I112" s="79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5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77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32</v>
      </c>
      <c r="Y113" s="798">
        <f t="shared" si="26"/>
        <v>32.400000000000006</v>
      </c>
      <c r="Z113" s="36">
        <f>IFERROR(IF(Y113=0,"",ROUNDUP(Y113/H113,0)*0.00651),"")</f>
        <v>7.8119999999999995E-2</v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34.986666666666665</v>
      </c>
      <c r="BN113" s="64">
        <f t="shared" si="28"/>
        <v>35.424000000000007</v>
      </c>
      <c r="BO113" s="64">
        <f t="shared" si="29"/>
        <v>6.5120065120065115E-2</v>
      </c>
      <c r="BP113" s="64">
        <f t="shared" si="30"/>
        <v>6.593406593406595E-2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803">
        <v>4680115880214</v>
      </c>
      <c r="E115" s="804"/>
      <c r="F115" s="796">
        <v>0.45</v>
      </c>
      <c r="G115" s="32">
        <v>6</v>
      </c>
      <c r="H115" s="796">
        <v>2.7</v>
      </c>
      <c r="I115" s="796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6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803">
        <v>4680115880214</v>
      </c>
      <c r="E116" s="804"/>
      <c r="F116" s="796">
        <v>0.45</v>
      </c>
      <c r="G116" s="32">
        <v>4</v>
      </c>
      <c r="H116" s="796">
        <v>1.8</v>
      </c>
      <c r="I116" s="79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01" t="s">
        <v>236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11.851851851851851</v>
      </c>
      <c r="Y117" s="799">
        <f>IFERROR(Y111/H111,"0")+IFERROR(Y112/H112,"0")+IFERROR(Y113/H113,"0")+IFERROR(Y114/H114,"0")+IFERROR(Y115/H115,"0")+IFERROR(Y116/H116,"0")</f>
        <v>12.000000000000002</v>
      </c>
      <c r="Z117" s="799">
        <f>IFERROR(IF(Z111="",0,Z111),"0")+IFERROR(IF(Z112="",0,Z112),"0")+IFERROR(IF(Z113="",0,Z113),"0")+IFERROR(IF(Z114="",0,Z114),"0")+IFERROR(IF(Z115="",0,Z115),"0")+IFERROR(IF(Z116="",0,Z116),"0")</f>
        <v>7.8119999999999995E-2</v>
      </c>
      <c r="AA117" s="800"/>
      <c r="AB117" s="800"/>
      <c r="AC117" s="800"/>
    </row>
    <row r="118" spans="1:68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32</v>
      </c>
      <c r="Y118" s="799">
        <f>IFERROR(SUM(Y111:Y116),"0")</f>
        <v>32.400000000000006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4301011703</v>
      </c>
      <c r="D121" s="803">
        <v>4680115882133</v>
      </c>
      <c r="E121" s="804"/>
      <c r="F121" s="796">
        <v>1.4</v>
      </c>
      <c r="G121" s="32">
        <v>8</v>
      </c>
      <c r="H121" s="796">
        <v>11.2</v>
      </c>
      <c r="I121" s="796">
        <v>11.68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4301011514</v>
      </c>
      <c r="D122" s="803">
        <v>4680115882133</v>
      </c>
      <c r="E122" s="804"/>
      <c r="F122" s="796">
        <v>1.35</v>
      </c>
      <c r="G122" s="32">
        <v>8</v>
      </c>
      <c r="H122" s="796">
        <v>10.8</v>
      </c>
      <c r="I122" s="796">
        <v>11.28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129</v>
      </c>
      <c r="M123" s="33" t="s">
        <v>77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45</v>
      </c>
      <c r="Y124" s="798">
        <f>IFERROR(IF(X124="",0,CEILING((X124/$H124),1)*$H124),"")</f>
        <v>45</v>
      </c>
      <c r="Z124" s="36">
        <f>IFERROR(IF(Y124=0,"",ROUNDUP(Y124/H124,0)*0.00902),"")</f>
        <v>9.0200000000000002E-2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47.099999999999994</v>
      </c>
      <c r="BN124" s="64">
        <f>IFERROR(Y124*I124/H124,"0")</f>
        <v>47.099999999999994</v>
      </c>
      <c r="BO124" s="64">
        <f>IFERROR(1/J124*(X124/H124),"0")</f>
        <v>7.575757575757576E-2</v>
      </c>
      <c r="BP124" s="64">
        <f>IFERROR(1/J124*(Y124/H124),"0")</f>
        <v>7.575757575757576E-2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10</v>
      </c>
      <c r="Y126" s="799">
        <f>IFERROR(Y121/H121,"0")+IFERROR(Y122/H122,"0")+IFERROR(Y123/H123,"0")+IFERROR(Y124/H124,"0")+IFERROR(Y125/H125,"0")</f>
        <v>10</v>
      </c>
      <c r="Z126" s="799">
        <f>IFERROR(IF(Z121="",0,Z121),"0")+IFERROR(IF(Z122="",0,Z122),"0")+IFERROR(IF(Z123="",0,Z123),"0")+IFERROR(IF(Z124="",0,Z124),"0")+IFERROR(IF(Z125="",0,Z125),"0")</f>
        <v>9.0200000000000002E-2</v>
      </c>
      <c r="AA126" s="800"/>
      <c r="AB126" s="800"/>
      <c r="AC126" s="800"/>
    </row>
    <row r="127" spans="1:68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45</v>
      </c>
      <c r="Y127" s="799">
        <f>IFERROR(SUM(Y121:Y125),"0")</f>
        <v>45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3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77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122</v>
      </c>
      <c r="Y140" s="798">
        <f t="shared" si="31"/>
        <v>124.2</v>
      </c>
      <c r="Z140" s="36">
        <f>IFERROR(IF(Y140=0,"",ROUNDUP(Y140/H140,0)*0.00651),"")</f>
        <v>0.29946</v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133.38666666666666</v>
      </c>
      <c r="BN140" s="64">
        <f t="shared" si="33"/>
        <v>135.792</v>
      </c>
      <c r="BO140" s="64">
        <f t="shared" si="34"/>
        <v>0.24827024827024827</v>
      </c>
      <c r="BP140" s="64">
        <f t="shared" si="35"/>
        <v>0.25274725274725279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45.185185185185183</v>
      </c>
      <c r="Y143" s="799">
        <f>IFERROR(Y136/H136,"0")+IFERROR(Y137/H137,"0")+IFERROR(Y138/H138,"0")+IFERROR(Y139/H139,"0")+IFERROR(Y140/H140,"0")+IFERROR(Y141/H141,"0")+IFERROR(Y142/H142,"0")</f>
        <v>46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0.29946</v>
      </c>
      <c r="AA143" s="800"/>
      <c r="AB143" s="800"/>
      <c r="AC143" s="800"/>
    </row>
    <row r="144" spans="1:68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122</v>
      </c>
      <c r="Y144" s="799">
        <f>IFERROR(SUM(Y136:Y142),"0")</f>
        <v>124.2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4301011564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4301011562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4301051477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4301051476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10</v>
      </c>
      <c r="Y165" s="798">
        <f>IFERROR(IF(X165="",0,CEILING((X165/$H165),1)*$H165),"")</f>
        <v>10.56</v>
      </c>
      <c r="Z165" s="36">
        <f>IFERROR(IF(Y165=0,"",ROUNDUP(Y165/H165,0)*0.00651),"")</f>
        <v>2.6040000000000001E-2</v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11.015151515151514</v>
      </c>
      <c r="BN165" s="64">
        <f>IFERROR(Y165*I165/H165,"0")</f>
        <v>11.632</v>
      </c>
      <c r="BO165" s="64">
        <f>IFERROR(1/J165*(X165/H165),"0")</f>
        <v>2.0812520812520812E-2</v>
      </c>
      <c r="BP165" s="64">
        <f>IFERROR(1/J165*(Y165/H165),"0")</f>
        <v>2.197802197802198E-2</v>
      </c>
    </row>
    <row r="166" spans="1:68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3.7878787878787876</v>
      </c>
      <c r="Y166" s="799">
        <f>IFERROR(Y163/H163,"0")+IFERROR(Y164/H164,"0")+IFERROR(Y165/H165,"0")</f>
        <v>4</v>
      </c>
      <c r="Z166" s="799">
        <f>IFERROR(IF(Z163="",0,Z163),"0")+IFERROR(IF(Z164="",0,Z164),"0")+IFERROR(IF(Z165="",0,Z165),"0")</f>
        <v>2.6040000000000001E-2</v>
      </c>
      <c r="AA166" s="800"/>
      <c r="AB166" s="800"/>
      <c r="AC166" s="800"/>
    </row>
    <row r="167" spans="1:68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10</v>
      </c>
      <c r="Y167" s="799">
        <f>IFERROR(SUM(Y163:Y165),"0")</f>
        <v>10.56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40</v>
      </c>
      <c r="Y170" s="798">
        <f>IFERROR(IF(X170="",0,CEILING((X170/$H170),1)*$H170),"")</f>
        <v>40</v>
      </c>
      <c r="Z170" s="36">
        <f>IFERROR(IF(Y170=0,"",ROUNDUP(Y170/H170,0)*0.00902),"")</f>
        <v>9.0200000000000002E-2</v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42.1</v>
      </c>
      <c r="BN170" s="64">
        <f>IFERROR(Y170*I170/H170,"0")</f>
        <v>42.1</v>
      </c>
      <c r="BO170" s="64">
        <f>IFERROR(1/J170*(X170/H170),"0")</f>
        <v>7.575757575757576E-2</v>
      </c>
      <c r="BP170" s="64">
        <f>IFERROR(1/J170*(Y170/H170),"0")</f>
        <v>7.575757575757576E-2</v>
      </c>
    </row>
    <row r="171" spans="1:68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10</v>
      </c>
      <c r="Y171" s="799">
        <f>IFERROR(Y170/H170,"0")</f>
        <v>10</v>
      </c>
      <c r="Z171" s="799">
        <f>IFERROR(IF(Z170="",0,Z170),"0")</f>
        <v>9.0200000000000002E-2</v>
      </c>
      <c r="AA171" s="800"/>
      <c r="AB171" s="800"/>
      <c r="AC171" s="800"/>
    </row>
    <row r="172" spans="1:68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40</v>
      </c>
      <c r="Y172" s="799">
        <f>IFERROR(SUM(Y170:Y170),"0")</f>
        <v>40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2</v>
      </c>
      <c r="Y182" s="798">
        <f>IFERROR(IF(X182="",0,CEILING((X182/$H182),1)*$H182),"")</f>
        <v>3</v>
      </c>
      <c r="Z182" s="36">
        <f>IFERROR(IF(Y182=0,"",ROUNDUP(Y182/H182,0)*0.00651),"")</f>
        <v>6.5100000000000002E-3</v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2.1720000000000002</v>
      </c>
      <c r="BN182" s="64">
        <f>IFERROR(Y182*I182/H182,"0")</f>
        <v>3.2580000000000005</v>
      </c>
      <c r="BO182" s="64">
        <f>IFERROR(1/J182*(X182/H182),"0")</f>
        <v>3.663003663003663E-3</v>
      </c>
      <c r="BP182" s="64">
        <f>IFERROR(1/J182*(Y182/H182),"0")</f>
        <v>5.4945054945054949E-3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20</v>
      </c>
      <c r="Y183" s="798">
        <f>IFERROR(IF(X183="",0,CEILING((X183/$H183),1)*$H183),"")</f>
        <v>21</v>
      </c>
      <c r="Z183" s="36">
        <f>IFERROR(IF(Y183=0,"",ROUNDUP(Y183/H183,0)*0.00651),"")</f>
        <v>4.5569999999999999E-2</v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21.679999999999996</v>
      </c>
      <c r="BN183" s="64">
        <f>IFERROR(Y183*I183/H183,"0")</f>
        <v>22.763999999999999</v>
      </c>
      <c r="BO183" s="64">
        <f>IFERROR(1/J183*(X183/H183),"0")</f>
        <v>3.6630036630036632E-2</v>
      </c>
      <c r="BP183" s="64">
        <f>IFERROR(1/J183*(Y183/H183),"0")</f>
        <v>3.8461538461538464E-2</v>
      </c>
    </row>
    <row r="184" spans="1:68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7.3333333333333339</v>
      </c>
      <c r="Y184" s="799">
        <f>IFERROR(Y182/H182,"0")+IFERROR(Y183/H183,"0")</f>
        <v>8</v>
      </c>
      <c r="Z184" s="799">
        <f>IFERROR(IF(Z182="",0,Z182),"0")+IFERROR(IF(Z183="",0,Z183),"0")</f>
        <v>5.2080000000000001E-2</v>
      </c>
      <c r="AA184" s="800"/>
      <c r="AB184" s="800"/>
      <c r="AC184" s="800"/>
    </row>
    <row r="185" spans="1:68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22</v>
      </c>
      <c r="Y185" s="799">
        <f>IFERROR(SUM(Y182:Y183),"0")</f>
        <v>24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20</v>
      </c>
      <c r="Y196" s="798">
        <f t="shared" si="36"/>
        <v>21</v>
      </c>
      <c r="Z196" s="36">
        <f>IFERROR(IF(Y196=0,"",ROUNDUP(Y196/H196,0)*0.00502),"")</f>
        <v>5.0200000000000002E-2</v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21.238095238095237</v>
      </c>
      <c r="BN196" s="64">
        <f t="shared" si="38"/>
        <v>22.299999999999997</v>
      </c>
      <c r="BO196" s="64">
        <f t="shared" si="39"/>
        <v>4.0700040700040706E-2</v>
      </c>
      <c r="BP196" s="64">
        <f t="shared" si="40"/>
        <v>4.2735042735042736E-2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4</v>
      </c>
      <c r="Y198" s="798">
        <f t="shared" si="36"/>
        <v>4.2</v>
      </c>
      <c r="Z198" s="36">
        <f>IFERROR(IF(Y198=0,"",ROUNDUP(Y198/H198,0)*0.00502),"")</f>
        <v>1.004E-2</v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4.1904761904761907</v>
      </c>
      <c r="BN198" s="64">
        <f t="shared" si="38"/>
        <v>4.4000000000000004</v>
      </c>
      <c r="BO198" s="64">
        <f t="shared" si="39"/>
        <v>8.1400081400081412E-3</v>
      </c>
      <c r="BP198" s="64">
        <f t="shared" si="40"/>
        <v>8.5470085470085479E-3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11.428571428571429</v>
      </c>
      <c r="Y201" s="799">
        <f>IFERROR(Y193/H193,"0")+IFERROR(Y194/H194,"0")+IFERROR(Y195/H195,"0")+IFERROR(Y196/H196,"0")+IFERROR(Y197/H197,"0")+IFERROR(Y198/H198,"0")+IFERROR(Y199/H199,"0")+IFERROR(Y200/H200,"0")</f>
        <v>12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6.0240000000000002E-2</v>
      </c>
      <c r="AA201" s="800"/>
      <c r="AB201" s="800"/>
      <c r="AC201" s="800"/>
    </row>
    <row r="202" spans="1:68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24</v>
      </c>
      <c r="Y202" s="799">
        <f>IFERROR(SUM(Y193:Y200),"0")</f>
        <v>25.2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45</v>
      </c>
      <c r="Y215" s="798">
        <f t="shared" ref="Y215:Y222" si="41">IFERROR(IF(X215="",0,CEILING((X215/$H215),1)*$H215),"")</f>
        <v>48.6</v>
      </c>
      <c r="Z215" s="36">
        <f>IFERROR(IF(Y215=0,"",ROUNDUP(Y215/H215,0)*0.00902),"")</f>
        <v>8.1180000000000002E-2</v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46.75</v>
      </c>
      <c r="BN215" s="64">
        <f t="shared" ref="BN215:BN222" si="43">IFERROR(Y215*I215/H215,"0")</f>
        <v>50.49</v>
      </c>
      <c r="BO215" s="64">
        <f t="shared" ref="BO215:BO222" si="44">IFERROR(1/J215*(X215/H215),"0")</f>
        <v>6.3131313131313122E-2</v>
      </c>
      <c r="BP215" s="64">
        <f t="shared" ref="BP215:BP222" si="45">IFERROR(1/J215*(Y215/H215),"0")</f>
        <v>6.8181818181818177E-2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8.3333333333333321</v>
      </c>
      <c r="Y223" s="799">
        <f>IFERROR(Y215/H215,"0")+IFERROR(Y216/H216,"0")+IFERROR(Y217/H217,"0")+IFERROR(Y218/H218,"0")+IFERROR(Y219/H219,"0")+IFERROR(Y220/H220,"0")+IFERROR(Y221/H221,"0")+IFERROR(Y222/H222,"0")</f>
        <v>9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8.1180000000000002E-2</v>
      </c>
      <c r="AA223" s="800"/>
      <c r="AB223" s="800"/>
      <c r="AC223" s="800"/>
    </row>
    <row r="224" spans="1:68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45</v>
      </c>
      <c r="Y224" s="799">
        <f>IFERROR(SUM(Y215:Y222),"0")</f>
        <v>48.6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34</v>
      </c>
      <c r="Y232" s="798">
        <f t="shared" si="46"/>
        <v>36</v>
      </c>
      <c r="Z232" s="36">
        <f t="shared" si="51"/>
        <v>9.7650000000000001E-2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37.570000000000007</v>
      </c>
      <c r="BN232" s="64">
        <f t="shared" si="48"/>
        <v>39.780000000000008</v>
      </c>
      <c r="BO232" s="64">
        <f t="shared" si="49"/>
        <v>7.7838827838827854E-2</v>
      </c>
      <c r="BP232" s="64">
        <f t="shared" si="50"/>
        <v>8.241758241758243E-2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24</v>
      </c>
      <c r="Y233" s="798">
        <f t="shared" si="46"/>
        <v>24</v>
      </c>
      <c r="Z233" s="36">
        <f t="shared" si="51"/>
        <v>6.5100000000000005E-2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26.520000000000003</v>
      </c>
      <c r="BN233" s="64">
        <f t="shared" si="48"/>
        <v>26.520000000000003</v>
      </c>
      <c r="BO233" s="64">
        <f t="shared" si="49"/>
        <v>5.4945054945054951E-2</v>
      </c>
      <c r="BP233" s="64">
        <f t="shared" si="50"/>
        <v>5.4945054945054951E-2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24.166666666666668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25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0.16275000000000001</v>
      </c>
      <c r="AA237" s="800"/>
      <c r="AB237" s="800"/>
      <c r="AC237" s="800"/>
    </row>
    <row r="238" spans="1:68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58</v>
      </c>
      <c r="Y238" s="799">
        <f>IFERROR(SUM(Y226:Y236),"0")</f>
        <v>60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4301060360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4301060404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414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415</v>
      </c>
      <c r="C242" s="31">
        <v>4301060460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82" t="s">
        <v>416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4301011717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56</v>
      </c>
      <c r="K250" s="32" t="s">
        <v>116</v>
      </c>
      <c r="L250" s="32"/>
      <c r="M250" s="33" t="s">
        <v>119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4301011945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48</v>
      </c>
      <c r="K251" s="32" t="s">
        <v>116</v>
      </c>
      <c r="L251" s="32"/>
      <c r="M251" s="33" t="s">
        <v>145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4301011733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56</v>
      </c>
      <c r="K253" s="32" t="s">
        <v>116</v>
      </c>
      <c r="L253" s="32"/>
      <c r="M253" s="33" t="s">
        <v>77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439</v>
      </c>
      <c r="C254" s="31">
        <v>4301011944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48</v>
      </c>
      <c r="K254" s="32" t="s">
        <v>116</v>
      </c>
      <c r="L254" s="32"/>
      <c r="M254" s="33" t="s">
        <v>145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4301011826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56</v>
      </c>
      <c r="K262" s="32" t="s">
        <v>116</v>
      </c>
      <c r="L262" s="32"/>
      <c r="M262" s="33" t="s">
        <v>119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450</v>
      </c>
      <c r="C263" s="31">
        <v>4301011942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48</v>
      </c>
      <c r="K263" s="32" t="s">
        <v>116</v>
      </c>
      <c r="L263" s="32"/>
      <c r="M263" s="33" t="s">
        <v>145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146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4301011721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56</v>
      </c>
      <c r="K265" s="32" t="s">
        <v>116</v>
      </c>
      <c r="L265" s="32"/>
      <c r="M265" s="33" t="s">
        <v>119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457</v>
      </c>
      <c r="C266" s="31">
        <v>4301011941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48</v>
      </c>
      <c r="K266" s="32" t="s">
        <v>116</v>
      </c>
      <c r="L266" s="32"/>
      <c r="M266" s="33" t="s">
        <v>145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4301011850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56</v>
      </c>
      <c r="K281" s="32" t="s">
        <v>116</v>
      </c>
      <c r="L281" s="32"/>
      <c r="M281" s="33" t="s">
        <v>119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4301011910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48</v>
      </c>
      <c r="K282" s="32" t="s">
        <v>116</v>
      </c>
      <c r="L282" s="32"/>
      <c r="M282" s="33" t="s">
        <v>145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4</v>
      </c>
      <c r="Y308" s="798">
        <f t="shared" si="72"/>
        <v>4.8</v>
      </c>
      <c r="Z308" s="36">
        <f>IFERROR(IF(Y308=0,"",ROUNDUP(Y308/H308,0)*0.00651),"")</f>
        <v>1.302E-2</v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4.4200000000000008</v>
      </c>
      <c r="BN308" s="64">
        <f t="shared" si="74"/>
        <v>5.3040000000000003</v>
      </c>
      <c r="BO308" s="64">
        <f t="shared" si="75"/>
        <v>9.1575091575091579E-3</v>
      </c>
      <c r="BP308" s="64">
        <f t="shared" si="76"/>
        <v>1.098901098901099E-2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4</v>
      </c>
      <c r="Y309" s="798">
        <f t="shared" si="72"/>
        <v>4.8</v>
      </c>
      <c r="Z309" s="36">
        <f>IFERROR(IF(Y309=0,"",ROUNDUP(Y309/H309,0)*0.00651),"")</f>
        <v>1.302E-2</v>
      </c>
      <c r="AA309" s="56"/>
      <c r="AB309" s="57"/>
      <c r="AC309" s="395" t="s">
        <v>514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4.3000000000000007</v>
      </c>
      <c r="BN309" s="64">
        <f t="shared" si="74"/>
        <v>5.16</v>
      </c>
      <c r="BO309" s="64">
        <f t="shared" si="75"/>
        <v>9.1575091575091579E-3</v>
      </c>
      <c r="BP309" s="64">
        <f t="shared" si="76"/>
        <v>1.098901098901099E-2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3.3333333333333335</v>
      </c>
      <c r="Y311" s="799">
        <f>IFERROR(Y305/H305,"0")+IFERROR(Y306/H306,"0")+IFERROR(Y307/H307,"0")+IFERROR(Y308/H308,"0")+IFERROR(Y309/H309,"0")+IFERROR(Y310/H310,"0")</f>
        <v>4</v>
      </c>
      <c r="Z311" s="799">
        <f>IFERROR(IF(Z305="",0,Z305),"0")+IFERROR(IF(Z306="",0,Z306),"0")+IFERROR(IF(Z307="",0,Z307),"0")+IFERROR(IF(Z308="",0,Z308),"0")+IFERROR(IF(Z309="",0,Z309),"0")+IFERROR(IF(Z310="",0,Z310),"0")</f>
        <v>2.6040000000000001E-2</v>
      </c>
      <c r="AA311" s="800"/>
      <c r="AB311" s="800"/>
      <c r="AC311" s="800"/>
    </row>
    <row r="312" spans="1:68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8</v>
      </c>
      <c r="Y312" s="799">
        <f>IFERROR(SUM(Y305:Y310),"0")</f>
        <v>9.6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4301012016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56</v>
      </c>
      <c r="K357" s="32" t="s">
        <v>116</v>
      </c>
      <c r="L357" s="32" t="s">
        <v>148</v>
      </c>
      <c r="M357" s="33" t="s">
        <v>77</v>
      </c>
      <c r="N357" s="33"/>
      <c r="O357" s="32">
        <v>55</v>
      </c>
      <c r="P357" s="11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567</v>
      </c>
      <c r="AG357" s="64"/>
      <c r="AJ357" s="68" t="s">
        <v>150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4301011911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48</v>
      </c>
      <c r="K358" s="32" t="s">
        <v>116</v>
      </c>
      <c r="L358" s="32"/>
      <c r="M358" s="33" t="s">
        <v>145</v>
      </c>
      <c r="N358" s="33"/>
      <c r="O358" s="32">
        <v>55</v>
      </c>
      <c r="P358" s="9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567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20</v>
      </c>
      <c r="Y370" s="798">
        <f>IFERROR(IF(X370="",0,CEILING((X370/$H370),1)*$H370),"")</f>
        <v>21</v>
      </c>
      <c r="Z370" s="36">
        <f>IFERROR(IF(Y370=0,"",ROUNDUP(Y370/H370,0)*0.00502),"")</f>
        <v>5.0200000000000002E-2</v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21.238095238095237</v>
      </c>
      <c r="BN370" s="64">
        <f>IFERROR(Y370*I370/H370,"0")</f>
        <v>22.299999999999997</v>
      </c>
      <c r="BO370" s="64">
        <f>IFERROR(1/J370*(X370/H370),"0")</f>
        <v>4.0700040700040706E-2</v>
      </c>
      <c r="BP370" s="64">
        <f>IFERROR(1/J370*(Y370/H370),"0")</f>
        <v>4.2735042735042736E-2</v>
      </c>
    </row>
    <row r="371" spans="1:68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9.5238095238095237</v>
      </c>
      <c r="Y371" s="799">
        <f>IFERROR(Y367/H367,"0")+IFERROR(Y368/H368,"0")+IFERROR(Y369/H369,"0")+IFERROR(Y370/H370,"0")</f>
        <v>10</v>
      </c>
      <c r="Z371" s="799">
        <f>IFERROR(IF(Z367="",0,Z367),"0")+IFERROR(IF(Z368="",0,Z368),"0")+IFERROR(IF(Z369="",0,Z369),"0")+IFERROR(IF(Z370="",0,Z370),"0")</f>
        <v>5.0200000000000002E-2</v>
      </c>
      <c r="AA371" s="800"/>
      <c r="AB371" s="800"/>
      <c r="AC371" s="800"/>
    </row>
    <row r="372" spans="1:68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20</v>
      </c>
      <c r="Y372" s="799">
        <f>IFERROR(SUM(Y367:Y370),"0")</f>
        <v>21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200</v>
      </c>
      <c r="Y374" s="798">
        <f t="shared" ref="Y374:Y379" si="82">IFERROR(IF(X374="",0,CEILING((X374/$H374),1)*$H374),"")</f>
        <v>202.79999999999998</v>
      </c>
      <c r="Z374" s="36">
        <f>IFERROR(IF(Y374=0,"",ROUNDUP(Y374/H374,0)*0.02175),"")</f>
        <v>0.5655</v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214.30769230769232</v>
      </c>
      <c r="BN374" s="64">
        <f t="shared" ref="BN374:BN379" si="84">IFERROR(Y374*I374/H374,"0")</f>
        <v>217.30800000000002</v>
      </c>
      <c r="BO374" s="64">
        <f t="shared" ref="BO374:BO379" si="85">IFERROR(1/J374*(X374/H374),"0")</f>
        <v>0.45787545787545786</v>
      </c>
      <c r="BP374" s="64">
        <f t="shared" ref="BP374:BP379" si="86">IFERROR(1/J374*(Y374/H374),"0")</f>
        <v>0.46428571428571425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10</v>
      </c>
      <c r="Y377" s="798">
        <f t="shared" si="82"/>
        <v>12</v>
      </c>
      <c r="Z377" s="36">
        <f>IFERROR(IF(Y377=0,"",ROUNDUP(Y377/H377,0)*0.00651),"")</f>
        <v>2.6040000000000001E-2</v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10.82</v>
      </c>
      <c r="BN377" s="64">
        <f t="shared" si="84"/>
        <v>12.984</v>
      </c>
      <c r="BO377" s="64">
        <f t="shared" si="85"/>
        <v>1.8315018315018316E-2</v>
      </c>
      <c r="BP377" s="64">
        <f t="shared" si="86"/>
        <v>2.197802197802198E-2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28.974358974358974</v>
      </c>
      <c r="Y380" s="799">
        <f>IFERROR(Y374/H374,"0")+IFERROR(Y375/H375,"0")+IFERROR(Y376/H376,"0")+IFERROR(Y377/H377,"0")+IFERROR(Y378/H378,"0")+IFERROR(Y379/H379,"0")</f>
        <v>30</v>
      </c>
      <c r="Z380" s="799">
        <f>IFERROR(IF(Z374="",0,Z374),"0")+IFERROR(IF(Z375="",0,Z375),"0")+IFERROR(IF(Z376="",0,Z376),"0")+IFERROR(IF(Z377="",0,Z377),"0")+IFERROR(IF(Z378="",0,Z378),"0")+IFERROR(IF(Z379="",0,Z379),"0")</f>
        <v>0.59153999999999995</v>
      </c>
      <c r="AA380" s="800"/>
      <c r="AB380" s="800"/>
      <c r="AC380" s="800"/>
    </row>
    <row r="381" spans="1:68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210</v>
      </c>
      <c r="Y381" s="799">
        <f>IFERROR(SUM(Y374:Y379),"0")</f>
        <v>214.79999999999998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10</v>
      </c>
      <c r="Y391" s="798">
        <f>IFERROR(IF(X391="",0,CEILING((X391/$H391),1)*$H391),"")</f>
        <v>12.16</v>
      </c>
      <c r="Z391" s="36">
        <f>IFERROR(IF(Y391=0,"",ROUNDUP(Y391/H391,0)*0.00902),"")</f>
        <v>3.6080000000000001E-2</v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10.953947368421051</v>
      </c>
      <c r="BN391" s="64">
        <f>IFERROR(Y391*I391/H391,"0")</f>
        <v>13.32</v>
      </c>
      <c r="BO391" s="64">
        <f>IFERROR(1/J391*(X391/H391),"0")</f>
        <v>2.4920255183413079E-2</v>
      </c>
      <c r="BP391" s="64">
        <f>IFERROR(1/J391*(Y391/H391),"0")</f>
        <v>3.0303030303030304E-2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2</v>
      </c>
      <c r="Y393" s="798">
        <f>IFERROR(IF(X393="",0,CEILING((X393/$H393),1)*$H393),"")</f>
        <v>2.5499999999999998</v>
      </c>
      <c r="Z393" s="36">
        <f>IFERROR(IF(Y393=0,"",ROUNDUP(Y393/H393,0)*0.00651),"")</f>
        <v>6.5100000000000002E-3</v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2.2588235294117647</v>
      </c>
      <c r="BN393" s="64">
        <f>IFERROR(Y393*I393/H393,"0")</f>
        <v>2.88</v>
      </c>
      <c r="BO393" s="64">
        <f>IFERROR(1/J393*(X393/H393),"0")</f>
        <v>4.3094160741219576E-3</v>
      </c>
      <c r="BP393" s="64">
        <f>IFERROR(1/J393*(Y393/H393),"0")</f>
        <v>5.4945054945054949E-3</v>
      </c>
    </row>
    <row r="394" spans="1:68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4.0737874097007225</v>
      </c>
      <c r="Y394" s="799">
        <f>IFERROR(Y390/H390,"0")+IFERROR(Y391/H391,"0")+IFERROR(Y392/H392,"0")+IFERROR(Y393/H393,"0")</f>
        <v>5</v>
      </c>
      <c r="Z394" s="799">
        <f>IFERROR(IF(Z390="",0,Z390),"0")+IFERROR(IF(Z391="",0,Z391),"0")+IFERROR(IF(Z392="",0,Z392),"0")+IFERROR(IF(Z393="",0,Z393),"0")</f>
        <v>4.2590000000000003E-2</v>
      </c>
      <c r="AA394" s="800"/>
      <c r="AB394" s="800"/>
      <c r="AC394" s="800"/>
    </row>
    <row r="395" spans="1:68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12</v>
      </c>
      <c r="Y395" s="799">
        <f>IFERROR(SUM(Y390:Y393),"0")</f>
        <v>14.71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9</v>
      </c>
      <c r="Y399" s="798">
        <f>IFERROR(IF(X399="",0,CEILING((X399/$H399),1)*$H399),"")</f>
        <v>10</v>
      </c>
      <c r="Z399" s="36">
        <f>IFERROR(IF(Y399=0,"",ROUNDUP(Y399/H399,0)*0.00474),"")</f>
        <v>2.3700000000000002E-2</v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10.080000000000002</v>
      </c>
      <c r="BN399" s="64">
        <f>IFERROR(Y399*I399/H399,"0")</f>
        <v>11.200000000000001</v>
      </c>
      <c r="BO399" s="64">
        <f>IFERROR(1/J399*(X399/H399),"0")</f>
        <v>1.8907563025210083E-2</v>
      </c>
      <c r="BP399" s="64">
        <f>IFERROR(1/J399*(Y399/H399),"0")</f>
        <v>2.1008403361344536E-2</v>
      </c>
    </row>
    <row r="400" spans="1:68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4.5</v>
      </c>
      <c r="Y400" s="799">
        <f>IFERROR(Y397/H397,"0")+IFERROR(Y398/H398,"0")+IFERROR(Y399/H399,"0")</f>
        <v>5</v>
      </c>
      <c r="Z400" s="799">
        <f>IFERROR(IF(Z397="",0,Z397),"0")+IFERROR(IF(Z398="",0,Z398),"0")+IFERROR(IF(Z399="",0,Z399),"0")</f>
        <v>2.3700000000000002E-2</v>
      </c>
      <c r="AA400" s="800"/>
      <c r="AB400" s="800"/>
      <c r="AC400" s="800"/>
    </row>
    <row r="401" spans="1:68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9</v>
      </c>
      <c r="Y401" s="799">
        <f>IFERROR(SUM(Y397:Y399),"0")</f>
        <v>10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72</v>
      </c>
      <c r="Y409" s="798">
        <f>IFERROR(IF(X409="",0,CEILING((X409/$H409),1)*$H409),"")</f>
        <v>73.5</v>
      </c>
      <c r="Z409" s="36">
        <f>IFERROR(IF(Y409=0,"",ROUNDUP(Y409/H409,0)*0.00651),"")</f>
        <v>0.22785</v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80.64</v>
      </c>
      <c r="BN409" s="64">
        <f>IFERROR(Y409*I409/H409,"0")</f>
        <v>82.32</v>
      </c>
      <c r="BO409" s="64">
        <f>IFERROR(1/J409*(X409/H409),"0")</f>
        <v>0.18838304552590268</v>
      </c>
      <c r="BP409" s="64">
        <f>IFERROR(1/J409*(Y409/H409),"0")</f>
        <v>0.19230769230769232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19</v>
      </c>
      <c r="Y410" s="798">
        <f>IFERROR(IF(X410="",0,CEILING((X410/$H410),1)*$H410),"")</f>
        <v>21</v>
      </c>
      <c r="Z410" s="36">
        <f>IFERROR(IF(Y410=0,"",ROUNDUP(Y410/H410,0)*0.00651),"")</f>
        <v>6.5100000000000005E-2</v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21.171428571428567</v>
      </c>
      <c r="BN410" s="64">
        <f>IFERROR(Y410*I410/H410,"0")</f>
        <v>23.4</v>
      </c>
      <c r="BO410" s="64">
        <f>IFERROR(1/J410*(X410/H410),"0")</f>
        <v>4.9712192569335428E-2</v>
      </c>
      <c r="BP410" s="64">
        <f>IFERROR(1/J410*(Y410/H410),"0")</f>
        <v>5.4945054945054951E-2</v>
      </c>
    </row>
    <row r="411" spans="1:68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43.333333333333329</v>
      </c>
      <c r="Y411" s="799">
        <f>IFERROR(Y408/H408,"0")+IFERROR(Y409/H409,"0")+IFERROR(Y410/H410,"0")</f>
        <v>45</v>
      </c>
      <c r="Z411" s="799">
        <f>IFERROR(IF(Z408="",0,Z408),"0")+IFERROR(IF(Z409="",0,Z409),"0")+IFERROR(IF(Z410="",0,Z410),"0")</f>
        <v>0.29294999999999999</v>
      </c>
      <c r="AA411" s="800"/>
      <c r="AB411" s="800"/>
      <c r="AC411" s="800"/>
    </row>
    <row r="412" spans="1:68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91</v>
      </c>
      <c r="Y412" s="799">
        <f>IFERROR(SUM(Y408:Y410),"0")</f>
        <v>94.5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20</v>
      </c>
      <c r="Y419" s="798">
        <f t="shared" si="87"/>
        <v>30</v>
      </c>
      <c r="Z419" s="36">
        <f>IFERROR(IF(Y419=0,"",ROUNDUP(Y419/H419,0)*0.02175),"")</f>
        <v>4.3499999999999997E-2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20.64</v>
      </c>
      <c r="BN419" s="64">
        <f t="shared" si="89"/>
        <v>30.96</v>
      </c>
      <c r="BO419" s="64">
        <f t="shared" si="90"/>
        <v>2.7777777777777776E-2</v>
      </c>
      <c r="BP419" s="64">
        <f t="shared" si="91"/>
        <v>4.1666666666666664E-2</v>
      </c>
    </row>
    <row r="420" spans="1:68" ht="27" customHeight="1" x14ac:dyDescent="0.25">
      <c r="A420" s="54" t="s">
        <v>670</v>
      </c>
      <c r="B420" s="54" t="s">
        <v>671</v>
      </c>
      <c r="C420" s="31">
        <v>4301011867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 t="s">
        <v>148</v>
      </c>
      <c r="M420" s="33" t="s">
        <v>68</v>
      </c>
      <c r="N420" s="33"/>
      <c r="O420" s="32">
        <v>60</v>
      </c>
      <c r="P420" s="11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225</v>
      </c>
      <c r="Y420" s="798">
        <f t="shared" si="87"/>
        <v>225</v>
      </c>
      <c r="Z420" s="36">
        <f>IFERROR(IF(Y420=0,"",ROUNDUP(Y420/H420,0)*0.02175),"")</f>
        <v>0.32624999999999998</v>
      </c>
      <c r="AA420" s="56"/>
      <c r="AB420" s="57"/>
      <c r="AC420" s="495" t="s">
        <v>672</v>
      </c>
      <c r="AG420" s="64"/>
      <c r="AJ420" s="68" t="s">
        <v>150</v>
      </c>
      <c r="AK420" s="68">
        <v>720</v>
      </c>
      <c r="BB420" s="496" t="s">
        <v>1</v>
      </c>
      <c r="BM420" s="64">
        <f t="shared" si="88"/>
        <v>232.2</v>
      </c>
      <c r="BN420" s="64">
        <f t="shared" si="89"/>
        <v>232.2</v>
      </c>
      <c r="BO420" s="64">
        <f t="shared" si="90"/>
        <v>0.3125</v>
      </c>
      <c r="BP420" s="64">
        <f t="shared" si="91"/>
        <v>0.3125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803">
        <v>4607091383997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670</v>
      </c>
      <c r="B422" s="54" t="s">
        <v>676</v>
      </c>
      <c r="C422" s="31">
        <v>4301011943</v>
      </c>
      <c r="D422" s="803">
        <v>4680115884830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145</v>
      </c>
      <c r="N422" s="33"/>
      <c r="O422" s="32">
        <v>60</v>
      </c>
      <c r="P422" s="97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663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4301011866</v>
      </c>
      <c r="D425" s="803">
        <v>4680115884878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4301011868</v>
      </c>
      <c r="D426" s="803">
        <v>4680115884861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4</v>
      </c>
      <c r="Y426" s="798">
        <f t="shared" si="87"/>
        <v>5</v>
      </c>
      <c r="Z426" s="36">
        <f>IFERROR(IF(Y426=0,"",ROUNDUP(Y426/H426,0)*0.00902),"")</f>
        <v>9.0200000000000002E-3</v>
      </c>
      <c r="AA426" s="56"/>
      <c r="AB426" s="57"/>
      <c r="AC426" s="507" t="s">
        <v>672</v>
      </c>
      <c r="AG426" s="64"/>
      <c r="AJ426" s="68"/>
      <c r="AK426" s="68">
        <v>0</v>
      </c>
      <c r="BB426" s="508" t="s">
        <v>1</v>
      </c>
      <c r="BM426" s="64">
        <f t="shared" si="88"/>
        <v>4.1680000000000001</v>
      </c>
      <c r="BN426" s="64">
        <f t="shared" si="89"/>
        <v>5.21</v>
      </c>
      <c r="BO426" s="64">
        <f t="shared" si="90"/>
        <v>6.0606060606060615E-3</v>
      </c>
      <c r="BP426" s="64">
        <f t="shared" si="91"/>
        <v>7.575757575757576E-3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17.133333333333333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18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0.37876999999999994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249</v>
      </c>
      <c r="Y428" s="799">
        <f>IFERROR(SUM(Y416:Y426),"0")</f>
        <v>260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hidden="1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hidden="1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4301011483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4301011873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4301011655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4301011872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4301011312</v>
      </c>
      <c r="D449" s="803">
        <v>4607091384192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119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4301011874</v>
      </c>
      <c r="D450" s="803">
        <v>4680115884892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718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718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4</v>
      </c>
      <c r="Y461" s="798">
        <f>IFERROR(IF(X461="",0,CEILING((X461/$H461),1)*$H461),"")</f>
        <v>9</v>
      </c>
      <c r="Z461" s="36">
        <f>IFERROR(IF(Y461=0,"",ROUNDUP(Y461/H461,0)*0.02175),"")</f>
        <v>2.1749999999999999E-2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4.2506666666666666</v>
      </c>
      <c r="BN461" s="64">
        <f>IFERROR(Y461*I461/H461,"0")</f>
        <v>9.5640000000000001</v>
      </c>
      <c r="BO461" s="64">
        <f>IFERROR(1/J461*(X461/H461),"0")</f>
        <v>7.9365079365079361E-3</v>
      </c>
      <c r="BP461" s="64">
        <f>IFERROR(1/J461*(Y461/H461),"0")</f>
        <v>1.7857142857142856E-2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0.44444444444444442</v>
      </c>
      <c r="Y466" s="799">
        <f>IFERROR(Y461/H461,"0")+IFERROR(Y462/H462,"0")+IFERROR(Y463/H463,"0")+IFERROR(Y464/H464,"0")+IFERROR(Y465/H465,"0")</f>
        <v>1</v>
      </c>
      <c r="Z466" s="799">
        <f>IFERROR(IF(Z461="",0,Z461),"0")+IFERROR(IF(Z462="",0,Z462),"0")+IFERROR(IF(Z463="",0,Z463),"0")+IFERROR(IF(Z464="",0,Z464),"0")+IFERROR(IF(Z465="",0,Z465),"0")</f>
        <v>2.1749999999999999E-2</v>
      </c>
      <c r="AA466" s="800"/>
      <c r="AB466" s="800"/>
      <c r="AC466" s="800"/>
    </row>
    <row r="467" spans="1:68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4</v>
      </c>
      <c r="Y467" s="799">
        <f>IFERROR(SUM(Y461:Y465),"0")</f>
        <v>9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4301031374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">
        <v>775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776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777</v>
      </c>
      <c r="C489" s="31">
        <v>4301031336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776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776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776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4</v>
      </c>
      <c r="Y495" s="798">
        <f t="shared" si="98"/>
        <v>4.2</v>
      </c>
      <c r="Z495" s="36">
        <f t="shared" si="103"/>
        <v>1.004E-2</v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4.2476190476190476</v>
      </c>
      <c r="BN495" s="64">
        <f t="shared" si="100"/>
        <v>4.46</v>
      </c>
      <c r="BO495" s="64">
        <f t="shared" si="101"/>
        <v>8.1400081400081412E-3</v>
      </c>
      <c r="BP495" s="64">
        <f t="shared" si="102"/>
        <v>8.5470085470085479E-3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4301031255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2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794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795</v>
      </c>
      <c r="C498" s="31">
        <v>4301031338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4301031368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23" t="s">
        <v>797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760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1.9047619047619047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2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1.004E-2</v>
      </c>
      <c r="AA500" s="800"/>
      <c r="AB500" s="800"/>
      <c r="AC500" s="800"/>
    </row>
    <row r="501" spans="1:68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4</v>
      </c>
      <c r="Y501" s="799">
        <f>IFERROR(SUM(Y479:Y499),"0")</f>
        <v>4.2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1</v>
      </c>
      <c r="Y508" s="798">
        <f>IFERROR(IF(X508="",0,CEILING((X508/$H508),1)*$H508),"")</f>
        <v>1.2</v>
      </c>
      <c r="Z508" s="36">
        <f>IFERROR(IF(Y508=0,"",ROUNDUP(Y508/H508,0)*0.00627),"")</f>
        <v>6.2700000000000004E-3</v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1.5</v>
      </c>
      <c r="BN508" s="64">
        <f>IFERROR(Y508*I508/H508,"0")</f>
        <v>1.8000000000000003</v>
      </c>
      <c r="BO508" s="64">
        <f>IFERROR(1/J508*(X508/H508),"0")</f>
        <v>4.1666666666666666E-3</v>
      </c>
      <c r="BP508" s="64">
        <f>IFERROR(1/J508*(Y508/H508),"0")</f>
        <v>5.0000000000000001E-3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0.83333333333333337</v>
      </c>
      <c r="Y510" s="799">
        <f>IFERROR(Y508/H508,"0")+IFERROR(Y509/H509,"0")</f>
        <v>1</v>
      </c>
      <c r="Z510" s="799">
        <f>IFERROR(IF(Z508="",0,Z508),"0")+IFERROR(IF(Z509="",0,Z509),"0")</f>
        <v>6.2700000000000004E-3</v>
      </c>
      <c r="AA510" s="800"/>
      <c r="AB510" s="800"/>
      <c r="AC510" s="800"/>
    </row>
    <row r="511" spans="1:68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1</v>
      </c>
      <c r="Y511" s="799">
        <f>IFERROR(SUM(Y508:Y509),"0")</f>
        <v>1.2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4301031291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2.02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35</v>
      </c>
      <c r="P537" s="8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IFERROR(IF(Y537=0,"",ROUNDUP(Y537/H537,0)*0.00502),"")</f>
        <v/>
      </c>
      <c r="AA537" s="56"/>
      <c r="AB537" s="57"/>
      <c r="AC537" s="623" t="s">
        <v>844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845</v>
      </c>
      <c r="C538" s="31">
        <v>4301031347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2.1</v>
      </c>
      <c r="J538" s="32">
        <v>182</v>
      </c>
      <c r="K538" s="32" t="s">
        <v>76</v>
      </c>
      <c r="L538" s="32"/>
      <c r="M538" s="33" t="s">
        <v>68</v>
      </c>
      <c r="N538" s="33"/>
      <c r="O538" s="32">
        <v>50</v>
      </c>
      <c r="P538" s="1041" t="s">
        <v>846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IFERROR(IF(Y538=0,"",ROUNDUP(Y538/H538,0)*0.00651),"")</f>
        <v/>
      </c>
      <c r="AA538" s="56"/>
      <c r="AB538" s="57"/>
      <c r="AC538" s="625" t="s">
        <v>844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4301031416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50</v>
      </c>
      <c r="P539" s="916" t="s">
        <v>849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850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851</v>
      </c>
      <c r="C540" s="31">
        <v>4301031329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35</v>
      </c>
      <c r="P540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850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77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77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8</v>
      </c>
      <c r="Y560" s="798">
        <f t="shared" si="109"/>
        <v>9.6</v>
      </c>
      <c r="Z560" s="36">
        <f>IFERROR(IF(Y560=0,"",ROUNDUP(Y560/H560,0)*0.00651),"")</f>
        <v>2.6040000000000001E-2</v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8.6000000000000014</v>
      </c>
      <c r="BN560" s="64">
        <f t="shared" si="112"/>
        <v>10.32</v>
      </c>
      <c r="BO560" s="64">
        <f t="shared" si="113"/>
        <v>1.8315018315018316E-2</v>
      </c>
      <c r="BP560" s="64">
        <f t="shared" si="114"/>
        <v>2.197802197802198E-2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3.3333333333333335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4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2.6040000000000001E-2</v>
      </c>
      <c r="AA566" s="800"/>
      <c r="AB566" s="800"/>
      <c r="AC566" s="800"/>
    </row>
    <row r="567" spans="1:68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8</v>
      </c>
      <c r="Y567" s="799">
        <f>IFERROR(SUM(Y551:Y565),"0")</f>
        <v>9.6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4301020222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119</v>
      </c>
      <c r="N569" s="33"/>
      <c r="O569" s="32">
        <v>55</v>
      </c>
      <c r="P569" s="11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894</v>
      </c>
      <c r="B570" s="54" t="s">
        <v>897</v>
      </c>
      <c r="C570" s="31">
        <v>4301020334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77</v>
      </c>
      <c r="N570" s="33"/>
      <c r="O570" s="32">
        <v>70</v>
      </c>
      <c r="P570" s="892" t="s">
        <v>898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899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4301031252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60</v>
      </c>
      <c r="P577" s="116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907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905</v>
      </c>
      <c r="B578" s="54" t="s">
        <v>908</v>
      </c>
      <c r="C578" s="31">
        <v>4301031349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70</v>
      </c>
      <c r="P578" s="918" t="s">
        <v>909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4301031248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60</v>
      </c>
      <c r="P579" s="12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913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914</v>
      </c>
      <c r="C580" s="31">
        <v>4301031350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70</v>
      </c>
      <c r="P580" s="1126" t="s">
        <v>915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4301031250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60</v>
      </c>
      <c r="P581" s="10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6"/>
      <c r="R581" s="806"/>
      <c r="S581" s="806"/>
      <c r="T581" s="807"/>
      <c r="U581" s="34"/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919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920</v>
      </c>
      <c r="C582" s="31">
        <v>4301031353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70</v>
      </c>
      <c r="P582" s="1152" t="s">
        <v>921</v>
      </c>
      <c r="Q582" s="806"/>
      <c r="R582" s="806"/>
      <c r="S582" s="806"/>
      <c r="T582" s="807"/>
      <c r="U582" s="34" t="s">
        <v>922</v>
      </c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4301031249</v>
      </c>
      <c r="D583" s="803">
        <v>4680115882072</v>
      </c>
      <c r="E583" s="804"/>
      <c r="F583" s="796">
        <v>0.6</v>
      </c>
      <c r="G583" s="32">
        <v>6</v>
      </c>
      <c r="H583" s="796">
        <v>3.6</v>
      </c>
      <c r="I583" s="796">
        <v>3.81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60</v>
      </c>
      <c r="P583" s="11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4301031419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6.93</v>
      </c>
      <c r="J584" s="32">
        <v>132</v>
      </c>
      <c r="K584" s="32" t="s">
        <v>126</v>
      </c>
      <c r="L584" s="32"/>
      <c r="M584" s="33" t="s">
        <v>119</v>
      </c>
      <c r="N584" s="33"/>
      <c r="O584" s="32">
        <v>70</v>
      </c>
      <c r="P584" s="935" t="s">
        <v>928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IFERROR(IF(Y584=0,"",ROUNDUP(Y584/H584,0)*0.00902),"")</f>
        <v/>
      </c>
      <c r="AA584" s="56"/>
      <c r="AB584" s="57"/>
      <c r="AC584" s="687" t="s">
        <v>910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4301031383</v>
      </c>
      <c r="D585" s="803">
        <v>4680115882072</v>
      </c>
      <c r="E585" s="804"/>
      <c r="F585" s="796">
        <v>0.6</v>
      </c>
      <c r="G585" s="32">
        <v>8</v>
      </c>
      <c r="H585" s="796">
        <v>4.8</v>
      </c>
      <c r="I585" s="796">
        <v>6.96</v>
      </c>
      <c r="J585" s="32">
        <v>120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4301031251</v>
      </c>
      <c r="D586" s="803">
        <v>4680115882102</v>
      </c>
      <c r="E586" s="804"/>
      <c r="F586" s="796">
        <v>0.6</v>
      </c>
      <c r="G586" s="32">
        <v>6</v>
      </c>
      <c r="H586" s="796">
        <v>3.6</v>
      </c>
      <c r="I586" s="796">
        <v>3.81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60</v>
      </c>
      <c r="P586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913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932</v>
      </c>
      <c r="C587" s="31">
        <v>4301031418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132</v>
      </c>
      <c r="K587" s="32" t="s">
        <v>126</v>
      </c>
      <c r="L587" s="32"/>
      <c r="M587" s="33" t="s">
        <v>68</v>
      </c>
      <c r="N587" s="33"/>
      <c r="O587" s="32">
        <v>70</v>
      </c>
      <c r="P587" s="977" t="s">
        <v>933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IFERROR(IF(Y587=0,"",ROUNDUP(Y587/H587,0)*0.00902),"")</f>
        <v/>
      </c>
      <c r="AA587" s="56"/>
      <c r="AB587" s="57"/>
      <c r="AC587" s="693" t="s">
        <v>916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4301031385</v>
      </c>
      <c r="D588" s="803">
        <v>4680115882102</v>
      </c>
      <c r="E588" s="804"/>
      <c r="F588" s="796">
        <v>0.6</v>
      </c>
      <c r="G588" s="32">
        <v>8</v>
      </c>
      <c r="H588" s="796">
        <v>4.8</v>
      </c>
      <c r="I588" s="796">
        <v>6.69</v>
      </c>
      <c r="J588" s="32">
        <v>120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IFERROR(IF(Y588=0,"",ROUNDUP(Y588/H588,0)*0.00937),"")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4301031253</v>
      </c>
      <c r="D589" s="803">
        <v>4680115882096</v>
      </c>
      <c r="E589" s="804"/>
      <c r="F589" s="796">
        <v>0.6</v>
      </c>
      <c r="G589" s="32">
        <v>6</v>
      </c>
      <c r="H589" s="796">
        <v>3.6</v>
      </c>
      <c r="I589" s="796">
        <v>3.81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60</v>
      </c>
      <c r="P589" s="12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6"/>
      <c r="R589" s="806"/>
      <c r="S589" s="806"/>
      <c r="T589" s="807"/>
      <c r="U589" s="34"/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919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937</v>
      </c>
      <c r="C590" s="31">
        <v>4301031417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132</v>
      </c>
      <c r="K590" s="32" t="s">
        <v>126</v>
      </c>
      <c r="L590" s="32"/>
      <c r="M590" s="33" t="s">
        <v>68</v>
      </c>
      <c r="N590" s="33"/>
      <c r="O590" s="32">
        <v>70</v>
      </c>
      <c r="P590" s="1009" t="s">
        <v>938</v>
      </c>
      <c r="Q590" s="806"/>
      <c r="R590" s="806"/>
      <c r="S590" s="806"/>
      <c r="T590" s="807"/>
      <c r="U590" s="34" t="s">
        <v>922</v>
      </c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IFERROR(IF(Y590=0,"",ROUNDUP(Y590/H590,0)*0.00902),"")</f>
        <v/>
      </c>
      <c r="AA590" s="56"/>
      <c r="AB590" s="57"/>
      <c r="AC590" s="699" t="s">
        <v>923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4301031384</v>
      </c>
      <c r="D591" s="803">
        <v>4680115882096</v>
      </c>
      <c r="E591" s="804"/>
      <c r="F591" s="796">
        <v>0.6</v>
      </c>
      <c r="G591" s="32">
        <v>8</v>
      </c>
      <c r="H591" s="796">
        <v>4.8</v>
      </c>
      <c r="I591" s="796">
        <v>6.69</v>
      </c>
      <c r="J591" s="32">
        <v>120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IFERROR(IF(Y591=0,"",ROUNDUP(Y591/H591,0)*0.00937),"")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hidden="1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77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77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77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77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77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4301051510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68</v>
      </c>
      <c r="N651" s="33"/>
      <c r="O651" s="32">
        <v>30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4301051933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77</v>
      </c>
      <c r="N652" s="33"/>
      <c r="O652" s="32">
        <v>45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4301060354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4301060408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4301060355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4301060407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1381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1444.3700000000001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1469.9578290063905</v>
      </c>
      <c r="Y685" s="799">
        <f>IFERROR(SUM(BN22:BN681),"0")</f>
        <v>1537.4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3</v>
      </c>
      <c r="Y686" s="38">
        <f>ROUNDUP(SUM(BP22:BP681),0)</f>
        <v>3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1544.9578290063905</v>
      </c>
      <c r="Y687" s="799">
        <f>GrossWeightTotalR+PalletQtyTotalR*25</f>
        <v>1612.4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331.48390876982205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346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3.2234800000000003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81.599999999999994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191.70000000000002</v>
      </c>
      <c r="E694" s="46">
        <f>IFERROR(Y105*1,"0")+IFERROR(Y106*1,"0")+IFERROR(Y107*1,"0")+IFERROR(Y111*1,"0")+IFERROR(Y112*1,"0")+IFERROR(Y113*1,"0")+IFERROR(Y114*1,"0")+IFERROR(Y115*1,"0")+IFERROR(Y116*1,"0")</f>
        <v>144.9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169.2</v>
      </c>
      <c r="G694" s="46">
        <f>IFERROR(Y152*1,"0")+IFERROR(Y153*1,"0")+IFERROR(Y154*1,"0")+IFERROR(Y158*1,"0")+IFERROR(Y159*1,"0")+IFERROR(Y163*1,"0")+IFERROR(Y164*1,"0")+IFERROR(Y165*1,"0")</f>
        <v>10.56</v>
      </c>
      <c r="H694" s="46">
        <f>IFERROR(Y170*1,"0")+IFERROR(Y174*1,"0")+IFERROR(Y175*1,"0")+IFERROR(Y176*1,"0")+IFERROR(Y177*1,"0")+IFERROR(Y178*1,"0")+IFERROR(Y182*1,"0")+IFERROR(Y183*1,"0")</f>
        <v>64</v>
      </c>
      <c r="I694" s="46">
        <f>IFERROR(Y189*1,"0")+IFERROR(Y193*1,"0")+IFERROR(Y194*1,"0")+IFERROR(Y195*1,"0")+IFERROR(Y196*1,"0")+IFERROR(Y197*1,"0")+IFERROR(Y198*1,"0")+IFERROR(Y199*1,"0")+IFERROR(Y200*1,"0")</f>
        <v>25.2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108.6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9.6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260.51</v>
      </c>
      <c r="V694" s="46">
        <f>IFERROR(Y404*1,"0")+IFERROR(Y408*1,"0")+IFERROR(Y409*1,"0")+IFERROR(Y410*1,"0")</f>
        <v>94.5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260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9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5.4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9.6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4"/>
        <filter val="0,83"/>
        <filter val="1 381,00"/>
        <filter val="1 469,96"/>
        <filter val="1 544,96"/>
        <filter val="1,00"/>
        <filter val="1,90"/>
        <filter val="10,00"/>
        <filter val="11,43"/>
        <filter val="11,85"/>
        <filter val="110,00"/>
        <filter val="12,00"/>
        <filter val="122,00"/>
        <filter val="15,00"/>
        <filter val="15,64"/>
        <filter val="17,13"/>
        <filter val="17,67"/>
        <filter val="19,00"/>
        <filter val="2,00"/>
        <filter val="20,00"/>
        <filter val="200,00"/>
        <filter val="210,00"/>
        <filter val="22,00"/>
        <filter val="225,00"/>
        <filter val="24,00"/>
        <filter val="24,17"/>
        <filter val="24,26"/>
        <filter val="24,44"/>
        <filter val="249,00"/>
        <filter val="28,97"/>
        <filter val="3"/>
        <filter val="3,33"/>
        <filter val="3,79"/>
        <filter val="30,00"/>
        <filter val="32,00"/>
        <filter val="331,48"/>
        <filter val="34,00"/>
        <filter val="4,00"/>
        <filter val="4,07"/>
        <filter val="4,50"/>
        <filter val="40,00"/>
        <filter val="43,33"/>
        <filter val="45,00"/>
        <filter val="45,19"/>
        <filter val="57,00"/>
        <filter val="58,00"/>
        <filter val="67,00"/>
        <filter val="7,33"/>
        <filter val="72,00"/>
        <filter val="8,00"/>
        <filter val="8,33"/>
        <filter val="88,00"/>
        <filter val="9,00"/>
        <filter val="9,52"/>
        <filter val="91,00"/>
        <filter val="97,0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2025-01-14T10:46:36Z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