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D7CD37-7D90-46E4-ABAD-562B31CAC0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N655" i="1" s="1"/>
  <c r="BO654" i="1"/>
  <c r="BM654" i="1"/>
  <c r="Y654" i="1"/>
  <c r="BP654" i="1" s="1"/>
  <c r="BP653" i="1"/>
  <c r="BO653" i="1"/>
  <c r="BM653" i="1"/>
  <c r="Y653" i="1"/>
  <c r="BO652" i="1"/>
  <c r="BM652" i="1"/>
  <c r="Y652" i="1"/>
  <c r="BP652" i="1" s="1"/>
  <c r="BO651" i="1"/>
  <c r="BM651" i="1"/>
  <c r="Y651" i="1"/>
  <c r="BN651" i="1" s="1"/>
  <c r="BO650" i="1"/>
  <c r="BM650" i="1"/>
  <c r="Y650" i="1"/>
  <c r="BP650" i="1" s="1"/>
  <c r="BO649" i="1"/>
  <c r="BM649" i="1"/>
  <c r="Y649" i="1"/>
  <c r="BP649" i="1" s="1"/>
  <c r="X647" i="1"/>
  <c r="X646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P635" i="1" s="1"/>
  <c r="BO634" i="1"/>
  <c r="BM634" i="1"/>
  <c r="Y634" i="1"/>
  <c r="BO633" i="1"/>
  <c r="BM633" i="1"/>
  <c r="Y633" i="1"/>
  <c r="BP633" i="1" s="1"/>
  <c r="BP632" i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BP597" i="1" s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BN551" i="1" s="1"/>
  <c r="P551" i="1"/>
  <c r="X547" i="1"/>
  <c r="X546" i="1"/>
  <c r="BO545" i="1"/>
  <c r="BM545" i="1"/>
  <c r="Y545" i="1"/>
  <c r="P545" i="1"/>
  <c r="X542" i="1"/>
  <c r="X541" i="1"/>
  <c r="BO540" i="1"/>
  <c r="BM540" i="1"/>
  <c r="Z540" i="1"/>
  <c r="Y540" i="1"/>
  <c r="BN540" i="1" s="1"/>
  <c r="P540" i="1"/>
  <c r="BO539" i="1"/>
  <c r="BM539" i="1"/>
  <c r="Y539" i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BP526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Z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Z514" i="1"/>
  <c r="Z515" i="1" s="1"/>
  <c r="Y514" i="1"/>
  <c r="P514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P488" i="1" s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BP484" i="1" s="1"/>
  <c r="P484" i="1"/>
  <c r="BO483" i="1"/>
  <c r="BN483" i="1"/>
  <c r="BM483" i="1"/>
  <c r="Z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X476" i="1"/>
  <c r="BO475" i="1"/>
  <c r="BM475" i="1"/>
  <c r="Y475" i="1"/>
  <c r="BP475" i="1" s="1"/>
  <c r="P475" i="1"/>
  <c r="X471" i="1"/>
  <c r="X470" i="1"/>
  <c r="BO469" i="1"/>
  <c r="BM469" i="1"/>
  <c r="Y469" i="1"/>
  <c r="BP469" i="1" s="1"/>
  <c r="X467" i="1"/>
  <c r="X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M463" i="1"/>
  <c r="Y463" i="1"/>
  <c r="BP463" i="1" s="1"/>
  <c r="P463" i="1"/>
  <c r="BO462" i="1"/>
  <c r="BM462" i="1"/>
  <c r="Y462" i="1"/>
  <c r="BP462" i="1" s="1"/>
  <c r="BO461" i="1"/>
  <c r="BM461" i="1"/>
  <c r="Y461" i="1"/>
  <c r="BN461" i="1" s="1"/>
  <c r="X459" i="1"/>
  <c r="X458" i="1"/>
  <c r="BO457" i="1"/>
  <c r="BM457" i="1"/>
  <c r="Y457" i="1"/>
  <c r="BP457" i="1" s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P447" i="1"/>
  <c r="BP446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P436" i="1" s="1"/>
  <c r="BO435" i="1"/>
  <c r="BM435" i="1"/>
  <c r="Y435" i="1"/>
  <c r="BP435" i="1" s="1"/>
  <c r="X433" i="1"/>
  <c r="X432" i="1"/>
  <c r="BO431" i="1"/>
  <c r="BM431" i="1"/>
  <c r="Y431" i="1"/>
  <c r="BP431" i="1" s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Z416" i="1" s="1"/>
  <c r="P416" i="1"/>
  <c r="X412" i="1"/>
  <c r="X411" i="1"/>
  <c r="BP410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Y406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P393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BP390" i="1"/>
  <c r="BO390" i="1"/>
  <c r="BM390" i="1"/>
  <c r="Y390" i="1"/>
  <c r="Z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BN370" i="1" s="1"/>
  <c r="P370" i="1"/>
  <c r="BP369" i="1"/>
  <c r="BO369" i="1"/>
  <c r="BN369" i="1"/>
  <c r="BM369" i="1"/>
  <c r="Z369" i="1"/>
  <c r="Y369" i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P361" i="1"/>
  <c r="BO360" i="1"/>
  <c r="BM360" i="1"/>
  <c r="Y360" i="1"/>
  <c r="BN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N305" i="1" s="1"/>
  <c r="P305" i="1"/>
  <c r="X302" i="1"/>
  <c r="X301" i="1"/>
  <c r="BO300" i="1"/>
  <c r="BM300" i="1"/>
  <c r="Y300" i="1"/>
  <c r="BN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Z286" i="1"/>
  <c r="Y286" i="1"/>
  <c r="BN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Z282" i="1"/>
  <c r="Y282" i="1"/>
  <c r="BN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N243" i="1" s="1"/>
  <c r="P243" i="1"/>
  <c r="BO242" i="1"/>
  <c r="BM242" i="1"/>
  <c r="Y242" i="1"/>
  <c r="BP242" i="1" s="1"/>
  <c r="BP241" i="1"/>
  <c r="BO241" i="1"/>
  <c r="BN241" i="1"/>
  <c r="BM241" i="1"/>
  <c r="Z241" i="1"/>
  <c r="Y241" i="1"/>
  <c r="P241" i="1"/>
  <c r="BO240" i="1"/>
  <c r="BM240" i="1"/>
  <c r="Y240" i="1"/>
  <c r="Z240" i="1" s="1"/>
  <c r="P240" i="1"/>
  <c r="X238" i="1"/>
  <c r="X237" i="1"/>
  <c r="BO236" i="1"/>
  <c r="BM236" i="1"/>
  <c r="Z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Z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Z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Z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Z195" i="1"/>
  <c r="Y195" i="1"/>
  <c r="BN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Y172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N164" i="1" s="1"/>
  <c r="P164" i="1"/>
  <c r="BO163" i="1"/>
  <c r="BM163" i="1"/>
  <c r="Y163" i="1"/>
  <c r="Y166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N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N137" i="1" s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Y126" i="1" s="1"/>
  <c r="P121" i="1"/>
  <c r="X118" i="1"/>
  <c r="X117" i="1"/>
  <c r="BO116" i="1"/>
  <c r="BM116" i="1"/>
  <c r="Y116" i="1"/>
  <c r="BN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Z113" i="1"/>
  <c r="Y113" i="1"/>
  <c r="BN113" i="1" s="1"/>
  <c r="P113" i="1"/>
  <c r="BO112" i="1"/>
  <c r="BM112" i="1"/>
  <c r="Y112" i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Z105" i="1"/>
  <c r="Y105" i="1"/>
  <c r="BN105" i="1" s="1"/>
  <c r="P105" i="1"/>
  <c r="X102" i="1"/>
  <c r="X101" i="1"/>
  <c r="BO100" i="1"/>
  <c r="BM100" i="1"/>
  <c r="Y100" i="1"/>
  <c r="BN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N92" i="1" s="1"/>
  <c r="P92" i="1"/>
  <c r="BO91" i="1"/>
  <c r="BM91" i="1"/>
  <c r="Y91" i="1"/>
  <c r="P91" i="1"/>
  <c r="BO90" i="1"/>
  <c r="BM90" i="1"/>
  <c r="Y90" i="1"/>
  <c r="BN90" i="1" s="1"/>
  <c r="P90" i="1"/>
  <c r="BO89" i="1"/>
  <c r="BM89" i="1"/>
  <c r="Y89" i="1"/>
  <c r="BP89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N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X78" i="1"/>
  <c r="X77" i="1"/>
  <c r="BO76" i="1"/>
  <c r="BM76" i="1"/>
  <c r="Z76" i="1"/>
  <c r="Y76" i="1"/>
  <c r="BN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N68" i="1" s="1"/>
  <c r="P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Y71" i="1" s="1"/>
  <c r="P62" i="1"/>
  <c r="X59" i="1"/>
  <c r="X58" i="1"/>
  <c r="BO57" i="1"/>
  <c r="BM57" i="1"/>
  <c r="Y57" i="1"/>
  <c r="BN57" i="1" s="1"/>
  <c r="P57" i="1"/>
  <c r="BO56" i="1"/>
  <c r="BM56" i="1"/>
  <c r="Y56" i="1"/>
  <c r="BP56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Z47" i="1" s="1"/>
  <c r="P47" i="1"/>
  <c r="X43" i="1"/>
  <c r="X42" i="1"/>
  <c r="BO41" i="1"/>
  <c r="BM41" i="1"/>
  <c r="Y41" i="1"/>
  <c r="Z41" i="1" s="1"/>
  <c r="Z42" i="1" s="1"/>
  <c r="P41" i="1"/>
  <c r="X39" i="1"/>
  <c r="X38" i="1"/>
  <c r="BO37" i="1"/>
  <c r="BM37" i="1"/>
  <c r="Z37" i="1"/>
  <c r="Z38" i="1" s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P30" i="1"/>
  <c r="BO30" i="1"/>
  <c r="BN30" i="1"/>
  <c r="BM30" i="1"/>
  <c r="Z30" i="1"/>
  <c r="Y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BM22" i="1"/>
  <c r="Y22" i="1"/>
  <c r="Y24" i="1" s="1"/>
  <c r="P22" i="1"/>
  <c r="H10" i="1"/>
  <c r="A9" i="1"/>
  <c r="A10" i="1" s="1"/>
  <c r="D7" i="1"/>
  <c r="Q6" i="1"/>
  <c r="P2" i="1"/>
  <c r="BN153" i="1" l="1"/>
  <c r="Z153" i="1"/>
  <c r="BP196" i="1"/>
  <c r="BN196" i="1"/>
  <c r="Z196" i="1"/>
  <c r="BP229" i="1"/>
  <c r="BN229" i="1"/>
  <c r="Z229" i="1"/>
  <c r="BN265" i="1"/>
  <c r="Z265" i="1"/>
  <c r="BP279" i="1"/>
  <c r="BN279" i="1"/>
  <c r="Z279" i="1"/>
  <c r="BP287" i="1"/>
  <c r="BN287" i="1"/>
  <c r="Z287" i="1"/>
  <c r="Y317" i="1"/>
  <c r="Y316" i="1"/>
  <c r="BP315" i="1"/>
  <c r="BN315" i="1"/>
  <c r="Z315" i="1"/>
  <c r="Z316" i="1" s="1"/>
  <c r="BN376" i="1"/>
  <c r="Z376" i="1"/>
  <c r="Y405" i="1"/>
  <c r="BN482" i="1"/>
  <c r="Z482" i="1"/>
  <c r="BN509" i="1"/>
  <c r="Z509" i="1"/>
  <c r="Y527" i="1"/>
  <c r="Y528" i="1"/>
  <c r="BN539" i="1"/>
  <c r="Z539" i="1"/>
  <c r="BP558" i="1"/>
  <c r="BN558" i="1"/>
  <c r="Z558" i="1"/>
  <c r="BP586" i="1"/>
  <c r="BN586" i="1"/>
  <c r="Z586" i="1"/>
  <c r="BP596" i="1"/>
  <c r="BN596" i="1"/>
  <c r="Z596" i="1"/>
  <c r="Z28" i="1"/>
  <c r="BN28" i="1"/>
  <c r="Z48" i="1"/>
  <c r="BN48" i="1"/>
  <c r="Z64" i="1"/>
  <c r="Z68" i="1"/>
  <c r="Z73" i="1"/>
  <c r="BN73" i="1"/>
  <c r="Y78" i="1"/>
  <c r="Z80" i="1"/>
  <c r="Z84" i="1"/>
  <c r="Z100" i="1"/>
  <c r="Z106" i="1"/>
  <c r="BN106" i="1"/>
  <c r="Z114" i="1"/>
  <c r="BN114" i="1"/>
  <c r="Y148" i="1"/>
  <c r="BP146" i="1"/>
  <c r="BN146" i="1"/>
  <c r="Z146" i="1"/>
  <c r="Y184" i="1"/>
  <c r="BP182" i="1"/>
  <c r="BN182" i="1"/>
  <c r="Z182" i="1"/>
  <c r="BP200" i="1"/>
  <c r="BN200" i="1"/>
  <c r="Z200" i="1"/>
  <c r="BP233" i="1"/>
  <c r="BN233" i="1"/>
  <c r="Z233" i="1"/>
  <c r="BP244" i="1"/>
  <c r="BN244" i="1"/>
  <c r="Z244" i="1"/>
  <c r="BN269" i="1"/>
  <c r="Z269" i="1"/>
  <c r="BP283" i="1"/>
  <c r="BN283" i="1"/>
  <c r="Z283" i="1"/>
  <c r="Y334" i="1"/>
  <c r="Y333" i="1"/>
  <c r="BP332" i="1"/>
  <c r="BN332" i="1"/>
  <c r="Z332" i="1"/>
  <c r="Z333" i="1" s="1"/>
  <c r="BP363" i="1"/>
  <c r="BN363" i="1"/>
  <c r="Z363" i="1"/>
  <c r="BN384" i="1"/>
  <c r="Z384" i="1"/>
  <c r="BN485" i="1"/>
  <c r="Z485" i="1"/>
  <c r="AB694" i="1"/>
  <c r="BP545" i="1"/>
  <c r="BN545" i="1"/>
  <c r="Z545" i="1"/>
  <c r="Z546" i="1" s="1"/>
  <c r="BP561" i="1"/>
  <c r="BN561" i="1"/>
  <c r="Z561" i="1"/>
  <c r="BP587" i="1"/>
  <c r="BN587" i="1"/>
  <c r="Z587" i="1"/>
  <c r="BN634" i="1"/>
  <c r="Z634" i="1"/>
  <c r="Y149" i="1"/>
  <c r="Y185" i="1"/>
  <c r="Y201" i="1"/>
  <c r="Y238" i="1"/>
  <c r="Y294" i="1"/>
  <c r="Y343" i="1"/>
  <c r="Y371" i="1"/>
  <c r="Z651" i="1"/>
  <c r="Z655" i="1"/>
  <c r="BN22" i="1"/>
  <c r="BN26" i="1"/>
  <c r="BN50" i="1"/>
  <c r="BN66" i="1"/>
  <c r="BN74" i="1"/>
  <c r="BN82" i="1"/>
  <c r="Y95" i="1"/>
  <c r="BP92" i="1"/>
  <c r="BN98" i="1"/>
  <c r="BN107" i="1"/>
  <c r="BN115" i="1"/>
  <c r="BP116" i="1"/>
  <c r="BP121" i="1"/>
  <c r="BP125" i="1"/>
  <c r="BP129" i="1"/>
  <c r="BP137" i="1"/>
  <c r="BP141" i="1"/>
  <c r="BN147" i="1"/>
  <c r="Y160" i="1"/>
  <c r="BP164" i="1"/>
  <c r="BP177" i="1"/>
  <c r="BN183" i="1"/>
  <c r="BN189" i="1"/>
  <c r="BN193" i="1"/>
  <c r="BN197" i="1"/>
  <c r="Y207" i="1"/>
  <c r="BP216" i="1"/>
  <c r="BP220" i="1"/>
  <c r="BN226" i="1"/>
  <c r="BN230" i="1"/>
  <c r="BN234" i="1"/>
  <c r="BN245" i="1"/>
  <c r="BP252" i="1"/>
  <c r="BP256" i="1"/>
  <c r="BN263" i="1"/>
  <c r="BN267" i="1"/>
  <c r="BN280" i="1"/>
  <c r="BN284" i="1"/>
  <c r="BN288" i="1"/>
  <c r="BP300" i="1"/>
  <c r="BP305" i="1"/>
  <c r="BP309" i="1"/>
  <c r="Y330" i="1"/>
  <c r="Y329" i="1"/>
  <c r="BP328" i="1"/>
  <c r="BN328" i="1"/>
  <c r="BP336" i="1"/>
  <c r="BN336" i="1"/>
  <c r="Z336" i="1"/>
  <c r="Y338" i="1"/>
  <c r="BN357" i="1"/>
  <c r="Z357" i="1"/>
  <c r="BN367" i="1"/>
  <c r="BN385" i="1"/>
  <c r="BN393" i="1"/>
  <c r="Z393" i="1"/>
  <c r="BP397" i="1"/>
  <c r="BP398" i="1"/>
  <c r="BN398" i="1"/>
  <c r="Z398" i="1"/>
  <c r="BN410" i="1"/>
  <c r="Z410" i="1"/>
  <c r="BP416" i="1"/>
  <c r="BP417" i="1"/>
  <c r="BN417" i="1"/>
  <c r="Z417" i="1"/>
  <c r="BN420" i="1"/>
  <c r="Z420" i="1"/>
  <c r="BP425" i="1"/>
  <c r="BN425" i="1"/>
  <c r="Z425" i="1"/>
  <c r="BN430" i="1"/>
  <c r="BN435" i="1"/>
  <c r="Z435" i="1"/>
  <c r="Y437" i="1"/>
  <c r="X694" i="1"/>
  <c r="BN446" i="1"/>
  <c r="Z446" i="1"/>
  <c r="BP451" i="1"/>
  <c r="BN451" i="1"/>
  <c r="Z451" i="1"/>
  <c r="J9" i="1"/>
  <c r="Y23" i="1"/>
  <c r="BN29" i="1"/>
  <c r="BN31" i="1"/>
  <c r="Z33" i="1"/>
  <c r="BN33" i="1"/>
  <c r="Z56" i="1"/>
  <c r="BN56" i="1"/>
  <c r="BN62" i="1"/>
  <c r="BP64" i="1"/>
  <c r="BP68" i="1"/>
  <c r="Y77" i="1"/>
  <c r="BP76" i="1"/>
  <c r="Y87" i="1"/>
  <c r="BP84" i="1"/>
  <c r="Z89" i="1"/>
  <c r="BN89" i="1"/>
  <c r="Z92" i="1"/>
  <c r="Z93" i="1"/>
  <c r="BN93" i="1"/>
  <c r="BN94" i="1"/>
  <c r="BP100" i="1"/>
  <c r="BP105" i="1"/>
  <c r="Y108" i="1"/>
  <c r="BP113" i="1"/>
  <c r="Z116" i="1"/>
  <c r="Z121" i="1"/>
  <c r="Z122" i="1"/>
  <c r="BN122" i="1"/>
  <c r="BN123" i="1"/>
  <c r="Z125" i="1"/>
  <c r="Z129" i="1"/>
  <c r="Z130" i="1"/>
  <c r="BN130" i="1"/>
  <c r="BN131" i="1"/>
  <c r="Z137" i="1"/>
  <c r="Z138" i="1"/>
  <c r="BN138" i="1"/>
  <c r="BN139" i="1"/>
  <c r="Z141" i="1"/>
  <c r="Z142" i="1"/>
  <c r="BN142" i="1"/>
  <c r="G694" i="1"/>
  <c r="BP153" i="1"/>
  <c r="Z158" i="1"/>
  <c r="BN158" i="1"/>
  <c r="Y161" i="1"/>
  <c r="BN159" i="1"/>
  <c r="Z164" i="1"/>
  <c r="Z165" i="1"/>
  <c r="BN165" i="1"/>
  <c r="Z174" i="1"/>
  <c r="BN174" i="1"/>
  <c r="Y179" i="1"/>
  <c r="BN175" i="1"/>
  <c r="Z177" i="1"/>
  <c r="Z178" i="1"/>
  <c r="BN178" i="1"/>
  <c r="Y190" i="1"/>
  <c r="BP195" i="1"/>
  <c r="BP199" i="1"/>
  <c r="Z205" i="1"/>
  <c r="BN205" i="1"/>
  <c r="Y208" i="1"/>
  <c r="BN206" i="1"/>
  <c r="Y212" i="1"/>
  <c r="BN210" i="1"/>
  <c r="Z216" i="1"/>
  <c r="Z217" i="1"/>
  <c r="BN217" i="1"/>
  <c r="BN218" i="1"/>
  <c r="Z220" i="1"/>
  <c r="Z221" i="1"/>
  <c r="BN221" i="1"/>
  <c r="BN222" i="1"/>
  <c r="BP228" i="1"/>
  <c r="BP232" i="1"/>
  <c r="BP236" i="1"/>
  <c r="Y247" i="1"/>
  <c r="BP240" i="1"/>
  <c r="BP243" i="1"/>
  <c r="BN250" i="1"/>
  <c r="Z252" i="1"/>
  <c r="Z253" i="1"/>
  <c r="BN253" i="1"/>
  <c r="BN254" i="1"/>
  <c r="Z256" i="1"/>
  <c r="Z257" i="1"/>
  <c r="BN257" i="1"/>
  <c r="BP265" i="1"/>
  <c r="BP269" i="1"/>
  <c r="Z274" i="1"/>
  <c r="Z275" i="1" s="1"/>
  <c r="BN274" i="1"/>
  <c r="BP274" i="1"/>
  <c r="Y275" i="1"/>
  <c r="BP282" i="1"/>
  <c r="BP286" i="1"/>
  <c r="BN293" i="1"/>
  <c r="Y301" i="1"/>
  <c r="BN298" i="1"/>
  <c r="Z300" i="1"/>
  <c r="Z305" i="1"/>
  <c r="Z306" i="1"/>
  <c r="BN306" i="1"/>
  <c r="Y311" i="1"/>
  <c r="BN307" i="1"/>
  <c r="Z309" i="1"/>
  <c r="Z310" i="1"/>
  <c r="BN310" i="1"/>
  <c r="R694" i="1"/>
  <c r="Z319" i="1"/>
  <c r="Z320" i="1" s="1"/>
  <c r="BN319" i="1"/>
  <c r="BP319" i="1"/>
  <c r="Y320" i="1"/>
  <c r="Z328" i="1"/>
  <c r="Z329" i="1" s="1"/>
  <c r="BP357" i="1"/>
  <c r="BP358" i="1"/>
  <c r="BN358" i="1"/>
  <c r="Z358" i="1"/>
  <c r="BP361" i="1"/>
  <c r="BN361" i="1"/>
  <c r="Z361" i="1"/>
  <c r="BN378" i="1"/>
  <c r="BN397" i="1"/>
  <c r="Z397" i="1"/>
  <c r="BP421" i="1"/>
  <c r="BN421" i="1"/>
  <c r="Z421" i="1"/>
  <c r="BN424" i="1"/>
  <c r="Z424" i="1"/>
  <c r="BP447" i="1"/>
  <c r="BN447" i="1"/>
  <c r="Z447" i="1"/>
  <c r="BN450" i="1"/>
  <c r="Z450" i="1"/>
  <c r="Y339" i="1"/>
  <c r="BN337" i="1"/>
  <c r="BN342" i="1"/>
  <c r="Y348" i="1"/>
  <c r="BN346" i="1"/>
  <c r="BN359" i="1"/>
  <c r="BP376" i="1"/>
  <c r="BP384" i="1"/>
  <c r="BN391" i="1"/>
  <c r="BN399" i="1"/>
  <c r="BN404" i="1"/>
  <c r="Y411" i="1"/>
  <c r="BN408" i="1"/>
  <c r="BN418" i="1"/>
  <c r="BN422" i="1"/>
  <c r="BN426" i="1"/>
  <c r="BN436" i="1"/>
  <c r="BN448" i="1"/>
  <c r="BN452" i="1"/>
  <c r="Z461" i="1"/>
  <c r="BN462" i="1"/>
  <c r="Z464" i="1"/>
  <c r="Y470" i="1"/>
  <c r="Y476" i="1"/>
  <c r="Y500" i="1"/>
  <c r="BN489" i="1"/>
  <c r="BN496" i="1"/>
  <c r="BN503" i="1"/>
  <c r="Y524" i="1"/>
  <c r="BP518" i="1"/>
  <c r="BN518" i="1"/>
  <c r="Z518" i="1"/>
  <c r="BP530" i="1"/>
  <c r="Y532" i="1"/>
  <c r="Y531" i="1"/>
  <c r="BN530" i="1"/>
  <c r="BN553" i="1"/>
  <c r="Z553" i="1"/>
  <c r="BP571" i="1"/>
  <c r="BN571" i="1"/>
  <c r="Z571" i="1"/>
  <c r="BP579" i="1"/>
  <c r="BN579" i="1"/>
  <c r="Z579" i="1"/>
  <c r="BP583" i="1"/>
  <c r="BN583" i="1"/>
  <c r="Z583" i="1"/>
  <c r="BP589" i="1"/>
  <c r="BN589" i="1"/>
  <c r="Z589" i="1"/>
  <c r="Y618" i="1"/>
  <c r="Y617" i="1"/>
  <c r="BP616" i="1"/>
  <c r="BN616" i="1"/>
  <c r="Z616" i="1"/>
  <c r="Z617" i="1" s="1"/>
  <c r="Y637" i="1"/>
  <c r="Y636" i="1"/>
  <c r="Z632" i="1"/>
  <c r="BN642" i="1"/>
  <c r="BN652" i="1"/>
  <c r="BN653" i="1"/>
  <c r="Z653" i="1"/>
  <c r="BN663" i="1"/>
  <c r="BP669" i="1"/>
  <c r="BN669" i="1"/>
  <c r="Z669" i="1"/>
  <c r="BN456" i="1"/>
  <c r="BP461" i="1"/>
  <c r="BP464" i="1"/>
  <c r="BN465" i="1"/>
  <c r="BN469" i="1"/>
  <c r="BN475" i="1"/>
  <c r="BP480" i="1"/>
  <c r="BN480" i="1"/>
  <c r="BN487" i="1"/>
  <c r="BN488" i="1"/>
  <c r="Z488" i="1"/>
  <c r="BN492" i="1"/>
  <c r="Z492" i="1"/>
  <c r="BN495" i="1"/>
  <c r="Z495" i="1"/>
  <c r="BN522" i="1"/>
  <c r="BN537" i="1"/>
  <c r="Z537" i="1"/>
  <c r="BN552" i="1"/>
  <c r="Z552" i="1"/>
  <c r="BP556" i="1"/>
  <c r="BN556" i="1"/>
  <c r="Z556" i="1"/>
  <c r="BP572" i="1"/>
  <c r="BN572" i="1"/>
  <c r="Z572" i="1"/>
  <c r="BP580" i="1"/>
  <c r="BN580" i="1"/>
  <c r="Z580" i="1"/>
  <c r="BP584" i="1"/>
  <c r="BN584" i="1"/>
  <c r="Z584" i="1"/>
  <c r="BN590" i="1"/>
  <c r="BN597" i="1"/>
  <c r="BP612" i="1"/>
  <c r="Y614" i="1"/>
  <c r="BN635" i="1"/>
  <c r="Y658" i="1"/>
  <c r="Y657" i="1"/>
  <c r="Z649" i="1"/>
  <c r="BN656" i="1"/>
  <c r="BP673" i="1"/>
  <c r="Y675" i="1"/>
  <c r="Y674" i="1"/>
  <c r="BN673" i="1"/>
  <c r="Y679" i="1"/>
  <c r="Y678" i="1"/>
  <c r="BN677" i="1"/>
  <c r="BP482" i="1"/>
  <c r="BN484" i="1"/>
  <c r="BP485" i="1"/>
  <c r="BN486" i="1"/>
  <c r="BN490" i="1"/>
  <c r="BN493" i="1"/>
  <c r="BN497" i="1"/>
  <c r="BN499" i="1"/>
  <c r="BP509" i="1"/>
  <c r="Z694" i="1"/>
  <c r="BP514" i="1"/>
  <c r="BN519" i="1"/>
  <c r="Y523" i="1"/>
  <c r="BP520" i="1"/>
  <c r="BN526" i="1"/>
  <c r="Y542" i="1"/>
  <c r="BN535" i="1"/>
  <c r="BN538" i="1"/>
  <c r="BP539" i="1"/>
  <c r="BP540" i="1"/>
  <c r="Y547" i="1"/>
  <c r="Y574" i="1"/>
  <c r="Y599" i="1"/>
  <c r="AD694" i="1"/>
  <c r="BN633" i="1"/>
  <c r="BP634" i="1"/>
  <c r="BN644" i="1"/>
  <c r="BN650" i="1"/>
  <c r="BP651" i="1"/>
  <c r="BN654" i="1"/>
  <c r="BP655" i="1"/>
  <c r="Y665" i="1"/>
  <c r="F9" i="1"/>
  <c r="F10" i="1"/>
  <c r="Z22" i="1"/>
  <c r="Z23" i="1" s="1"/>
  <c r="BP22" i="1"/>
  <c r="X684" i="1"/>
  <c r="Z26" i="1"/>
  <c r="BP26" i="1"/>
  <c r="Z29" i="1"/>
  <c r="Z31" i="1"/>
  <c r="Y34" i="1"/>
  <c r="Z50" i="1"/>
  <c r="D694" i="1"/>
  <c r="BP67" i="1"/>
  <c r="Z67" i="1"/>
  <c r="BN67" i="1"/>
  <c r="BP75" i="1"/>
  <c r="Z75" i="1"/>
  <c r="BN75" i="1"/>
  <c r="Y86" i="1"/>
  <c r="BP99" i="1"/>
  <c r="Z99" i="1"/>
  <c r="BN99" i="1"/>
  <c r="H9" i="1"/>
  <c r="X685" i="1"/>
  <c r="X688" i="1"/>
  <c r="BN27" i="1"/>
  <c r="BN32" i="1"/>
  <c r="Y38" i="1"/>
  <c r="BN37" i="1"/>
  <c r="BP37" i="1"/>
  <c r="Y39" i="1"/>
  <c r="C694" i="1"/>
  <c r="BN47" i="1"/>
  <c r="BP47" i="1"/>
  <c r="Y54" i="1"/>
  <c r="BP63" i="1"/>
  <c r="Z63" i="1"/>
  <c r="Y96" i="1"/>
  <c r="Y118" i="1"/>
  <c r="BP49" i="1"/>
  <c r="Z49" i="1"/>
  <c r="BP51" i="1"/>
  <c r="BP57" i="1"/>
  <c r="Z57" i="1"/>
  <c r="Z58" i="1" s="1"/>
  <c r="Y59" i="1"/>
  <c r="BP83" i="1"/>
  <c r="Z83" i="1"/>
  <c r="BN83" i="1"/>
  <c r="BP91" i="1"/>
  <c r="Z91" i="1"/>
  <c r="BN91" i="1"/>
  <c r="BP112" i="1"/>
  <c r="Z112" i="1"/>
  <c r="BN112" i="1"/>
  <c r="B694" i="1"/>
  <c r="X686" i="1"/>
  <c r="Z27" i="1"/>
  <c r="Z32" i="1"/>
  <c r="Y42" i="1"/>
  <c r="BN41" i="1"/>
  <c r="BP41" i="1"/>
  <c r="Y43" i="1"/>
  <c r="Z51" i="1"/>
  <c r="Y53" i="1"/>
  <c r="Y58" i="1"/>
  <c r="Z62" i="1"/>
  <c r="BP62" i="1"/>
  <c r="Z66" i="1"/>
  <c r="Z74" i="1"/>
  <c r="BP74" i="1"/>
  <c r="BN80" i="1"/>
  <c r="Z82" i="1"/>
  <c r="Z86" i="1" s="1"/>
  <c r="Z90" i="1"/>
  <c r="BP90" i="1"/>
  <c r="Z94" i="1"/>
  <c r="Z98" i="1"/>
  <c r="Z101" i="1" s="1"/>
  <c r="BP98" i="1"/>
  <c r="Y101" i="1"/>
  <c r="Z107" i="1"/>
  <c r="Z111" i="1"/>
  <c r="BP111" i="1"/>
  <c r="Z115" i="1"/>
  <c r="Y117" i="1"/>
  <c r="BN121" i="1"/>
  <c r="Z123" i="1"/>
  <c r="BN129" i="1"/>
  <c r="Z131" i="1"/>
  <c r="Y134" i="1"/>
  <c r="Z139" i="1"/>
  <c r="Z147" i="1"/>
  <c r="Z148" i="1" s="1"/>
  <c r="BP147" i="1"/>
  <c r="Z159" i="1"/>
  <c r="Z160" i="1" s="1"/>
  <c r="BP159" i="1"/>
  <c r="H694" i="1"/>
  <c r="Z175" i="1"/>
  <c r="BP175" i="1"/>
  <c r="Z183" i="1"/>
  <c r="Z184" i="1" s="1"/>
  <c r="BP183" i="1"/>
  <c r="Z189" i="1"/>
  <c r="Z190" i="1" s="1"/>
  <c r="BP189" i="1"/>
  <c r="Z193" i="1"/>
  <c r="BP193" i="1"/>
  <c r="Z197" i="1"/>
  <c r="J694" i="1"/>
  <c r="Z206" i="1"/>
  <c r="Z207" i="1" s="1"/>
  <c r="BP206" i="1"/>
  <c r="Z210" i="1"/>
  <c r="BP210" i="1"/>
  <c r="Y213" i="1"/>
  <c r="Z218" i="1"/>
  <c r="Z222" i="1"/>
  <c r="Z226" i="1"/>
  <c r="BP226" i="1"/>
  <c r="Z230" i="1"/>
  <c r="Z234" i="1"/>
  <c r="Y237" i="1"/>
  <c r="BN240" i="1"/>
  <c r="Z245" i="1"/>
  <c r="Z250" i="1"/>
  <c r="Z254" i="1"/>
  <c r="L694" i="1"/>
  <c r="Z263" i="1"/>
  <c r="BP263" i="1"/>
  <c r="Z267" i="1"/>
  <c r="M694" i="1"/>
  <c r="Z280" i="1"/>
  <c r="Z284" i="1"/>
  <c r="Z288" i="1"/>
  <c r="Z293" i="1"/>
  <c r="Z294" i="1" s="1"/>
  <c r="BP293" i="1"/>
  <c r="Z298" i="1"/>
  <c r="BP298" i="1"/>
  <c r="Z307" i="1"/>
  <c r="BP307" i="1"/>
  <c r="S694" i="1"/>
  <c r="Z337" i="1"/>
  <c r="Z338" i="1" s="1"/>
  <c r="BP337" i="1"/>
  <c r="Z342" i="1"/>
  <c r="Z343" i="1" s="1"/>
  <c r="BP342" i="1"/>
  <c r="Z346" i="1"/>
  <c r="BP346" i="1"/>
  <c r="Y349" i="1"/>
  <c r="Y353" i="1"/>
  <c r="Z359" i="1"/>
  <c r="Z367" i="1"/>
  <c r="BP367" i="1"/>
  <c r="BP375" i="1"/>
  <c r="Z375" i="1"/>
  <c r="BN375" i="1"/>
  <c r="E694" i="1"/>
  <c r="Y109" i="1"/>
  <c r="F694" i="1"/>
  <c r="BN124" i="1"/>
  <c r="BN132" i="1"/>
  <c r="BN136" i="1"/>
  <c r="BN140" i="1"/>
  <c r="BN152" i="1"/>
  <c r="BN163" i="1"/>
  <c r="BN176" i="1"/>
  <c r="BN194" i="1"/>
  <c r="BN198" i="1"/>
  <c r="BN211" i="1"/>
  <c r="BN215" i="1"/>
  <c r="BN219" i="1"/>
  <c r="Y224" i="1"/>
  <c r="BN227" i="1"/>
  <c r="BN231" i="1"/>
  <c r="BN235" i="1"/>
  <c r="BN242" i="1"/>
  <c r="BN251" i="1"/>
  <c r="BN255" i="1"/>
  <c r="BN264" i="1"/>
  <c r="BN268" i="1"/>
  <c r="BN281" i="1"/>
  <c r="BN285" i="1"/>
  <c r="Y290" i="1"/>
  <c r="Y295" i="1"/>
  <c r="BN299" i="1"/>
  <c r="Q694" i="1"/>
  <c r="BN308" i="1"/>
  <c r="BN347" i="1"/>
  <c r="BN351" i="1"/>
  <c r="Y352" i="1"/>
  <c r="Y388" i="1"/>
  <c r="BP383" i="1"/>
  <c r="Z383" i="1"/>
  <c r="Y387" i="1"/>
  <c r="BN383" i="1"/>
  <c r="Y394" i="1"/>
  <c r="Y144" i="1"/>
  <c r="Y156" i="1"/>
  <c r="Y167" i="1"/>
  <c r="Y180" i="1"/>
  <c r="Y202" i="1"/>
  <c r="Y223" i="1"/>
  <c r="Y246" i="1"/>
  <c r="Y259" i="1"/>
  <c r="Y272" i="1"/>
  <c r="Y289" i="1"/>
  <c r="Y312" i="1"/>
  <c r="Y365" i="1"/>
  <c r="U694" i="1"/>
  <c r="BP360" i="1"/>
  <c r="BP368" i="1"/>
  <c r="BP379" i="1"/>
  <c r="Z379" i="1"/>
  <c r="BN379" i="1"/>
  <c r="Y70" i="1"/>
  <c r="Z124" i="1"/>
  <c r="Y127" i="1"/>
  <c r="Z132" i="1"/>
  <c r="Z136" i="1"/>
  <c r="BP136" i="1"/>
  <c r="Z140" i="1"/>
  <c r="Z152" i="1"/>
  <c r="BP152" i="1"/>
  <c r="Y155" i="1"/>
  <c r="Z163" i="1"/>
  <c r="Z166" i="1" s="1"/>
  <c r="BP163" i="1"/>
  <c r="Z176" i="1"/>
  <c r="I694" i="1"/>
  <c r="Z194" i="1"/>
  <c r="Z198" i="1"/>
  <c r="Z211" i="1"/>
  <c r="Z215" i="1"/>
  <c r="Z219" i="1"/>
  <c r="Z227" i="1"/>
  <c r="Z231" i="1"/>
  <c r="Z235" i="1"/>
  <c r="Z242" i="1"/>
  <c r="Z246" i="1" s="1"/>
  <c r="K694" i="1"/>
  <c r="Z251" i="1"/>
  <c r="Z255" i="1"/>
  <c r="Y258" i="1"/>
  <c r="Z264" i="1"/>
  <c r="Z268" i="1"/>
  <c r="Z281" i="1"/>
  <c r="Z285" i="1"/>
  <c r="P694" i="1"/>
  <c r="Z299" i="1"/>
  <c r="Y302" i="1"/>
  <c r="Z308" i="1"/>
  <c r="T694" i="1"/>
  <c r="Z347" i="1"/>
  <c r="Z351" i="1"/>
  <c r="Z352" i="1" s="1"/>
  <c r="Z356" i="1"/>
  <c r="BP356" i="1"/>
  <c r="Z360" i="1"/>
  <c r="BP362" i="1"/>
  <c r="Z362" i="1"/>
  <c r="Y364" i="1"/>
  <c r="Y372" i="1"/>
  <c r="Z368" i="1"/>
  <c r="BP370" i="1"/>
  <c r="Z370" i="1"/>
  <c r="Y381" i="1"/>
  <c r="BP386" i="1"/>
  <c r="Z386" i="1"/>
  <c r="BN386" i="1"/>
  <c r="BP392" i="1"/>
  <c r="Z392" i="1"/>
  <c r="BN392" i="1"/>
  <c r="Y380" i="1"/>
  <c r="Y401" i="1"/>
  <c r="BN409" i="1"/>
  <c r="W694" i="1"/>
  <c r="BN419" i="1"/>
  <c r="BN423" i="1"/>
  <c r="Y428" i="1"/>
  <c r="BN431" i="1"/>
  <c r="Y432" i="1"/>
  <c r="Y438" i="1"/>
  <c r="BN440" i="1"/>
  <c r="Y441" i="1"/>
  <c r="BN445" i="1"/>
  <c r="BN449" i="1"/>
  <c r="Y454" i="1"/>
  <c r="BN457" i="1"/>
  <c r="Y458" i="1"/>
  <c r="BN463" i="1"/>
  <c r="Z465" i="1"/>
  <c r="Y471" i="1"/>
  <c r="Y477" i="1"/>
  <c r="BN479" i="1"/>
  <c r="Z480" i="1"/>
  <c r="BN481" i="1"/>
  <c r="Z486" i="1"/>
  <c r="Z489" i="1"/>
  <c r="BN491" i="1"/>
  <c r="BN494" i="1"/>
  <c r="Z496" i="1"/>
  <c r="BN498" i="1"/>
  <c r="Z499" i="1"/>
  <c r="Z503" i="1"/>
  <c r="BP503" i="1"/>
  <c r="Y510" i="1"/>
  <c r="BN514" i="1"/>
  <c r="Y515" i="1"/>
  <c r="Z519" i="1"/>
  <c r="BN520" i="1"/>
  <c r="Z522" i="1"/>
  <c r="Z526" i="1"/>
  <c r="Z527" i="1" s="1"/>
  <c r="Z530" i="1"/>
  <c r="Z531" i="1" s="1"/>
  <c r="Z535" i="1"/>
  <c r="BP535" i="1"/>
  <c r="Z538" i="1"/>
  <c r="Y566" i="1"/>
  <c r="BP551" i="1"/>
  <c r="Z551" i="1"/>
  <c r="BP553" i="1"/>
  <c r="BP557" i="1"/>
  <c r="Z557" i="1"/>
  <c r="BN557" i="1"/>
  <c r="BN570" i="1"/>
  <c r="BP570" i="1"/>
  <c r="Z570" i="1"/>
  <c r="Y592" i="1"/>
  <c r="BN577" i="1"/>
  <c r="Y593" i="1"/>
  <c r="BP577" i="1"/>
  <c r="Z577" i="1"/>
  <c r="BN585" i="1"/>
  <c r="BP585" i="1"/>
  <c r="Z585" i="1"/>
  <c r="BN591" i="1"/>
  <c r="BP591" i="1"/>
  <c r="Z591" i="1"/>
  <c r="Y646" i="1"/>
  <c r="BN639" i="1"/>
  <c r="Y647" i="1"/>
  <c r="BP639" i="1"/>
  <c r="Z639" i="1"/>
  <c r="BN645" i="1"/>
  <c r="BP645" i="1"/>
  <c r="Z645" i="1"/>
  <c r="Y682" i="1"/>
  <c r="BN681" i="1"/>
  <c r="Y683" i="1"/>
  <c r="BP681" i="1"/>
  <c r="Z681" i="1"/>
  <c r="Z682" i="1" s="1"/>
  <c r="Y427" i="1"/>
  <c r="Y453" i="1"/>
  <c r="Y467" i="1"/>
  <c r="Y501" i="1"/>
  <c r="BN504" i="1"/>
  <c r="Y505" i="1"/>
  <c r="BN508" i="1"/>
  <c r="BN536" i="1"/>
  <c r="BN555" i="1"/>
  <c r="BP555" i="1"/>
  <c r="Z555" i="1"/>
  <c r="BN562" i="1"/>
  <c r="BP562" i="1"/>
  <c r="Z562" i="1"/>
  <c r="BN573" i="1"/>
  <c r="BP573" i="1"/>
  <c r="Z573" i="1"/>
  <c r="BN588" i="1"/>
  <c r="BP588" i="1"/>
  <c r="Z588" i="1"/>
  <c r="BN602" i="1"/>
  <c r="BP602" i="1"/>
  <c r="Z602" i="1"/>
  <c r="BN624" i="1"/>
  <c r="BP624" i="1"/>
  <c r="Z624" i="1"/>
  <c r="BN628" i="1"/>
  <c r="BP628" i="1"/>
  <c r="Z628" i="1"/>
  <c r="BN643" i="1"/>
  <c r="BP643" i="1"/>
  <c r="Z643" i="1"/>
  <c r="BN660" i="1"/>
  <c r="Y664" i="1"/>
  <c r="BP660" i="1"/>
  <c r="Z660" i="1"/>
  <c r="AF694" i="1"/>
  <c r="Y395" i="1"/>
  <c r="V694" i="1"/>
  <c r="Z409" i="1"/>
  <c r="Y412" i="1"/>
  <c r="Z419" i="1"/>
  <c r="Z423" i="1"/>
  <c r="Z431" i="1"/>
  <c r="Z440" i="1"/>
  <c r="Z441" i="1" s="1"/>
  <c r="BP440" i="1"/>
  <c r="Z445" i="1"/>
  <c r="BP445" i="1"/>
  <c r="Z449" i="1"/>
  <c r="Z457" i="1"/>
  <c r="Z463" i="1"/>
  <c r="Y466" i="1"/>
  <c r="Z479" i="1"/>
  <c r="BP479" i="1"/>
  <c r="Z481" i="1"/>
  <c r="Z491" i="1"/>
  <c r="Z494" i="1"/>
  <c r="Z498" i="1"/>
  <c r="Y603" i="1"/>
  <c r="BN641" i="1"/>
  <c r="BP641" i="1"/>
  <c r="Z641" i="1"/>
  <c r="Y694" i="1"/>
  <c r="Z374" i="1"/>
  <c r="BP374" i="1"/>
  <c r="Z378" i="1"/>
  <c r="Z385" i="1"/>
  <c r="BN390" i="1"/>
  <c r="Z391" i="1"/>
  <c r="Z399" i="1"/>
  <c r="Z400" i="1" s="1"/>
  <c r="Z404" i="1"/>
  <c r="Z405" i="1" s="1"/>
  <c r="BP404" i="1"/>
  <c r="Z408" i="1"/>
  <c r="BP408" i="1"/>
  <c r="BN416" i="1"/>
  <c r="Z418" i="1"/>
  <c r="Z422" i="1"/>
  <c r="Z426" i="1"/>
  <c r="Z430" i="1"/>
  <c r="BP430" i="1"/>
  <c r="Z436" i="1"/>
  <c r="Z448" i="1"/>
  <c r="Z452" i="1"/>
  <c r="Z456" i="1"/>
  <c r="BP456" i="1"/>
  <c r="Z462" i="1"/>
  <c r="Z466" i="1" s="1"/>
  <c r="Z469" i="1"/>
  <c r="Z470" i="1" s="1"/>
  <c r="Z475" i="1"/>
  <c r="Z476" i="1" s="1"/>
  <c r="Z484" i="1"/>
  <c r="Z487" i="1"/>
  <c r="Z490" i="1"/>
  <c r="Z493" i="1"/>
  <c r="Z497" i="1"/>
  <c r="Z504" i="1"/>
  <c r="Z508" i="1"/>
  <c r="BP508" i="1"/>
  <c r="Y516" i="1"/>
  <c r="AA694" i="1"/>
  <c r="Z536" i="1"/>
  <c r="Y541" i="1"/>
  <c r="Y546" i="1"/>
  <c r="BN559" i="1"/>
  <c r="BP559" i="1"/>
  <c r="Z559" i="1"/>
  <c r="BN564" i="1"/>
  <c r="BP564" i="1"/>
  <c r="Z564" i="1"/>
  <c r="Y567" i="1"/>
  <c r="BN582" i="1"/>
  <c r="BP582" i="1"/>
  <c r="Z582" i="1"/>
  <c r="BN595" i="1"/>
  <c r="Y598" i="1"/>
  <c r="BP595" i="1"/>
  <c r="Z595" i="1"/>
  <c r="Y629" i="1"/>
  <c r="BN622" i="1"/>
  <c r="AE694" i="1"/>
  <c r="Y630" i="1"/>
  <c r="BP622" i="1"/>
  <c r="Z622" i="1"/>
  <c r="BN626" i="1"/>
  <c r="BP626" i="1"/>
  <c r="Z626" i="1"/>
  <c r="BN662" i="1"/>
  <c r="BP662" i="1"/>
  <c r="Z662" i="1"/>
  <c r="AC694" i="1"/>
  <c r="BN560" i="1"/>
  <c r="BN563" i="1"/>
  <c r="BN565" i="1"/>
  <c r="BN569" i="1"/>
  <c r="BN578" i="1"/>
  <c r="BN581" i="1"/>
  <c r="BN601" i="1"/>
  <c r="Y610" i="1"/>
  <c r="BN612" i="1"/>
  <c r="Y613" i="1"/>
  <c r="BN623" i="1"/>
  <c r="BN625" i="1"/>
  <c r="BN627" i="1"/>
  <c r="BN640" i="1"/>
  <c r="BN661" i="1"/>
  <c r="Y671" i="1"/>
  <c r="Y575" i="1"/>
  <c r="Z590" i="1"/>
  <c r="Y604" i="1"/>
  <c r="BN632" i="1"/>
  <c r="Z633" i="1"/>
  <c r="Z635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Z560" i="1"/>
  <c r="Z563" i="1"/>
  <c r="Z565" i="1"/>
  <c r="Z569" i="1"/>
  <c r="Z574" i="1" s="1"/>
  <c r="BP569" i="1"/>
  <c r="Z578" i="1"/>
  <c r="Z581" i="1"/>
  <c r="Z597" i="1"/>
  <c r="Z601" i="1"/>
  <c r="Z603" i="1" s="1"/>
  <c r="BP601" i="1"/>
  <c r="Z612" i="1"/>
  <c r="Z613" i="1" s="1"/>
  <c r="Z623" i="1"/>
  <c r="Z625" i="1"/>
  <c r="Z627" i="1"/>
  <c r="Z640" i="1"/>
  <c r="Z642" i="1"/>
  <c r="Z644" i="1"/>
  <c r="Z661" i="1"/>
  <c r="Z663" i="1"/>
  <c r="Z673" i="1"/>
  <c r="Z674" i="1" s="1"/>
  <c r="Z510" i="1" l="1"/>
  <c r="Z437" i="1"/>
  <c r="Z432" i="1"/>
  <c r="Z411" i="1"/>
  <c r="Z394" i="1"/>
  <c r="Z155" i="1"/>
  <c r="Z108" i="1"/>
  <c r="Z77" i="1"/>
  <c r="Z636" i="1"/>
  <c r="Z598" i="1"/>
  <c r="Z523" i="1"/>
  <c r="Z223" i="1"/>
  <c r="Z311" i="1"/>
  <c r="Z179" i="1"/>
  <c r="Z133" i="1"/>
  <c r="Z126" i="1"/>
  <c r="Z95" i="1"/>
  <c r="Z53" i="1"/>
  <c r="Y688" i="1"/>
  <c r="Z657" i="1"/>
  <c r="Z427" i="1"/>
  <c r="Z143" i="1"/>
  <c r="Z271" i="1"/>
  <c r="Z70" i="1"/>
  <c r="Y685" i="1"/>
  <c r="Y684" i="1"/>
  <c r="Z371" i="1"/>
  <c r="Z201" i="1"/>
  <c r="X687" i="1"/>
  <c r="Z34" i="1"/>
  <c r="Z629" i="1"/>
  <c r="Z500" i="1"/>
  <c r="Z505" i="1"/>
  <c r="Z387" i="1"/>
  <c r="Z348" i="1"/>
  <c r="Z237" i="1"/>
  <c r="Z117" i="1"/>
  <c r="Z458" i="1"/>
  <c r="Z380" i="1"/>
  <c r="Z664" i="1"/>
  <c r="Z646" i="1"/>
  <c r="Z592" i="1"/>
  <c r="Z566" i="1"/>
  <c r="Z364" i="1"/>
  <c r="Z301" i="1"/>
  <c r="Z258" i="1"/>
  <c r="Z212" i="1"/>
  <c r="Y686" i="1"/>
  <c r="Y687" i="1" s="1"/>
  <c r="Z453" i="1"/>
  <c r="Z541" i="1"/>
  <c r="Z289" i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<sst xmlns="http://schemas.openxmlformats.org/spreadsheetml/2006/main" count="3252" uniqueCount="1115">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</sst>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140" sqref="AA140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1161" t="s">
        <v>0</v>
      </c>
      <c r="E1" s="830"/>
      <c r="F1" s="830"/>
      <c r="G1" s="11" t="s">
        <v>1</v>
      </c>
      <c r="H1" s="1161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226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7"/>
      <c r="Q3" s="807"/>
      <c r="R3" s="807"/>
      <c r="S3" s="807"/>
      <c r="T3" s="807"/>
      <c r="U3" s="807"/>
      <c r="V3" s="807"/>
      <c r="W3" s="807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1118" t="s">
        <v>8</v>
      </c>
      <c r="B5" s="848"/>
      <c r="C5" s="842"/>
      <c r="D5" s="954"/>
      <c r="E5" s="956"/>
      <c r="F5" s="889" t="s">
        <v>9</v>
      </c>
      <c r="G5" s="842"/>
      <c r="H5" s="954" t="s">
        <v>1114</v>
      </c>
      <c r="I5" s="955"/>
      <c r="J5" s="955"/>
      <c r="K5" s="955"/>
      <c r="L5" s="955"/>
      <c r="M5" s="956"/>
      <c r="N5" s="57"/>
      <c r="P5" s="23" t="s">
        <v>10</v>
      </c>
      <c r="Q5" s="854">
        <v>45673</v>
      </c>
      <c r="R5" s="855"/>
      <c r="T5" s="1054" t="s">
        <v>11</v>
      </c>
      <c r="U5" s="1055"/>
      <c r="V5" s="1057" t="s">
        <v>12</v>
      </c>
      <c r="W5" s="855"/>
      <c r="AB5" s="50"/>
      <c r="AC5" s="50"/>
      <c r="AD5" s="50"/>
      <c r="AE5" s="50"/>
    </row>
    <row r="6" spans="1:32" s="792" customFormat="1" ht="24" customHeight="1" x14ac:dyDescent="0.2">
      <c r="A6" s="1118" t="s">
        <v>13</v>
      </c>
      <c r="B6" s="848"/>
      <c r="C6" s="842"/>
      <c r="D6" s="958" t="s">
        <v>14</v>
      </c>
      <c r="E6" s="959"/>
      <c r="F6" s="959"/>
      <c r="G6" s="959"/>
      <c r="H6" s="959"/>
      <c r="I6" s="959"/>
      <c r="J6" s="959"/>
      <c r="K6" s="959"/>
      <c r="L6" s="959"/>
      <c r="M6" s="855"/>
      <c r="N6" s="58"/>
      <c r="P6" s="23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69" t="s">
        <v>16</v>
      </c>
      <c r="U6" s="1055"/>
      <c r="V6" s="973" t="s">
        <v>17</v>
      </c>
      <c r="W6" s="974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1194" t="str">
        <f>IFERROR(VLOOKUP(DeliveryAddress,Table,3,0),1)</f>
        <v>1</v>
      </c>
      <c r="E7" s="1195"/>
      <c r="F7" s="1195"/>
      <c r="G7" s="1195"/>
      <c r="H7" s="1195"/>
      <c r="I7" s="1195"/>
      <c r="J7" s="1195"/>
      <c r="K7" s="1195"/>
      <c r="L7" s="1195"/>
      <c r="M7" s="1062"/>
      <c r="N7" s="59"/>
      <c r="P7" s="23"/>
      <c r="Q7" s="41"/>
      <c r="R7" s="41"/>
      <c r="T7" s="807"/>
      <c r="U7" s="1055"/>
      <c r="V7" s="975"/>
      <c r="W7" s="976"/>
      <c r="AB7" s="50"/>
      <c r="AC7" s="50"/>
      <c r="AD7" s="50"/>
      <c r="AE7" s="50"/>
    </row>
    <row r="8" spans="1:32" s="792" customFormat="1" ht="25.5" customHeight="1" x14ac:dyDescent="0.2">
      <c r="A8" s="821" t="s">
        <v>18</v>
      </c>
      <c r="B8" s="804"/>
      <c r="C8" s="805"/>
      <c r="D8" s="1207" t="s">
        <v>19</v>
      </c>
      <c r="E8" s="1208"/>
      <c r="F8" s="1208"/>
      <c r="G8" s="1208"/>
      <c r="H8" s="1208"/>
      <c r="I8" s="1208"/>
      <c r="J8" s="1208"/>
      <c r="K8" s="1208"/>
      <c r="L8" s="1208"/>
      <c r="M8" s="1209"/>
      <c r="N8" s="60"/>
      <c r="P8" s="23" t="s">
        <v>20</v>
      </c>
      <c r="Q8" s="1061">
        <v>0.54166666666666663</v>
      </c>
      <c r="R8" s="1062"/>
      <c r="T8" s="807"/>
      <c r="U8" s="1055"/>
      <c r="V8" s="975"/>
      <c r="W8" s="976"/>
      <c r="AB8" s="50"/>
      <c r="AC8" s="50"/>
      <c r="AD8" s="50"/>
      <c r="AE8" s="50"/>
    </row>
    <row r="9" spans="1:32" s="792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5"/>
      <c r="E9" s="906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18" t="str">
        <f>IF(AND($A$9="Тип доверенности/получателя при получении в адресе перегруза:",$D$9="Разовая доверенность"),"Введите ФИО","")</f>
        <v/>
      </c>
      <c r="I9" s="906"/>
      <c r="J9" s="10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6"/>
      <c r="L9" s="906"/>
      <c r="M9" s="906"/>
      <c r="N9" s="791"/>
      <c r="P9" s="25" t="s">
        <v>21</v>
      </c>
      <c r="Q9" s="1168"/>
      <c r="R9" s="896"/>
      <c r="T9" s="807"/>
      <c r="U9" s="1055"/>
      <c r="V9" s="977"/>
      <c r="W9" s="978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5"/>
      <c r="E10" s="906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1" t="str">
        <f>IFERROR(VLOOKUP($D$10,Proxy,2,FALSE),"")</f>
        <v/>
      </c>
      <c r="I10" s="807"/>
      <c r="J10" s="807"/>
      <c r="K10" s="807"/>
      <c r="L10" s="807"/>
      <c r="M10" s="807"/>
      <c r="N10" s="794"/>
      <c r="P10" s="25" t="s">
        <v>22</v>
      </c>
      <c r="Q10" s="1042"/>
      <c r="R10" s="1043"/>
      <c r="U10" s="23" t="s">
        <v>23</v>
      </c>
      <c r="V10" s="1212" t="s">
        <v>24</v>
      </c>
      <c r="W10" s="974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5"/>
      <c r="R11" s="855"/>
      <c r="U11" s="23" t="s">
        <v>27</v>
      </c>
      <c r="V11" s="895" t="s">
        <v>28</v>
      </c>
      <c r="W11" s="896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32" t="s">
        <v>29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2"/>
      <c r="N12" s="61"/>
      <c r="P12" s="23" t="s">
        <v>30</v>
      </c>
      <c r="Q12" s="1061"/>
      <c r="R12" s="1062"/>
      <c r="S12" s="22"/>
      <c r="U12" s="23"/>
      <c r="V12" s="830"/>
      <c r="W12" s="807"/>
      <c r="AB12" s="50"/>
      <c r="AC12" s="50"/>
      <c r="AD12" s="50"/>
      <c r="AE12" s="50"/>
    </row>
    <row r="13" spans="1:32" s="792" customFormat="1" ht="23.25" customHeight="1" x14ac:dyDescent="0.2">
      <c r="A13" s="1032" t="s">
        <v>31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2"/>
      <c r="N13" s="61"/>
      <c r="O13" s="25"/>
      <c r="P13" s="25" t="s">
        <v>32</v>
      </c>
      <c r="Q13" s="895"/>
      <c r="R13" s="89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32" t="s">
        <v>33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35" t="s">
        <v>34</v>
      </c>
      <c r="B15" s="848"/>
      <c r="C15" s="848"/>
      <c r="D15" s="848"/>
      <c r="E15" s="848"/>
      <c r="F15" s="848"/>
      <c r="G15" s="848"/>
      <c r="H15" s="848"/>
      <c r="I15" s="848"/>
      <c r="J15" s="848"/>
      <c r="K15" s="848"/>
      <c r="L15" s="848"/>
      <c r="M15" s="842"/>
      <c r="N15" s="62"/>
      <c r="P15" s="1133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134"/>
      <c r="Q16" s="1134"/>
      <c r="R16" s="1134"/>
      <c r="S16" s="1134"/>
      <c r="T16" s="113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5" t="s">
        <v>36</v>
      </c>
      <c r="B17" s="815" t="s">
        <v>37</v>
      </c>
      <c r="C17" s="1120" t="s">
        <v>38</v>
      </c>
      <c r="D17" s="815" t="s">
        <v>39</v>
      </c>
      <c r="E17" s="816"/>
      <c r="F17" s="815" t="s">
        <v>40</v>
      </c>
      <c r="G17" s="815" t="s">
        <v>41</v>
      </c>
      <c r="H17" s="815" t="s">
        <v>42</v>
      </c>
      <c r="I17" s="815" t="s">
        <v>43</v>
      </c>
      <c r="J17" s="815" t="s">
        <v>44</v>
      </c>
      <c r="K17" s="815" t="s">
        <v>45</v>
      </c>
      <c r="L17" s="815" t="s">
        <v>46</v>
      </c>
      <c r="M17" s="815" t="s">
        <v>47</v>
      </c>
      <c r="N17" s="815" t="s">
        <v>48</v>
      </c>
      <c r="O17" s="815" t="s">
        <v>49</v>
      </c>
      <c r="P17" s="815" t="s">
        <v>50</v>
      </c>
      <c r="Q17" s="1146"/>
      <c r="R17" s="1146"/>
      <c r="S17" s="1146"/>
      <c r="T17" s="816"/>
      <c r="U17" s="841" t="s">
        <v>51</v>
      </c>
      <c r="V17" s="842"/>
      <c r="W17" s="815" t="s">
        <v>52</v>
      </c>
      <c r="X17" s="815" t="s">
        <v>53</v>
      </c>
      <c r="Y17" s="843" t="s">
        <v>54</v>
      </c>
      <c r="Z17" s="988" t="s">
        <v>55</v>
      </c>
      <c r="AA17" s="882" t="s">
        <v>56</v>
      </c>
      <c r="AB17" s="882" t="s">
        <v>57</v>
      </c>
      <c r="AC17" s="882" t="s">
        <v>58</v>
      </c>
      <c r="AD17" s="882" t="s">
        <v>59</v>
      </c>
      <c r="AE17" s="883"/>
      <c r="AF17" s="884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7"/>
      <c r="E18" s="818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7"/>
      <c r="Q18" s="1147"/>
      <c r="R18" s="1147"/>
      <c r="S18" s="1147"/>
      <c r="T18" s="818"/>
      <c r="U18" s="795" t="s">
        <v>61</v>
      </c>
      <c r="V18" s="795" t="s">
        <v>62</v>
      </c>
      <c r="W18" s="819"/>
      <c r="X18" s="819"/>
      <c r="Y18" s="844"/>
      <c r="Z18" s="989"/>
      <c r="AA18" s="990"/>
      <c r="AB18" s="990"/>
      <c r="AC18" s="990"/>
      <c r="AD18" s="885"/>
      <c r="AE18" s="886"/>
      <c r="AF18" s="887"/>
      <c r="AG18" s="65"/>
      <c r="BD18" s="64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7"/>
      <c r="AB19" s="47"/>
      <c r="AC19" s="47"/>
    </row>
    <row r="20" spans="1:68" ht="16.5" hidden="1" customHeight="1" x14ac:dyDescent="0.25">
      <c r="A20" s="839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3"/>
      <c r="AB20" s="793"/>
      <c r="AC20" s="793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8">
        <v>4680115885004</v>
      </c>
      <c r="E22" s="809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3"/>
      <c r="R22" s="813"/>
      <c r="S22" s="813"/>
      <c r="T22" s="814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1"/>
      <c r="P23" s="803" t="s">
        <v>71</v>
      </c>
      <c r="Q23" s="804"/>
      <c r="R23" s="804"/>
      <c r="S23" s="804"/>
      <c r="T23" s="804"/>
      <c r="U23" s="804"/>
      <c r="V23" s="805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1"/>
      <c r="P24" s="803" t="s">
        <v>71</v>
      </c>
      <c r="Q24" s="804"/>
      <c r="R24" s="804"/>
      <c r="S24" s="804"/>
      <c r="T24" s="804"/>
      <c r="U24" s="804"/>
      <c r="V24" s="805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8">
        <v>4607091383881</v>
      </c>
      <c r="E26" s="809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3"/>
      <c r="R26" s="813"/>
      <c r="S26" s="813"/>
      <c r="T26" s="814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8">
        <v>4680115885912</v>
      </c>
      <c r="E27" s="809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3"/>
      <c r="R27" s="813"/>
      <c r="S27" s="813"/>
      <c r="T27" s="814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8">
        <v>4607091388237</v>
      </c>
      <c r="E28" s="809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3"/>
      <c r="R28" s="813"/>
      <c r="S28" s="813"/>
      <c r="T28" s="814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8">
        <v>4680115886230</v>
      </c>
      <c r="E29" s="809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202" t="s">
        <v>86</v>
      </c>
      <c r="Q29" s="813"/>
      <c r="R29" s="813"/>
      <c r="S29" s="813"/>
      <c r="T29" s="814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8">
        <v>4680115886278</v>
      </c>
      <c r="E30" s="809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36" t="s">
        <v>90</v>
      </c>
      <c r="Q30" s="813"/>
      <c r="R30" s="813"/>
      <c r="S30" s="813"/>
      <c r="T30" s="814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8">
        <v>4680115886247</v>
      </c>
      <c r="E31" s="809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211" t="s">
        <v>94</v>
      </c>
      <c r="Q31" s="813"/>
      <c r="R31" s="813"/>
      <c r="S31" s="813"/>
      <c r="T31" s="814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8">
        <v>4680115885905</v>
      </c>
      <c r="E32" s="809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3"/>
      <c r="R32" s="813"/>
      <c r="S32" s="813"/>
      <c r="T32" s="814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8">
        <v>4607091388244</v>
      </c>
      <c r="E33" s="809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3"/>
      <c r="R33" s="813"/>
      <c r="S33" s="813"/>
      <c r="T33" s="814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1"/>
      <c r="P34" s="803" t="s">
        <v>71</v>
      </c>
      <c r="Q34" s="804"/>
      <c r="R34" s="804"/>
      <c r="S34" s="804"/>
      <c r="T34" s="804"/>
      <c r="U34" s="804"/>
      <c r="V34" s="805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1"/>
      <c r="P35" s="803" t="s">
        <v>71</v>
      </c>
      <c r="Q35" s="804"/>
      <c r="R35" s="804"/>
      <c r="S35" s="804"/>
      <c r="T35" s="804"/>
      <c r="U35" s="804"/>
      <c r="V35" s="805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8">
        <v>4607091388503</v>
      </c>
      <c r="E37" s="809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3"/>
      <c r="R37" s="813"/>
      <c r="S37" s="813"/>
      <c r="T37" s="814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1"/>
      <c r="P38" s="803" t="s">
        <v>71</v>
      </c>
      <c r="Q38" s="804"/>
      <c r="R38" s="804"/>
      <c r="S38" s="804"/>
      <c r="T38" s="804"/>
      <c r="U38" s="804"/>
      <c r="V38" s="805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1"/>
      <c r="P39" s="803" t="s">
        <v>71</v>
      </c>
      <c r="Q39" s="804"/>
      <c r="R39" s="804"/>
      <c r="S39" s="804"/>
      <c r="T39" s="804"/>
      <c r="U39" s="804"/>
      <c r="V39" s="805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8">
        <v>4607091389111</v>
      </c>
      <c r="E41" s="809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3"/>
      <c r="R41" s="813"/>
      <c r="S41" s="813"/>
      <c r="T41" s="814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1"/>
      <c r="P42" s="803" t="s">
        <v>71</v>
      </c>
      <c r="Q42" s="804"/>
      <c r="R42" s="804"/>
      <c r="S42" s="804"/>
      <c r="T42" s="804"/>
      <c r="U42" s="804"/>
      <c r="V42" s="805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1"/>
      <c r="P43" s="803" t="s">
        <v>71</v>
      </c>
      <c r="Q43" s="804"/>
      <c r="R43" s="804"/>
      <c r="S43" s="804"/>
      <c r="T43" s="804"/>
      <c r="U43" s="804"/>
      <c r="V43" s="805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7"/>
      <c r="AB44" s="47"/>
      <c r="AC44" s="47"/>
    </row>
    <row r="45" spans="1:68" ht="16.5" hidden="1" customHeight="1" x14ac:dyDescent="0.25">
      <c r="A45" s="839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3"/>
      <c r="AB45" s="793"/>
      <c r="AC45" s="793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8">
        <v>4607091385670</v>
      </c>
      <c r="E47" s="809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6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3"/>
      <c r="R47" s="813"/>
      <c r="S47" s="813"/>
      <c r="T47" s="814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808">
        <v>4607091385670</v>
      </c>
      <c r="E48" s="809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3"/>
      <c r="R48" s="813"/>
      <c r="S48" s="813"/>
      <c r="T48" s="814"/>
      <c r="U48" s="33"/>
      <c r="V48" s="33"/>
      <c r="W48" s="34" t="s">
        <v>69</v>
      </c>
      <c r="X48" s="797">
        <v>0</v>
      </c>
      <c r="Y48" s="79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8">
        <v>4680115883956</v>
      </c>
      <c r="E49" s="809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3"/>
      <c r="R49" s="813"/>
      <c r="S49" s="813"/>
      <c r="T49" s="814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8">
        <v>4680115882539</v>
      </c>
      <c r="E50" s="809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3"/>
      <c r="R50" s="813"/>
      <c r="S50" s="813"/>
      <c r="T50" s="814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808">
        <v>4607091385687</v>
      </c>
      <c r="E51" s="809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3"/>
      <c r="R51" s="813"/>
      <c r="S51" s="813"/>
      <c r="T51" s="814"/>
      <c r="U51" s="33"/>
      <c r="V51" s="33"/>
      <c r="W51" s="34" t="s">
        <v>69</v>
      </c>
      <c r="X51" s="797">
        <v>0</v>
      </c>
      <c r="Y51" s="79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8">
        <v>4680115883949</v>
      </c>
      <c r="E52" s="809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6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3"/>
      <c r="R52" s="813"/>
      <c r="S52" s="813"/>
      <c r="T52" s="814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0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1"/>
      <c r="P53" s="803" t="s">
        <v>71</v>
      </c>
      <c r="Q53" s="804"/>
      <c r="R53" s="804"/>
      <c r="S53" s="804"/>
      <c r="T53" s="804"/>
      <c r="U53" s="804"/>
      <c r="V53" s="805"/>
      <c r="W53" s="36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1"/>
      <c r="P54" s="803" t="s">
        <v>71</v>
      </c>
      <c r="Q54" s="804"/>
      <c r="R54" s="804"/>
      <c r="S54" s="804"/>
      <c r="T54" s="804"/>
      <c r="U54" s="804"/>
      <c r="V54" s="805"/>
      <c r="W54" s="36" t="s">
        <v>69</v>
      </c>
      <c r="X54" s="799">
        <f>IFERROR(SUM(X47:X52),"0")</f>
        <v>0</v>
      </c>
      <c r="Y54" s="799">
        <f>IFERROR(SUM(Y47:Y52),"0")</f>
        <v>0</v>
      </c>
      <c r="Z54" s="36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8">
        <v>4680115885233</v>
      </c>
      <c r="E56" s="809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3"/>
      <c r="R56" s="813"/>
      <c r="S56" s="813"/>
      <c r="T56" s="814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8">
        <v>4680115884915</v>
      </c>
      <c r="E57" s="809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9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3"/>
      <c r="R57" s="813"/>
      <c r="S57" s="813"/>
      <c r="T57" s="814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1"/>
      <c r="P58" s="803" t="s">
        <v>71</v>
      </c>
      <c r="Q58" s="804"/>
      <c r="R58" s="804"/>
      <c r="S58" s="804"/>
      <c r="T58" s="804"/>
      <c r="U58" s="804"/>
      <c r="V58" s="805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1"/>
      <c r="P59" s="803" t="s">
        <v>71</v>
      </c>
      <c r="Q59" s="804"/>
      <c r="R59" s="804"/>
      <c r="S59" s="804"/>
      <c r="T59" s="804"/>
      <c r="U59" s="804"/>
      <c r="V59" s="805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39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3"/>
      <c r="AB60" s="793"/>
      <c r="AC60" s="793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8">
        <v>4680115885882</v>
      </c>
      <c r="E62" s="809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3"/>
      <c r="R62" s="813"/>
      <c r="S62" s="813"/>
      <c r="T62" s="814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8">
        <v>4680115881426</v>
      </c>
      <c r="E63" s="809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114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3"/>
      <c r="R63" s="813"/>
      <c r="S63" s="813"/>
      <c r="T63" s="814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147</v>
      </c>
      <c r="C64" s="30">
        <v>4301011816</v>
      </c>
      <c r="D64" s="808">
        <v>4680115881426</v>
      </c>
      <c r="E64" s="809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3"/>
      <c r="R64" s="813"/>
      <c r="S64" s="813"/>
      <c r="T64" s="814"/>
      <c r="U64" s="33"/>
      <c r="V64" s="33"/>
      <c r="W64" s="34" t="s">
        <v>69</v>
      </c>
      <c r="X64" s="797">
        <v>0</v>
      </c>
      <c r="Y64" s="79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8">
        <v>4680115880283</v>
      </c>
      <c r="E65" s="809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3"/>
      <c r="R65" s="813"/>
      <c r="S65" s="813"/>
      <c r="T65" s="814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8">
        <v>4680115882720</v>
      </c>
      <c r="E66" s="809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0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3"/>
      <c r="R66" s="813"/>
      <c r="S66" s="813"/>
      <c r="T66" s="814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8">
        <v>4680115881525</v>
      </c>
      <c r="E67" s="809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3"/>
      <c r="R67" s="813"/>
      <c r="S67" s="813"/>
      <c r="T67" s="814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8">
        <v>4680115885899</v>
      </c>
      <c r="E68" s="809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1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3"/>
      <c r="R68" s="813"/>
      <c r="S68" s="813"/>
      <c r="T68" s="814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808">
        <v>4680115881419</v>
      </c>
      <c r="E69" s="809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3"/>
      <c r="R69" s="813"/>
      <c r="S69" s="813"/>
      <c r="T69" s="814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idden="1" x14ac:dyDescent="0.2">
      <c r="A70" s="810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1"/>
      <c r="P70" s="803" t="s">
        <v>71</v>
      </c>
      <c r="Q70" s="804"/>
      <c r="R70" s="804"/>
      <c r="S70" s="804"/>
      <c r="T70" s="804"/>
      <c r="U70" s="804"/>
      <c r="V70" s="805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1"/>
      <c r="P71" s="803" t="s">
        <v>71</v>
      </c>
      <c r="Q71" s="804"/>
      <c r="R71" s="804"/>
      <c r="S71" s="804"/>
      <c r="T71" s="804"/>
      <c r="U71" s="804"/>
      <c r="V71" s="805"/>
      <c r="W71" s="36" t="s">
        <v>69</v>
      </c>
      <c r="X71" s="799">
        <f>IFERROR(SUM(X62:X69),"0")</f>
        <v>0</v>
      </c>
      <c r="Y71" s="799">
        <f>IFERROR(SUM(Y62:Y69),"0")</f>
        <v>0</v>
      </c>
      <c r="Z71" s="36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0"/>
      <c r="AB72" s="790"/>
      <c r="AC72" s="790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808">
        <v>4680115881440</v>
      </c>
      <c r="E73" s="809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12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3"/>
      <c r="R73" s="813"/>
      <c r="S73" s="813"/>
      <c r="T73" s="814"/>
      <c r="U73" s="33"/>
      <c r="V73" s="33"/>
      <c r="W73" s="34" t="s">
        <v>69</v>
      </c>
      <c r="X73" s="797">
        <v>0</v>
      </c>
      <c r="Y73" s="798">
        <f>IFERROR(IF(X73="",0,CEILING((X73/$H73),1)*$H73),"")</f>
        <v>0</v>
      </c>
      <c r="Z73" s="35" t="str">
        <f>IFERROR(IF(Y73=0,"",ROUNDUP(Y73/H73,0)*0.02175),"")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8">
        <v>4680115882751</v>
      </c>
      <c r="E74" s="809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3"/>
      <c r="R74" s="813"/>
      <c r="S74" s="813"/>
      <c r="T74" s="814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8">
        <v>4680115885950</v>
      </c>
      <c r="E75" s="809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9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3"/>
      <c r="R75" s="813"/>
      <c r="S75" s="813"/>
      <c r="T75" s="814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808">
        <v>4680115881433</v>
      </c>
      <c r="E76" s="809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3"/>
      <c r="R76" s="813"/>
      <c r="S76" s="813"/>
      <c r="T76" s="814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idden="1" x14ac:dyDescent="0.2">
      <c r="A77" s="810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1"/>
      <c r="P77" s="803" t="s">
        <v>71</v>
      </c>
      <c r="Q77" s="804"/>
      <c r="R77" s="804"/>
      <c r="S77" s="804"/>
      <c r="T77" s="804"/>
      <c r="U77" s="804"/>
      <c r="V77" s="805"/>
      <c r="W77" s="36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1"/>
      <c r="P78" s="803" t="s">
        <v>71</v>
      </c>
      <c r="Q78" s="804"/>
      <c r="R78" s="804"/>
      <c r="S78" s="804"/>
      <c r="T78" s="804"/>
      <c r="U78" s="804"/>
      <c r="V78" s="805"/>
      <c r="W78" s="36" t="s">
        <v>69</v>
      </c>
      <c r="X78" s="799">
        <f>IFERROR(SUM(X73:X76),"0")</f>
        <v>0</v>
      </c>
      <c r="Y78" s="799">
        <f>IFERROR(SUM(Y73:Y76),"0")</f>
        <v>0</v>
      </c>
      <c r="Z78" s="36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8">
        <v>4680115885066</v>
      </c>
      <c r="E80" s="809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3"/>
      <c r="R80" s="813"/>
      <c r="S80" s="813"/>
      <c r="T80" s="814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8">
        <v>4680115885042</v>
      </c>
      <c r="E81" s="809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3"/>
      <c r="R81" s="813"/>
      <c r="S81" s="813"/>
      <c r="T81" s="814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8">
        <v>4680115885080</v>
      </c>
      <c r="E82" s="809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3"/>
      <c r="R82" s="813"/>
      <c r="S82" s="813"/>
      <c r="T82" s="814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8">
        <v>4680115885073</v>
      </c>
      <c r="E83" s="809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3"/>
      <c r="R83" s="813"/>
      <c r="S83" s="813"/>
      <c r="T83" s="814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8">
        <v>4680115885059</v>
      </c>
      <c r="E84" s="809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3"/>
      <c r="R84" s="813"/>
      <c r="S84" s="813"/>
      <c r="T84" s="814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8">
        <v>4680115885097</v>
      </c>
      <c r="E85" s="809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3"/>
      <c r="R85" s="813"/>
      <c r="S85" s="813"/>
      <c r="T85" s="814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0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1"/>
      <c r="P86" s="803" t="s">
        <v>71</v>
      </c>
      <c r="Q86" s="804"/>
      <c r="R86" s="804"/>
      <c r="S86" s="804"/>
      <c r="T86" s="804"/>
      <c r="U86" s="804"/>
      <c r="V86" s="805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1"/>
      <c r="P87" s="803" t="s">
        <v>71</v>
      </c>
      <c r="Q87" s="804"/>
      <c r="R87" s="804"/>
      <c r="S87" s="804"/>
      <c r="T87" s="804"/>
      <c r="U87" s="804"/>
      <c r="V87" s="805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8">
        <v>4680115881891</v>
      </c>
      <c r="E89" s="809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3"/>
      <c r="R89" s="813"/>
      <c r="S89" s="813"/>
      <c r="T89" s="814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8">
        <v>4680115885769</v>
      </c>
      <c r="E90" s="809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3"/>
      <c r="R90" s="813"/>
      <c r="S90" s="813"/>
      <c r="T90" s="814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808">
        <v>4680115884410</v>
      </c>
      <c r="E91" s="809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3"/>
      <c r="R91" s="813"/>
      <c r="S91" s="813"/>
      <c r="T91" s="814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8">
        <v>4680115884311</v>
      </c>
      <c r="E92" s="809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3"/>
      <c r="R92" s="813"/>
      <c r="S92" s="813"/>
      <c r="T92" s="814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8">
        <v>4680115885929</v>
      </c>
      <c r="E93" s="809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3"/>
      <c r="R93" s="813"/>
      <c r="S93" s="813"/>
      <c r="T93" s="814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8">
        <v>4680115884403</v>
      </c>
      <c r="E94" s="809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2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3"/>
      <c r="R94" s="813"/>
      <c r="S94" s="813"/>
      <c r="T94" s="814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810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1"/>
      <c r="P95" s="803" t="s">
        <v>71</v>
      </c>
      <c r="Q95" s="804"/>
      <c r="R95" s="804"/>
      <c r="S95" s="804"/>
      <c r="T95" s="804"/>
      <c r="U95" s="804"/>
      <c r="V95" s="805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1"/>
      <c r="P96" s="803" t="s">
        <v>71</v>
      </c>
      <c r="Q96" s="804"/>
      <c r="R96" s="804"/>
      <c r="S96" s="804"/>
      <c r="T96" s="804"/>
      <c r="U96" s="804"/>
      <c r="V96" s="805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8">
        <v>4680115881532</v>
      </c>
      <c r="E98" s="809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3"/>
      <c r="R98" s="813"/>
      <c r="S98" s="813"/>
      <c r="T98" s="814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8">
        <v>4680115881532</v>
      </c>
      <c r="E99" s="809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3"/>
      <c r="R99" s="813"/>
      <c r="S99" s="813"/>
      <c r="T99" s="814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8">
        <v>4680115881464</v>
      </c>
      <c r="E100" s="809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2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3"/>
      <c r="R100" s="813"/>
      <c r="S100" s="813"/>
      <c r="T100" s="814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0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1"/>
      <c r="P101" s="803" t="s">
        <v>71</v>
      </c>
      <c r="Q101" s="804"/>
      <c r="R101" s="804"/>
      <c r="S101" s="804"/>
      <c r="T101" s="804"/>
      <c r="U101" s="804"/>
      <c r="V101" s="805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1"/>
      <c r="P102" s="803" t="s">
        <v>71</v>
      </c>
      <c r="Q102" s="804"/>
      <c r="R102" s="804"/>
      <c r="S102" s="804"/>
      <c r="T102" s="804"/>
      <c r="U102" s="804"/>
      <c r="V102" s="805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39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3"/>
      <c r="AB103" s="793"/>
      <c r="AC103" s="793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0"/>
      <c r="AB104" s="790"/>
      <c r="AC104" s="790"/>
    </row>
    <row r="105" spans="1:68" ht="27" hidden="1" customHeight="1" x14ac:dyDescent="0.25">
      <c r="A105" s="53" t="s">
        <v>216</v>
      </c>
      <c r="B105" s="53" t="s">
        <v>217</v>
      </c>
      <c r="C105" s="30">
        <v>4301011468</v>
      </c>
      <c r="D105" s="808">
        <v>4680115881327</v>
      </c>
      <c r="E105" s="809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3"/>
      <c r="R105" s="813"/>
      <c r="S105" s="813"/>
      <c r="T105" s="814"/>
      <c r="U105" s="33"/>
      <c r="V105" s="33"/>
      <c r="W105" s="34" t="s">
        <v>69</v>
      </c>
      <c r="X105" s="797">
        <v>0</v>
      </c>
      <c r="Y105" s="798">
        <f>IFERROR(IF(X105="",0,CEILING((X105/$H105),1)*$H105),"")</f>
        <v>0</v>
      </c>
      <c r="Z105" s="35" t="str">
        <f>IFERROR(IF(Y105=0,"",ROUNDUP(Y105/H105,0)*0.02175),"")</f>
        <v/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8">
        <v>4680115881518</v>
      </c>
      <c r="E106" s="809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3"/>
      <c r="R106" s="813"/>
      <c r="S106" s="813"/>
      <c r="T106" s="814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8">
        <v>4680115881303</v>
      </c>
      <c r="E107" s="809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9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3"/>
      <c r="R107" s="813"/>
      <c r="S107" s="813"/>
      <c r="T107" s="814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810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1"/>
      <c r="P108" s="803" t="s">
        <v>71</v>
      </c>
      <c r="Q108" s="804"/>
      <c r="R108" s="804"/>
      <c r="S108" s="804"/>
      <c r="T108" s="804"/>
      <c r="U108" s="804"/>
      <c r="V108" s="805"/>
      <c r="W108" s="36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1"/>
      <c r="P109" s="803" t="s">
        <v>71</v>
      </c>
      <c r="Q109" s="804"/>
      <c r="R109" s="804"/>
      <c r="S109" s="804"/>
      <c r="T109" s="804"/>
      <c r="U109" s="804"/>
      <c r="V109" s="805"/>
      <c r="W109" s="36" t="s">
        <v>69</v>
      </c>
      <c r="X109" s="799">
        <f>IFERROR(SUM(X105:X107),"0")</f>
        <v>0</v>
      </c>
      <c r="Y109" s="799">
        <f>IFERROR(SUM(Y105:Y107),"0")</f>
        <v>0</v>
      </c>
      <c r="Z109" s="36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0"/>
      <c r="AB110" s="790"/>
      <c r="AC110" s="790"/>
    </row>
    <row r="111" spans="1:68" ht="27" hidden="1" customHeight="1" x14ac:dyDescent="0.25">
      <c r="A111" s="53" t="s">
        <v>224</v>
      </c>
      <c r="B111" s="53" t="s">
        <v>225</v>
      </c>
      <c r="C111" s="30">
        <v>4301051546</v>
      </c>
      <c r="D111" s="808">
        <v>4607091386967</v>
      </c>
      <c r="E111" s="809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3"/>
      <c r="R111" s="813"/>
      <c r="S111" s="813"/>
      <c r="T111" s="814"/>
      <c r="U111" s="33"/>
      <c r="V111" s="33"/>
      <c r="W111" s="34" t="s">
        <v>69</v>
      </c>
      <c r="X111" s="797">
        <v>0</v>
      </c>
      <c r="Y111" s="798">
        <f t="shared" ref="Y111:Y116" si="26">IFERROR(IF(X111="",0,CEILING((X111/$H111),1)*$H111),"")</f>
        <v>0</v>
      </c>
      <c r="Z111" s="35" t="str">
        <f>IFERROR(IF(Y111=0,"",ROUNDUP(Y111/H111,0)*0.02175),"")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8">
        <v>4607091386967</v>
      </c>
      <c r="E112" s="809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3"/>
      <c r="R112" s="813"/>
      <c r="S112" s="813"/>
      <c r="T112" s="814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8">
        <v>4607091385731</v>
      </c>
      <c r="E113" s="809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114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3"/>
      <c r="R113" s="813"/>
      <c r="S113" s="813"/>
      <c r="T113" s="814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8">
        <v>4680115880894</v>
      </c>
      <c r="E114" s="809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3"/>
      <c r="R114" s="813"/>
      <c r="S114" s="813"/>
      <c r="T114" s="814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8">
        <v>4680115880214</v>
      </c>
      <c r="E115" s="809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3"/>
      <c r="R115" s="813"/>
      <c r="S115" s="813"/>
      <c r="T115" s="814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8">
        <v>4680115880214</v>
      </c>
      <c r="E116" s="809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8" t="s">
        <v>236</v>
      </c>
      <c r="Q116" s="813"/>
      <c r="R116" s="813"/>
      <c r="S116" s="813"/>
      <c r="T116" s="814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idden="1" x14ac:dyDescent="0.2">
      <c r="A117" s="810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1"/>
      <c r="P117" s="803" t="s">
        <v>71</v>
      </c>
      <c r="Q117" s="804"/>
      <c r="R117" s="804"/>
      <c r="S117" s="804"/>
      <c r="T117" s="804"/>
      <c r="U117" s="804"/>
      <c r="V117" s="805"/>
      <c r="W117" s="36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1"/>
      <c r="P118" s="803" t="s">
        <v>71</v>
      </c>
      <c r="Q118" s="804"/>
      <c r="R118" s="804"/>
      <c r="S118" s="804"/>
      <c r="T118" s="804"/>
      <c r="U118" s="804"/>
      <c r="V118" s="805"/>
      <c r="W118" s="36" t="s">
        <v>69</v>
      </c>
      <c r="X118" s="799">
        <f>IFERROR(SUM(X111:X116),"0")</f>
        <v>0</v>
      </c>
      <c r="Y118" s="799">
        <f>IFERROR(SUM(Y111:Y116),"0")</f>
        <v>0</v>
      </c>
      <c r="Z118" s="36"/>
      <c r="AA118" s="800"/>
      <c r="AB118" s="800"/>
      <c r="AC118" s="800"/>
    </row>
    <row r="119" spans="1:68" ht="16.5" hidden="1" customHeight="1" x14ac:dyDescent="0.25">
      <c r="A119" s="839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3"/>
      <c r="AB119" s="793"/>
      <c r="AC119" s="793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0"/>
      <c r="AB120" s="790"/>
      <c r="AC120" s="790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8">
        <v>4680115882133</v>
      </c>
      <c r="E121" s="809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3"/>
      <c r="R121" s="813"/>
      <c r="S121" s="813"/>
      <c r="T121" s="814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8">
        <v>4680115882133</v>
      </c>
      <c r="E122" s="809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3"/>
      <c r="R122" s="813"/>
      <c r="S122" s="813"/>
      <c r="T122" s="814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8">
        <v>4680115880269</v>
      </c>
      <c r="E123" s="809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3"/>
      <c r="R123" s="813"/>
      <c r="S123" s="813"/>
      <c r="T123" s="814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8">
        <v>4680115880429</v>
      </c>
      <c r="E124" s="809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3"/>
      <c r="R124" s="813"/>
      <c r="S124" s="813"/>
      <c r="T124" s="814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8">
        <v>4680115881457</v>
      </c>
      <c r="E125" s="809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3"/>
      <c r="R125" s="813"/>
      <c r="S125" s="813"/>
      <c r="T125" s="814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0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1"/>
      <c r="P126" s="803" t="s">
        <v>71</v>
      </c>
      <c r="Q126" s="804"/>
      <c r="R126" s="804"/>
      <c r="S126" s="804"/>
      <c r="T126" s="804"/>
      <c r="U126" s="804"/>
      <c r="V126" s="805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1"/>
      <c r="P127" s="803" t="s">
        <v>71</v>
      </c>
      <c r="Q127" s="804"/>
      <c r="R127" s="804"/>
      <c r="S127" s="804"/>
      <c r="T127" s="804"/>
      <c r="U127" s="804"/>
      <c r="V127" s="805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8">
        <v>4680115881488</v>
      </c>
      <c r="E129" s="809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1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3"/>
      <c r="R129" s="813"/>
      <c r="S129" s="813"/>
      <c r="T129" s="814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8">
        <v>4680115882775</v>
      </c>
      <c r="E130" s="809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3"/>
      <c r="R130" s="813"/>
      <c r="S130" s="813"/>
      <c r="T130" s="814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8">
        <v>4680115882775</v>
      </c>
      <c r="E131" s="809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3"/>
      <c r="R131" s="813"/>
      <c r="S131" s="813"/>
      <c r="T131" s="814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8">
        <v>4680115880658</v>
      </c>
      <c r="E132" s="809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1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3"/>
      <c r="R132" s="813"/>
      <c r="S132" s="813"/>
      <c r="T132" s="814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0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1"/>
      <c r="P133" s="803" t="s">
        <v>71</v>
      </c>
      <c r="Q133" s="804"/>
      <c r="R133" s="804"/>
      <c r="S133" s="804"/>
      <c r="T133" s="804"/>
      <c r="U133" s="804"/>
      <c r="V133" s="805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1"/>
      <c r="P134" s="803" t="s">
        <v>71</v>
      </c>
      <c r="Q134" s="804"/>
      <c r="R134" s="804"/>
      <c r="S134" s="804"/>
      <c r="T134" s="804"/>
      <c r="U134" s="804"/>
      <c r="V134" s="805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0"/>
      <c r="AB135" s="790"/>
      <c r="AC135" s="790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808">
        <v>4607091385168</v>
      </c>
      <c r="E136" s="809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8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3"/>
      <c r="R136" s="813"/>
      <c r="S136" s="813"/>
      <c r="T136" s="814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8">
        <v>4607091385168</v>
      </c>
      <c r="E137" s="809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3"/>
      <c r="R137" s="813"/>
      <c r="S137" s="813"/>
      <c r="T137" s="814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8">
        <v>4680115884540</v>
      </c>
      <c r="E138" s="809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3"/>
      <c r="R138" s="813"/>
      <c r="S138" s="813"/>
      <c r="T138" s="814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8">
        <v>4607091383256</v>
      </c>
      <c r="E139" s="809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3"/>
      <c r="R139" s="813"/>
      <c r="S139" s="813"/>
      <c r="T139" s="814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808">
        <v>4607091385748</v>
      </c>
      <c r="E140" s="809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3"/>
      <c r="R140" s="813"/>
      <c r="S140" s="813"/>
      <c r="T140" s="814"/>
      <c r="U140" s="33"/>
      <c r="V140" s="33"/>
      <c r="W140" s="34" t="s">
        <v>69</v>
      </c>
      <c r="X140" s="797">
        <v>4.05</v>
      </c>
      <c r="Y140" s="798">
        <f t="shared" si="31"/>
        <v>5.4</v>
      </c>
      <c r="Z140" s="35">
        <f>IFERROR(IF(Y140=0,"",ROUNDUP(Y140/H140,0)*0.00651),"")</f>
        <v>1.302E-2</v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4.427999999999999</v>
      </c>
      <c r="BN140" s="63">
        <f t="shared" si="33"/>
        <v>5.9039999999999999</v>
      </c>
      <c r="BO140" s="63">
        <f t="shared" si="34"/>
        <v>8.241758241758242E-3</v>
      </c>
      <c r="BP140" s="63">
        <f t="shared" si="35"/>
        <v>1.098901098901099E-2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8">
        <v>4680115884533</v>
      </c>
      <c r="E141" s="809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3"/>
      <c r="R141" s="813"/>
      <c r="S141" s="813"/>
      <c r="T141" s="814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8">
        <v>4680115882645</v>
      </c>
      <c r="E142" s="809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1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3"/>
      <c r="R142" s="813"/>
      <c r="S142" s="813"/>
      <c r="T142" s="814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0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1"/>
      <c r="P143" s="803" t="s">
        <v>71</v>
      </c>
      <c r="Q143" s="804"/>
      <c r="R143" s="804"/>
      <c r="S143" s="804"/>
      <c r="T143" s="804"/>
      <c r="U143" s="804"/>
      <c r="V143" s="805"/>
      <c r="W143" s="36" t="s">
        <v>72</v>
      </c>
      <c r="X143" s="799">
        <f>IFERROR(X136/H136,"0")+IFERROR(X137/H137,"0")+IFERROR(X138/H138,"0")+IFERROR(X139/H139,"0")+IFERROR(X140/H140,"0")+IFERROR(X141/H141,"0")+IFERROR(X142/H142,"0")</f>
        <v>1.4999999999999998</v>
      </c>
      <c r="Y143" s="799">
        <f>IFERROR(Y136/H136,"0")+IFERROR(Y137/H137,"0")+IFERROR(Y138/H138,"0")+IFERROR(Y139/H139,"0")+IFERROR(Y140/H140,"0")+IFERROR(Y141/H141,"0")+IFERROR(Y142/H142,"0")</f>
        <v>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1.302E-2</v>
      </c>
      <c r="AA143" s="800"/>
      <c r="AB143" s="800"/>
      <c r="AC143" s="800"/>
    </row>
    <row r="144" spans="1:68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1"/>
      <c r="P144" s="803" t="s">
        <v>71</v>
      </c>
      <c r="Q144" s="804"/>
      <c r="R144" s="804"/>
      <c r="S144" s="804"/>
      <c r="T144" s="804"/>
      <c r="U144" s="804"/>
      <c r="V144" s="805"/>
      <c r="W144" s="36" t="s">
        <v>69</v>
      </c>
      <c r="X144" s="799">
        <f>IFERROR(SUM(X136:X142),"0")</f>
        <v>4.05</v>
      </c>
      <c r="Y144" s="799">
        <f>IFERROR(SUM(Y136:Y142),"0")</f>
        <v>5.4</v>
      </c>
      <c r="Z144" s="36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8">
        <v>4680115882652</v>
      </c>
      <c r="E146" s="809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3"/>
      <c r="R146" s="813"/>
      <c r="S146" s="813"/>
      <c r="T146" s="814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8">
        <v>4680115880238</v>
      </c>
      <c r="E147" s="809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3"/>
      <c r="R147" s="813"/>
      <c r="S147" s="813"/>
      <c r="T147" s="814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0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1"/>
      <c r="P148" s="803" t="s">
        <v>71</v>
      </c>
      <c r="Q148" s="804"/>
      <c r="R148" s="804"/>
      <c r="S148" s="804"/>
      <c r="T148" s="804"/>
      <c r="U148" s="804"/>
      <c r="V148" s="805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1"/>
      <c r="P149" s="803" t="s">
        <v>71</v>
      </c>
      <c r="Q149" s="804"/>
      <c r="R149" s="804"/>
      <c r="S149" s="804"/>
      <c r="T149" s="804"/>
      <c r="U149" s="804"/>
      <c r="V149" s="805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39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3"/>
      <c r="AB150" s="793"/>
      <c r="AC150" s="793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8">
        <v>4680115885561</v>
      </c>
      <c r="E152" s="809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35" t="s">
        <v>285</v>
      </c>
      <c r="Q152" s="813"/>
      <c r="R152" s="813"/>
      <c r="S152" s="813"/>
      <c r="T152" s="814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8">
        <v>4680115882577</v>
      </c>
      <c r="E153" s="809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3"/>
      <c r="R153" s="813"/>
      <c r="S153" s="813"/>
      <c r="T153" s="814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8">
        <v>4680115882577</v>
      </c>
      <c r="E154" s="809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3"/>
      <c r="R154" s="813"/>
      <c r="S154" s="813"/>
      <c r="T154" s="814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0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1"/>
      <c r="P155" s="803" t="s">
        <v>71</v>
      </c>
      <c r="Q155" s="804"/>
      <c r="R155" s="804"/>
      <c r="S155" s="804"/>
      <c r="T155" s="804"/>
      <c r="U155" s="804"/>
      <c r="V155" s="805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1"/>
      <c r="P156" s="803" t="s">
        <v>71</v>
      </c>
      <c r="Q156" s="804"/>
      <c r="R156" s="804"/>
      <c r="S156" s="804"/>
      <c r="T156" s="804"/>
      <c r="U156" s="804"/>
      <c r="V156" s="805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8">
        <v>4680115883444</v>
      </c>
      <c r="E158" s="809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2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3"/>
      <c r="R158" s="813"/>
      <c r="S158" s="813"/>
      <c r="T158" s="814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8">
        <v>4680115883444</v>
      </c>
      <c r="E159" s="809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3"/>
      <c r="R159" s="813"/>
      <c r="S159" s="813"/>
      <c r="T159" s="814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0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1"/>
      <c r="P160" s="803" t="s">
        <v>71</v>
      </c>
      <c r="Q160" s="804"/>
      <c r="R160" s="804"/>
      <c r="S160" s="804"/>
      <c r="T160" s="804"/>
      <c r="U160" s="804"/>
      <c r="V160" s="805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1"/>
      <c r="P161" s="803" t="s">
        <v>71</v>
      </c>
      <c r="Q161" s="804"/>
      <c r="R161" s="804"/>
      <c r="S161" s="804"/>
      <c r="T161" s="804"/>
      <c r="U161" s="804"/>
      <c r="V161" s="805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8">
        <v>4680115885585</v>
      </c>
      <c r="E163" s="809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75" t="s">
        <v>297</v>
      </c>
      <c r="Q163" s="813"/>
      <c r="R163" s="813"/>
      <c r="S163" s="813"/>
      <c r="T163" s="814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8">
        <v>4680115882584</v>
      </c>
      <c r="E164" s="809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3"/>
      <c r="R164" s="813"/>
      <c r="S164" s="813"/>
      <c r="T164" s="814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8">
        <v>4680115882584</v>
      </c>
      <c r="E165" s="809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3"/>
      <c r="R165" s="813"/>
      <c r="S165" s="813"/>
      <c r="T165" s="814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1"/>
      <c r="P166" s="803" t="s">
        <v>71</v>
      </c>
      <c r="Q166" s="804"/>
      <c r="R166" s="804"/>
      <c r="S166" s="804"/>
      <c r="T166" s="804"/>
      <c r="U166" s="804"/>
      <c r="V166" s="805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1"/>
      <c r="P167" s="803" t="s">
        <v>71</v>
      </c>
      <c r="Q167" s="804"/>
      <c r="R167" s="804"/>
      <c r="S167" s="804"/>
      <c r="T167" s="804"/>
      <c r="U167" s="804"/>
      <c r="V167" s="805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39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3"/>
      <c r="AB168" s="793"/>
      <c r="AC168" s="793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8">
        <v>4607091384604</v>
      </c>
      <c r="E170" s="809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3"/>
      <c r="R170" s="813"/>
      <c r="S170" s="813"/>
      <c r="T170" s="814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1"/>
      <c r="P171" s="803" t="s">
        <v>71</v>
      </c>
      <c r="Q171" s="804"/>
      <c r="R171" s="804"/>
      <c r="S171" s="804"/>
      <c r="T171" s="804"/>
      <c r="U171" s="804"/>
      <c r="V171" s="805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1"/>
      <c r="P172" s="803" t="s">
        <v>71</v>
      </c>
      <c r="Q172" s="804"/>
      <c r="R172" s="804"/>
      <c r="S172" s="804"/>
      <c r="T172" s="804"/>
      <c r="U172" s="804"/>
      <c r="V172" s="805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8">
        <v>4607091387667</v>
      </c>
      <c r="E174" s="809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3"/>
      <c r="R174" s="813"/>
      <c r="S174" s="813"/>
      <c r="T174" s="814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8">
        <v>4607091387636</v>
      </c>
      <c r="E175" s="809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3"/>
      <c r="R175" s="813"/>
      <c r="S175" s="813"/>
      <c r="T175" s="814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8">
        <v>4607091382426</v>
      </c>
      <c r="E176" s="809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3"/>
      <c r="R176" s="813"/>
      <c r="S176" s="813"/>
      <c r="T176" s="814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8">
        <v>4607091386547</v>
      </c>
      <c r="E177" s="809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3"/>
      <c r="R177" s="813"/>
      <c r="S177" s="813"/>
      <c r="T177" s="814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8">
        <v>4607091382464</v>
      </c>
      <c r="E178" s="809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3"/>
      <c r="R178" s="813"/>
      <c r="S178" s="813"/>
      <c r="T178" s="814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1"/>
      <c r="P179" s="803" t="s">
        <v>71</v>
      </c>
      <c r="Q179" s="804"/>
      <c r="R179" s="804"/>
      <c r="S179" s="804"/>
      <c r="T179" s="804"/>
      <c r="U179" s="804"/>
      <c r="V179" s="805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1"/>
      <c r="P180" s="803" t="s">
        <v>71</v>
      </c>
      <c r="Q180" s="804"/>
      <c r="R180" s="804"/>
      <c r="S180" s="804"/>
      <c r="T180" s="804"/>
      <c r="U180" s="804"/>
      <c r="V180" s="805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8">
        <v>4607091386264</v>
      </c>
      <c r="E182" s="809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3"/>
      <c r="R182" s="813"/>
      <c r="S182" s="813"/>
      <c r="T182" s="814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8">
        <v>4607091385427</v>
      </c>
      <c r="E183" s="809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3"/>
      <c r="R183" s="813"/>
      <c r="S183" s="813"/>
      <c r="T183" s="814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1"/>
      <c r="P184" s="803" t="s">
        <v>71</v>
      </c>
      <c r="Q184" s="804"/>
      <c r="R184" s="804"/>
      <c r="S184" s="804"/>
      <c r="T184" s="804"/>
      <c r="U184" s="804"/>
      <c r="V184" s="805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1"/>
      <c r="P185" s="803" t="s">
        <v>71</v>
      </c>
      <c r="Q185" s="804"/>
      <c r="R185" s="804"/>
      <c r="S185" s="804"/>
      <c r="T185" s="804"/>
      <c r="U185" s="804"/>
      <c r="V185" s="805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827" t="s">
        <v>324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7"/>
      <c r="AB186" s="47"/>
      <c r="AC186" s="47"/>
    </row>
    <row r="187" spans="1:68" ht="16.5" hidden="1" customHeight="1" x14ac:dyDescent="0.25">
      <c r="A187" s="839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3"/>
      <c r="AB187" s="793"/>
      <c r="AC187" s="793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8">
        <v>4680115886223</v>
      </c>
      <c r="E189" s="809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3"/>
      <c r="R189" s="813"/>
      <c r="S189" s="813"/>
      <c r="T189" s="814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1"/>
      <c r="P190" s="803" t="s">
        <v>71</v>
      </c>
      <c r="Q190" s="804"/>
      <c r="R190" s="804"/>
      <c r="S190" s="804"/>
      <c r="T190" s="804"/>
      <c r="U190" s="804"/>
      <c r="V190" s="805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1"/>
      <c r="P191" s="803" t="s">
        <v>71</v>
      </c>
      <c r="Q191" s="804"/>
      <c r="R191" s="804"/>
      <c r="S191" s="804"/>
      <c r="T191" s="804"/>
      <c r="U191" s="804"/>
      <c r="V191" s="805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8">
        <v>4680115880993</v>
      </c>
      <c r="E193" s="809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3"/>
      <c r="R193" s="813"/>
      <c r="S193" s="813"/>
      <c r="T193" s="814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8">
        <v>4680115881761</v>
      </c>
      <c r="E194" s="809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3"/>
      <c r="R194" s="813"/>
      <c r="S194" s="813"/>
      <c r="T194" s="814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335</v>
      </c>
      <c r="B195" s="53" t="s">
        <v>336</v>
      </c>
      <c r="C195" s="30">
        <v>4301031201</v>
      </c>
      <c r="D195" s="808">
        <v>4680115881563</v>
      </c>
      <c r="E195" s="809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3"/>
      <c r="R195" s="813"/>
      <c r="S195" s="813"/>
      <c r="T195" s="814"/>
      <c r="U195" s="33"/>
      <c r="V195" s="33"/>
      <c r="W195" s="34" t="s">
        <v>69</v>
      </c>
      <c r="X195" s="797">
        <v>20</v>
      </c>
      <c r="Y195" s="798">
        <f t="shared" si="36"/>
        <v>21</v>
      </c>
      <c r="Z195" s="35">
        <f>IFERROR(IF(Y195=0,"",ROUNDUP(Y195/H195,0)*0.00902),"")</f>
        <v>4.5100000000000001E-2</v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21</v>
      </c>
      <c r="BN195" s="63">
        <f t="shared" si="38"/>
        <v>22.049999999999997</v>
      </c>
      <c r="BO195" s="63">
        <f t="shared" si="39"/>
        <v>3.6075036075036072E-2</v>
      </c>
      <c r="BP195" s="63">
        <f t="shared" si="40"/>
        <v>3.787878787878788E-2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8">
        <v>4680115880986</v>
      </c>
      <c r="E196" s="809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3"/>
      <c r="R196" s="813"/>
      <c r="S196" s="813"/>
      <c r="T196" s="814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8">
        <v>4680115881785</v>
      </c>
      <c r="E197" s="809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3"/>
      <c r="R197" s="813"/>
      <c r="S197" s="813"/>
      <c r="T197" s="814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8">
        <v>4680115881679</v>
      </c>
      <c r="E198" s="809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3"/>
      <c r="R198" s="813"/>
      <c r="S198" s="813"/>
      <c r="T198" s="814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8">
        <v>4680115880191</v>
      </c>
      <c r="E199" s="809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3"/>
      <c r="R199" s="813"/>
      <c r="S199" s="813"/>
      <c r="T199" s="814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8">
        <v>4680115883963</v>
      </c>
      <c r="E200" s="809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3"/>
      <c r="R200" s="813"/>
      <c r="S200" s="813"/>
      <c r="T200" s="814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0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1"/>
      <c r="P201" s="803" t="s">
        <v>71</v>
      </c>
      <c r="Q201" s="804"/>
      <c r="R201" s="804"/>
      <c r="S201" s="804"/>
      <c r="T201" s="804"/>
      <c r="U201" s="804"/>
      <c r="V201" s="805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4.7619047619047619</v>
      </c>
      <c r="Y201" s="799">
        <f>IFERROR(Y193/H193,"0")+IFERROR(Y194/H194,"0")+IFERROR(Y195/H195,"0")+IFERROR(Y196/H196,"0")+IFERROR(Y197/H197,"0")+IFERROR(Y198/H198,"0")+IFERROR(Y199/H199,"0")+IFERROR(Y200/H200,"0")</f>
        <v>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4.5100000000000001E-2</v>
      </c>
      <c r="AA201" s="800"/>
      <c r="AB201" s="800"/>
      <c r="AC201" s="800"/>
    </row>
    <row r="202" spans="1:68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1"/>
      <c r="P202" s="803" t="s">
        <v>71</v>
      </c>
      <c r="Q202" s="804"/>
      <c r="R202" s="804"/>
      <c r="S202" s="804"/>
      <c r="T202" s="804"/>
      <c r="U202" s="804"/>
      <c r="V202" s="805"/>
      <c r="W202" s="36" t="s">
        <v>69</v>
      </c>
      <c r="X202" s="799">
        <f>IFERROR(SUM(X193:X200),"0")</f>
        <v>20</v>
      </c>
      <c r="Y202" s="799">
        <f>IFERROR(SUM(Y193:Y200),"0")</f>
        <v>21</v>
      </c>
      <c r="Z202" s="36"/>
      <c r="AA202" s="800"/>
      <c r="AB202" s="800"/>
      <c r="AC202" s="800"/>
    </row>
    <row r="203" spans="1:68" ht="16.5" hidden="1" customHeight="1" x14ac:dyDescent="0.25">
      <c r="A203" s="839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3"/>
      <c r="AB203" s="793"/>
      <c r="AC203" s="793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8">
        <v>4680115881402</v>
      </c>
      <c r="E205" s="809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3"/>
      <c r="R205" s="813"/>
      <c r="S205" s="813"/>
      <c r="T205" s="814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8">
        <v>4680115881396</v>
      </c>
      <c r="E206" s="809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3"/>
      <c r="R206" s="813"/>
      <c r="S206" s="813"/>
      <c r="T206" s="814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1"/>
      <c r="P207" s="803" t="s">
        <v>71</v>
      </c>
      <c r="Q207" s="804"/>
      <c r="R207" s="804"/>
      <c r="S207" s="804"/>
      <c r="T207" s="804"/>
      <c r="U207" s="804"/>
      <c r="V207" s="805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1"/>
      <c r="P208" s="803" t="s">
        <v>71</v>
      </c>
      <c r="Q208" s="804"/>
      <c r="R208" s="804"/>
      <c r="S208" s="804"/>
      <c r="T208" s="804"/>
      <c r="U208" s="804"/>
      <c r="V208" s="805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8">
        <v>4680115882935</v>
      </c>
      <c r="E210" s="809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3"/>
      <c r="R210" s="813"/>
      <c r="S210" s="813"/>
      <c r="T210" s="814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8">
        <v>4680115880764</v>
      </c>
      <c r="E211" s="809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3"/>
      <c r="R211" s="813"/>
      <c r="S211" s="813"/>
      <c r="T211" s="814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1"/>
      <c r="P212" s="803" t="s">
        <v>71</v>
      </c>
      <c r="Q212" s="804"/>
      <c r="R212" s="804"/>
      <c r="S212" s="804"/>
      <c r="T212" s="804"/>
      <c r="U212" s="804"/>
      <c r="V212" s="805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1"/>
      <c r="P213" s="803" t="s">
        <v>71</v>
      </c>
      <c r="Q213" s="804"/>
      <c r="R213" s="804"/>
      <c r="S213" s="804"/>
      <c r="T213" s="804"/>
      <c r="U213" s="804"/>
      <c r="V213" s="805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0"/>
      <c r="AB214" s="790"/>
      <c r="AC214" s="790"/>
    </row>
    <row r="215" spans="1:68" ht="27" customHeight="1" x14ac:dyDescent="0.25">
      <c r="A215" s="53" t="s">
        <v>361</v>
      </c>
      <c r="B215" s="53" t="s">
        <v>362</v>
      </c>
      <c r="C215" s="30">
        <v>4301031224</v>
      </c>
      <c r="D215" s="808">
        <v>4680115882683</v>
      </c>
      <c r="E215" s="809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3"/>
      <c r="R215" s="813"/>
      <c r="S215" s="813"/>
      <c r="T215" s="814"/>
      <c r="U215" s="33"/>
      <c r="V215" s="33"/>
      <c r="W215" s="34" t="s">
        <v>69</v>
      </c>
      <c r="X215" s="797">
        <v>32</v>
      </c>
      <c r="Y215" s="798">
        <f t="shared" ref="Y215:Y222" si="41">IFERROR(IF(X215="",0,CEILING((X215/$H215),1)*$H215),"")</f>
        <v>32.400000000000006</v>
      </c>
      <c r="Z215" s="35">
        <f>IFERROR(IF(Y215=0,"",ROUNDUP(Y215/H215,0)*0.00902),"")</f>
        <v>5.4120000000000001E-2</v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33.244444444444447</v>
      </c>
      <c r="BN215" s="63">
        <f t="shared" ref="BN215:BN222" si="43">IFERROR(Y215*I215/H215,"0")</f>
        <v>33.660000000000004</v>
      </c>
      <c r="BO215" s="63">
        <f t="shared" ref="BO215:BO222" si="44">IFERROR(1/J215*(X215/H215),"0")</f>
        <v>4.4893378226711557E-2</v>
      </c>
      <c r="BP215" s="63">
        <f t="shared" ref="BP215:BP222" si="45">IFERROR(1/J215*(Y215/H215),"0")</f>
        <v>4.5454545454545463E-2</v>
      </c>
    </row>
    <row r="216" spans="1:68" ht="27" customHeight="1" x14ac:dyDescent="0.25">
      <c r="A216" s="53" t="s">
        <v>364</v>
      </c>
      <c r="B216" s="53" t="s">
        <v>365</v>
      </c>
      <c r="C216" s="30">
        <v>4301031230</v>
      </c>
      <c r="D216" s="808">
        <v>4680115882690</v>
      </c>
      <c r="E216" s="809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3"/>
      <c r="R216" s="813"/>
      <c r="S216" s="813"/>
      <c r="T216" s="814"/>
      <c r="U216" s="33"/>
      <c r="V216" s="33"/>
      <c r="W216" s="34" t="s">
        <v>69</v>
      </c>
      <c r="X216" s="797">
        <v>32</v>
      </c>
      <c r="Y216" s="798">
        <f t="shared" si="41"/>
        <v>32.400000000000006</v>
      </c>
      <c r="Z216" s="35">
        <f>IFERROR(IF(Y216=0,"",ROUNDUP(Y216/H216,0)*0.00902),"")</f>
        <v>5.4120000000000001E-2</v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33.244444444444447</v>
      </c>
      <c r="BN216" s="63">
        <f t="shared" si="43"/>
        <v>33.660000000000004</v>
      </c>
      <c r="BO216" s="63">
        <f t="shared" si="44"/>
        <v>4.4893378226711557E-2</v>
      </c>
      <c r="BP216" s="63">
        <f t="shared" si="45"/>
        <v>4.5454545454545463E-2</v>
      </c>
    </row>
    <row r="217" spans="1:68" ht="27" customHeight="1" x14ac:dyDescent="0.25">
      <c r="A217" s="53" t="s">
        <v>367</v>
      </c>
      <c r="B217" s="53" t="s">
        <v>368</v>
      </c>
      <c r="C217" s="30">
        <v>4301031220</v>
      </c>
      <c r="D217" s="808">
        <v>4680115882669</v>
      </c>
      <c r="E217" s="809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3"/>
      <c r="R217" s="813"/>
      <c r="S217" s="813"/>
      <c r="T217" s="814"/>
      <c r="U217" s="33"/>
      <c r="V217" s="33"/>
      <c r="W217" s="34" t="s">
        <v>69</v>
      </c>
      <c r="X217" s="797">
        <v>20</v>
      </c>
      <c r="Y217" s="798">
        <f t="shared" si="41"/>
        <v>21.6</v>
      </c>
      <c r="Z217" s="35">
        <f>IFERROR(IF(Y217=0,"",ROUNDUP(Y217/H217,0)*0.00902),"")</f>
        <v>3.6080000000000001E-2</v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20.777777777777779</v>
      </c>
      <c r="BN217" s="63">
        <f t="shared" si="43"/>
        <v>22.44</v>
      </c>
      <c r="BO217" s="63">
        <f t="shared" si="44"/>
        <v>2.8058361391694722E-2</v>
      </c>
      <c r="BP217" s="63">
        <f t="shared" si="45"/>
        <v>3.0303030303030304E-2</v>
      </c>
    </row>
    <row r="218" spans="1:68" ht="27" customHeight="1" x14ac:dyDescent="0.25">
      <c r="A218" s="53" t="s">
        <v>370</v>
      </c>
      <c r="B218" s="53" t="s">
        <v>371</v>
      </c>
      <c r="C218" s="30">
        <v>4301031221</v>
      </c>
      <c r="D218" s="808">
        <v>4680115882676</v>
      </c>
      <c r="E218" s="809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3"/>
      <c r="R218" s="813"/>
      <c r="S218" s="813"/>
      <c r="T218" s="814"/>
      <c r="U218" s="33"/>
      <c r="V218" s="33"/>
      <c r="W218" s="34" t="s">
        <v>69</v>
      </c>
      <c r="X218" s="797">
        <v>20</v>
      </c>
      <c r="Y218" s="798">
        <f t="shared" si="41"/>
        <v>21.6</v>
      </c>
      <c r="Z218" s="35">
        <f>IFERROR(IF(Y218=0,"",ROUNDUP(Y218/H218,0)*0.00902),"")</f>
        <v>3.6080000000000001E-2</v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20.777777777777779</v>
      </c>
      <c r="BN218" s="63">
        <f t="shared" si="43"/>
        <v>22.44</v>
      </c>
      <c r="BO218" s="63">
        <f t="shared" si="44"/>
        <v>2.8058361391694722E-2</v>
      </c>
      <c r="BP218" s="63">
        <f t="shared" si="45"/>
        <v>3.0303030303030304E-2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8">
        <v>4680115884014</v>
      </c>
      <c r="E219" s="809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3"/>
      <c r="R219" s="813"/>
      <c r="S219" s="813"/>
      <c r="T219" s="814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8">
        <v>4680115884007</v>
      </c>
      <c r="E220" s="809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3"/>
      <c r="R220" s="813"/>
      <c r="S220" s="813"/>
      <c r="T220" s="814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8">
        <v>4680115884038</v>
      </c>
      <c r="E221" s="809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3"/>
      <c r="R221" s="813"/>
      <c r="S221" s="813"/>
      <c r="T221" s="814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8">
        <v>4680115884021</v>
      </c>
      <c r="E222" s="809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3"/>
      <c r="R222" s="813"/>
      <c r="S222" s="813"/>
      <c r="T222" s="814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0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1"/>
      <c r="P223" s="803" t="s">
        <v>71</v>
      </c>
      <c r="Q223" s="804"/>
      <c r="R223" s="804"/>
      <c r="S223" s="804"/>
      <c r="T223" s="804"/>
      <c r="U223" s="804"/>
      <c r="V223" s="805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19.259259259259256</v>
      </c>
      <c r="Y223" s="799">
        <f>IFERROR(Y215/H215,"0")+IFERROR(Y216/H216,"0")+IFERROR(Y217/H217,"0")+IFERROR(Y218/H218,"0")+IFERROR(Y219/H219,"0")+IFERROR(Y220/H220,"0")+IFERROR(Y221/H221,"0")+IFERROR(Y222/H222,"0")</f>
        <v>20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0.1804</v>
      </c>
      <c r="AA223" s="800"/>
      <c r="AB223" s="800"/>
      <c r="AC223" s="800"/>
    </row>
    <row r="224" spans="1:68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1"/>
      <c r="P224" s="803" t="s">
        <v>71</v>
      </c>
      <c r="Q224" s="804"/>
      <c r="R224" s="804"/>
      <c r="S224" s="804"/>
      <c r="T224" s="804"/>
      <c r="U224" s="804"/>
      <c r="V224" s="805"/>
      <c r="W224" s="36" t="s">
        <v>69</v>
      </c>
      <c r="X224" s="799">
        <f>IFERROR(SUM(X215:X222),"0")</f>
        <v>104</v>
      </c>
      <c r="Y224" s="799">
        <f>IFERROR(SUM(Y215:Y222),"0")</f>
        <v>108</v>
      </c>
      <c r="Z224" s="36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0"/>
      <c r="AB225" s="790"/>
      <c r="AC225" s="790"/>
    </row>
    <row r="226" spans="1:68" ht="37.5" customHeight="1" x14ac:dyDescent="0.25">
      <c r="A226" s="53" t="s">
        <v>381</v>
      </c>
      <c r="B226" s="53" t="s">
        <v>382</v>
      </c>
      <c r="C226" s="30">
        <v>4301051408</v>
      </c>
      <c r="D226" s="808">
        <v>4680115881594</v>
      </c>
      <c r="E226" s="809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3"/>
      <c r="R226" s="813"/>
      <c r="S226" s="813"/>
      <c r="T226" s="814"/>
      <c r="U226" s="33"/>
      <c r="V226" s="33"/>
      <c r="W226" s="34" t="s">
        <v>69</v>
      </c>
      <c r="X226" s="797">
        <v>8</v>
      </c>
      <c r="Y226" s="798">
        <f t="shared" ref="Y226:Y236" si="46">IFERROR(IF(X226="",0,CEILING((X226/$H226),1)*$H226),"")</f>
        <v>8.1</v>
      </c>
      <c r="Z226" s="35">
        <f>IFERROR(IF(Y226=0,"",ROUNDUP(Y226/H226,0)*0.02175),"")</f>
        <v>2.1749999999999999E-2</v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8.5570370370370377</v>
      </c>
      <c r="BN226" s="63">
        <f t="shared" ref="BN226:BN236" si="48">IFERROR(Y226*I226/H226,"0")</f>
        <v>8.6639999999999997</v>
      </c>
      <c r="BO226" s="63">
        <f t="shared" ref="BO226:BO236" si="49">IFERROR(1/J226*(X226/H226),"0")</f>
        <v>1.7636684303350969E-2</v>
      </c>
      <c r="BP226" s="63">
        <f t="shared" ref="BP226:BP236" si="50">IFERROR(1/J226*(Y226/H226),"0")</f>
        <v>1.7857142857142856E-2</v>
      </c>
    </row>
    <row r="227" spans="1:68" ht="27" customHeight="1" x14ac:dyDescent="0.25">
      <c r="A227" s="53" t="s">
        <v>384</v>
      </c>
      <c r="B227" s="53" t="s">
        <v>385</v>
      </c>
      <c r="C227" s="30">
        <v>4301051754</v>
      </c>
      <c r="D227" s="808">
        <v>4680115880962</v>
      </c>
      <c r="E227" s="809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3"/>
      <c r="R227" s="813"/>
      <c r="S227" s="813"/>
      <c r="T227" s="814"/>
      <c r="U227" s="33"/>
      <c r="V227" s="33"/>
      <c r="W227" s="34" t="s">
        <v>69</v>
      </c>
      <c r="X227" s="797">
        <v>8</v>
      </c>
      <c r="Y227" s="798">
        <f t="shared" si="46"/>
        <v>15.6</v>
      </c>
      <c r="Z227" s="35">
        <f>IFERROR(IF(Y227=0,"",ROUNDUP(Y227/H227,0)*0.02175),"")</f>
        <v>4.3499999999999997E-2</v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8.5784615384615392</v>
      </c>
      <c r="BN227" s="63">
        <f t="shared" si="48"/>
        <v>16.728000000000002</v>
      </c>
      <c r="BO227" s="63">
        <f t="shared" si="49"/>
        <v>1.8315018315018316E-2</v>
      </c>
      <c r="BP227" s="63">
        <f t="shared" si="50"/>
        <v>3.5714285714285712E-2</v>
      </c>
    </row>
    <row r="228" spans="1:68" ht="37.5" customHeight="1" x14ac:dyDescent="0.25">
      <c r="A228" s="53" t="s">
        <v>387</v>
      </c>
      <c r="B228" s="53" t="s">
        <v>388</v>
      </c>
      <c r="C228" s="30">
        <v>4301051411</v>
      </c>
      <c r="D228" s="808">
        <v>4680115881617</v>
      </c>
      <c r="E228" s="809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3"/>
      <c r="R228" s="813"/>
      <c r="S228" s="813"/>
      <c r="T228" s="814"/>
      <c r="U228" s="33"/>
      <c r="V228" s="33"/>
      <c r="W228" s="34" t="s">
        <v>69</v>
      </c>
      <c r="X228" s="797">
        <v>8</v>
      </c>
      <c r="Y228" s="798">
        <f t="shared" si="46"/>
        <v>8.1</v>
      </c>
      <c r="Z228" s="35">
        <f>IFERROR(IF(Y228=0,"",ROUNDUP(Y228/H228,0)*0.02175),"")</f>
        <v>2.1749999999999999E-2</v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8.5392592592592607</v>
      </c>
      <c r="BN228" s="63">
        <f t="shared" si="48"/>
        <v>8.6460000000000008</v>
      </c>
      <c r="BO228" s="63">
        <f t="shared" si="49"/>
        <v>1.7636684303350969E-2</v>
      </c>
      <c r="BP228" s="63">
        <f t="shared" si="50"/>
        <v>1.7857142857142856E-2</v>
      </c>
    </row>
    <row r="229" spans="1:68" ht="27" customHeight="1" x14ac:dyDescent="0.25">
      <c r="A229" s="53" t="s">
        <v>390</v>
      </c>
      <c r="B229" s="53" t="s">
        <v>391</v>
      </c>
      <c r="C229" s="30">
        <v>4301051632</v>
      </c>
      <c r="D229" s="808">
        <v>4680115880573</v>
      </c>
      <c r="E229" s="809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3"/>
      <c r="R229" s="813"/>
      <c r="S229" s="813"/>
      <c r="T229" s="814"/>
      <c r="U229" s="33"/>
      <c r="V229" s="33"/>
      <c r="W229" s="34" t="s">
        <v>69</v>
      </c>
      <c r="X229" s="797">
        <v>8</v>
      </c>
      <c r="Y229" s="798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8">
        <v>4680115882195</v>
      </c>
      <c r="E230" s="809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3"/>
      <c r="R230" s="813"/>
      <c r="S230" s="813"/>
      <c r="T230" s="814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8">
        <v>4680115882607</v>
      </c>
      <c r="E231" s="809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3"/>
      <c r="R231" s="813"/>
      <c r="S231" s="813"/>
      <c r="T231" s="814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8">
        <v>4680115880092</v>
      </c>
      <c r="E232" s="809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3"/>
      <c r="R232" s="813"/>
      <c r="S232" s="813"/>
      <c r="T232" s="814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8">
        <v>4680115880221</v>
      </c>
      <c r="E233" s="809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3"/>
      <c r="R233" s="813"/>
      <c r="S233" s="813"/>
      <c r="T233" s="814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8">
        <v>4680115882942</v>
      </c>
      <c r="E234" s="809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2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3"/>
      <c r="R234" s="813"/>
      <c r="S234" s="813"/>
      <c r="T234" s="814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405</v>
      </c>
      <c r="B235" s="53" t="s">
        <v>406</v>
      </c>
      <c r="C235" s="30">
        <v>4301051753</v>
      </c>
      <c r="D235" s="808">
        <v>4680115880504</v>
      </c>
      <c r="E235" s="809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3"/>
      <c r="R235" s="813"/>
      <c r="S235" s="813"/>
      <c r="T235" s="814"/>
      <c r="U235" s="33"/>
      <c r="V235" s="33"/>
      <c r="W235" s="34" t="s">
        <v>69</v>
      </c>
      <c r="X235" s="797">
        <v>1.92</v>
      </c>
      <c r="Y235" s="798">
        <f t="shared" si="46"/>
        <v>2.4</v>
      </c>
      <c r="Z235" s="35">
        <f t="shared" si="51"/>
        <v>6.5100000000000002E-3</v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2.1216000000000004</v>
      </c>
      <c r="BN235" s="63">
        <f t="shared" si="48"/>
        <v>2.6520000000000001</v>
      </c>
      <c r="BO235" s="63">
        <f t="shared" si="49"/>
        <v>4.3956043956043965E-3</v>
      </c>
      <c r="BP235" s="63">
        <f t="shared" si="50"/>
        <v>5.4945054945054949E-3</v>
      </c>
    </row>
    <row r="236" spans="1:68" ht="27" customHeight="1" x14ac:dyDescent="0.25">
      <c r="A236" s="53" t="s">
        <v>407</v>
      </c>
      <c r="B236" s="53" t="s">
        <v>408</v>
      </c>
      <c r="C236" s="30">
        <v>4301051410</v>
      </c>
      <c r="D236" s="808">
        <v>4680115882164</v>
      </c>
      <c r="E236" s="809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3"/>
      <c r="R236" s="813"/>
      <c r="S236" s="813"/>
      <c r="T236" s="814"/>
      <c r="U236" s="33"/>
      <c r="V236" s="33"/>
      <c r="W236" s="34" t="s">
        <v>69</v>
      </c>
      <c r="X236" s="797">
        <v>1.92</v>
      </c>
      <c r="Y236" s="798">
        <f t="shared" si="46"/>
        <v>2.4</v>
      </c>
      <c r="Z236" s="35">
        <f t="shared" si="51"/>
        <v>6.5100000000000002E-3</v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2.1263999999999998</v>
      </c>
      <c r="BN236" s="63">
        <f t="shared" si="48"/>
        <v>2.6579999999999999</v>
      </c>
      <c r="BO236" s="63">
        <f t="shared" si="49"/>
        <v>4.3956043956043965E-3</v>
      </c>
      <c r="BP236" s="63">
        <f t="shared" si="50"/>
        <v>5.4945054945054949E-3</v>
      </c>
    </row>
    <row r="237" spans="1:68" x14ac:dyDescent="0.2">
      <c r="A237" s="810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1"/>
      <c r="P237" s="803" t="s">
        <v>71</v>
      </c>
      <c r="Q237" s="804"/>
      <c r="R237" s="804"/>
      <c r="S237" s="804"/>
      <c r="T237" s="804"/>
      <c r="U237" s="804"/>
      <c r="V237" s="805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5.5204898975013919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0.12176999999999999</v>
      </c>
      <c r="AA237" s="800"/>
      <c r="AB237" s="800"/>
      <c r="AC237" s="800"/>
    </row>
    <row r="238" spans="1:68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1"/>
      <c r="P238" s="803" t="s">
        <v>71</v>
      </c>
      <c r="Q238" s="804"/>
      <c r="R238" s="804"/>
      <c r="S238" s="804"/>
      <c r="T238" s="804"/>
      <c r="U238" s="804"/>
      <c r="V238" s="805"/>
      <c r="W238" s="36" t="s">
        <v>69</v>
      </c>
      <c r="X238" s="799">
        <f>IFERROR(SUM(X226:X236),"0")</f>
        <v>35.840000000000003</v>
      </c>
      <c r="Y238" s="799">
        <f>IFERROR(SUM(Y226:Y236),"0")</f>
        <v>45.3</v>
      </c>
      <c r="Z238" s="36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8">
        <v>4680115882874</v>
      </c>
      <c r="E240" s="809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3"/>
      <c r="R240" s="813"/>
      <c r="S240" s="813"/>
      <c r="T240" s="814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8">
        <v>4680115882874</v>
      </c>
      <c r="E241" s="809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3"/>
      <c r="R241" s="813"/>
      <c r="S241" s="813"/>
      <c r="T241" s="814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8">
        <v>4680115882874</v>
      </c>
      <c r="E242" s="809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85" t="s">
        <v>416</v>
      </c>
      <c r="Q242" s="813"/>
      <c r="R242" s="813"/>
      <c r="S242" s="813"/>
      <c r="T242" s="814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8">
        <v>4680115884434</v>
      </c>
      <c r="E243" s="809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3"/>
      <c r="R243" s="813"/>
      <c r="S243" s="813"/>
      <c r="T243" s="814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8">
        <v>4680115880818</v>
      </c>
      <c r="E244" s="809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3"/>
      <c r="R244" s="813"/>
      <c r="S244" s="813"/>
      <c r="T244" s="814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8">
        <v>4680115880801</v>
      </c>
      <c r="E245" s="809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3"/>
      <c r="R245" s="813"/>
      <c r="S245" s="813"/>
      <c r="T245" s="814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1"/>
      <c r="P246" s="803" t="s">
        <v>71</v>
      </c>
      <c r="Q246" s="804"/>
      <c r="R246" s="804"/>
      <c r="S246" s="804"/>
      <c r="T246" s="804"/>
      <c r="U246" s="804"/>
      <c r="V246" s="805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1"/>
      <c r="P247" s="803" t="s">
        <v>71</v>
      </c>
      <c r="Q247" s="804"/>
      <c r="R247" s="804"/>
      <c r="S247" s="804"/>
      <c r="T247" s="804"/>
      <c r="U247" s="804"/>
      <c r="V247" s="805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39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3"/>
      <c r="AB248" s="793"/>
      <c r="AC248" s="793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8">
        <v>4680115884274</v>
      </c>
      <c r="E250" s="809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11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3"/>
      <c r="R250" s="813"/>
      <c r="S250" s="813"/>
      <c r="T250" s="814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8">
        <v>4680115884274</v>
      </c>
      <c r="E251" s="809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3"/>
      <c r="R251" s="813"/>
      <c r="S251" s="813"/>
      <c r="T251" s="814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8">
        <v>4680115884298</v>
      </c>
      <c r="E252" s="809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3"/>
      <c r="R252" s="813"/>
      <c r="S252" s="813"/>
      <c r="T252" s="814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8">
        <v>4680115884250</v>
      </c>
      <c r="E253" s="809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3"/>
      <c r="R253" s="813"/>
      <c r="S253" s="813"/>
      <c r="T253" s="814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8">
        <v>4680115884250</v>
      </c>
      <c r="E254" s="809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3"/>
      <c r="R254" s="813"/>
      <c r="S254" s="813"/>
      <c r="T254" s="814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8">
        <v>4680115884281</v>
      </c>
      <c r="E255" s="809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3"/>
      <c r="R255" s="813"/>
      <c r="S255" s="813"/>
      <c r="T255" s="814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8">
        <v>4680115884199</v>
      </c>
      <c r="E256" s="809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3"/>
      <c r="R256" s="813"/>
      <c r="S256" s="813"/>
      <c r="T256" s="814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8">
        <v>4680115884267</v>
      </c>
      <c r="E257" s="809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3"/>
      <c r="R257" s="813"/>
      <c r="S257" s="813"/>
      <c r="T257" s="814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1"/>
      <c r="P258" s="803" t="s">
        <v>71</v>
      </c>
      <c r="Q258" s="804"/>
      <c r="R258" s="804"/>
      <c r="S258" s="804"/>
      <c r="T258" s="804"/>
      <c r="U258" s="804"/>
      <c r="V258" s="805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1"/>
      <c r="P259" s="803" t="s">
        <v>71</v>
      </c>
      <c r="Q259" s="804"/>
      <c r="R259" s="804"/>
      <c r="S259" s="804"/>
      <c r="T259" s="804"/>
      <c r="U259" s="804"/>
      <c r="V259" s="805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39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3"/>
      <c r="AB260" s="793"/>
      <c r="AC260" s="793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8">
        <v>4680115884137</v>
      </c>
      <c r="E262" s="809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3"/>
      <c r="R262" s="813"/>
      <c r="S262" s="813"/>
      <c r="T262" s="814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8">
        <v>4680115884137</v>
      </c>
      <c r="E263" s="809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3"/>
      <c r="R263" s="813"/>
      <c r="S263" s="813"/>
      <c r="T263" s="814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8">
        <v>4680115884236</v>
      </c>
      <c r="E264" s="809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3"/>
      <c r="R264" s="813"/>
      <c r="S264" s="813"/>
      <c r="T264" s="814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8">
        <v>4680115884175</v>
      </c>
      <c r="E265" s="809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12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3"/>
      <c r="R265" s="813"/>
      <c r="S265" s="813"/>
      <c r="T265" s="814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8">
        <v>4680115884175</v>
      </c>
      <c r="E266" s="809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3"/>
      <c r="R266" s="813"/>
      <c r="S266" s="813"/>
      <c r="T266" s="814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8">
        <v>4680115884144</v>
      </c>
      <c r="E267" s="809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3"/>
      <c r="R267" s="813"/>
      <c r="S267" s="813"/>
      <c r="T267" s="814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8">
        <v>4680115885288</v>
      </c>
      <c r="E268" s="809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3"/>
      <c r="R268" s="813"/>
      <c r="S268" s="813"/>
      <c r="T268" s="814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8">
        <v>4680115884182</v>
      </c>
      <c r="E269" s="809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3"/>
      <c r="R269" s="813"/>
      <c r="S269" s="813"/>
      <c r="T269" s="814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8">
        <v>4680115884205</v>
      </c>
      <c r="E270" s="809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3"/>
      <c r="R270" s="813"/>
      <c r="S270" s="813"/>
      <c r="T270" s="814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1"/>
      <c r="P271" s="803" t="s">
        <v>71</v>
      </c>
      <c r="Q271" s="804"/>
      <c r="R271" s="804"/>
      <c r="S271" s="804"/>
      <c r="T271" s="804"/>
      <c r="U271" s="804"/>
      <c r="V271" s="805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1"/>
      <c r="P272" s="803" t="s">
        <v>71</v>
      </c>
      <c r="Q272" s="804"/>
      <c r="R272" s="804"/>
      <c r="S272" s="804"/>
      <c r="T272" s="804"/>
      <c r="U272" s="804"/>
      <c r="V272" s="805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8">
        <v>4680115885721</v>
      </c>
      <c r="E274" s="809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3"/>
      <c r="R274" s="813"/>
      <c r="S274" s="813"/>
      <c r="T274" s="814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1"/>
      <c r="P275" s="803" t="s">
        <v>71</v>
      </c>
      <c r="Q275" s="804"/>
      <c r="R275" s="804"/>
      <c r="S275" s="804"/>
      <c r="T275" s="804"/>
      <c r="U275" s="804"/>
      <c r="V275" s="805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1"/>
      <c r="P276" s="803" t="s">
        <v>71</v>
      </c>
      <c r="Q276" s="804"/>
      <c r="R276" s="804"/>
      <c r="S276" s="804"/>
      <c r="T276" s="804"/>
      <c r="U276" s="804"/>
      <c r="V276" s="805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39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3"/>
      <c r="AB277" s="793"/>
      <c r="AC277" s="793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8">
        <v>4680115885837</v>
      </c>
      <c r="E279" s="809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3"/>
      <c r="R279" s="813"/>
      <c r="S279" s="813"/>
      <c r="T279" s="814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8">
        <v>4607091387452</v>
      </c>
      <c r="E280" s="809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3"/>
      <c r="R280" s="813"/>
      <c r="S280" s="813"/>
      <c r="T280" s="814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8">
        <v>4680115885806</v>
      </c>
      <c r="E281" s="809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3"/>
      <c r="R281" s="813"/>
      <c r="S281" s="813"/>
      <c r="T281" s="814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8">
        <v>4680115885806</v>
      </c>
      <c r="E282" s="809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9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3"/>
      <c r="R282" s="813"/>
      <c r="S282" s="813"/>
      <c r="T282" s="814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8">
        <v>4680115885851</v>
      </c>
      <c r="E283" s="809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3"/>
      <c r="R283" s="813"/>
      <c r="S283" s="813"/>
      <c r="T283" s="814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8">
        <v>4607091385984</v>
      </c>
      <c r="E284" s="809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3"/>
      <c r="R284" s="813"/>
      <c r="S284" s="813"/>
      <c r="T284" s="814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8">
        <v>4680115885844</v>
      </c>
      <c r="E285" s="809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3"/>
      <c r="R285" s="813"/>
      <c r="S285" s="813"/>
      <c r="T285" s="814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8">
        <v>4607091387469</v>
      </c>
      <c r="E286" s="809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3"/>
      <c r="R286" s="813"/>
      <c r="S286" s="813"/>
      <c r="T286" s="814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8">
        <v>4680115885820</v>
      </c>
      <c r="E287" s="809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3"/>
      <c r="R287" s="813"/>
      <c r="S287" s="813"/>
      <c r="T287" s="814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8">
        <v>4607091387438</v>
      </c>
      <c r="E288" s="809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3"/>
      <c r="R288" s="813"/>
      <c r="S288" s="813"/>
      <c r="T288" s="814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1"/>
      <c r="P289" s="803" t="s">
        <v>71</v>
      </c>
      <c r="Q289" s="804"/>
      <c r="R289" s="804"/>
      <c r="S289" s="804"/>
      <c r="T289" s="804"/>
      <c r="U289" s="804"/>
      <c r="V289" s="805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1"/>
      <c r="P290" s="803" t="s">
        <v>71</v>
      </c>
      <c r="Q290" s="804"/>
      <c r="R290" s="804"/>
      <c r="S290" s="804"/>
      <c r="T290" s="804"/>
      <c r="U290" s="804"/>
      <c r="V290" s="805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39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3"/>
      <c r="AB291" s="793"/>
      <c r="AC291" s="793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8">
        <v>4680115885707</v>
      </c>
      <c r="E293" s="809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3"/>
      <c r="R293" s="813"/>
      <c r="S293" s="813"/>
      <c r="T293" s="814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1"/>
      <c r="P294" s="803" t="s">
        <v>71</v>
      </c>
      <c r="Q294" s="804"/>
      <c r="R294" s="804"/>
      <c r="S294" s="804"/>
      <c r="T294" s="804"/>
      <c r="U294" s="804"/>
      <c r="V294" s="805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1"/>
      <c r="P295" s="803" t="s">
        <v>71</v>
      </c>
      <c r="Q295" s="804"/>
      <c r="R295" s="804"/>
      <c r="S295" s="804"/>
      <c r="T295" s="804"/>
      <c r="U295" s="804"/>
      <c r="V295" s="805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39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3"/>
      <c r="AB296" s="793"/>
      <c r="AC296" s="793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8">
        <v>4607091383423</v>
      </c>
      <c r="E298" s="809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3"/>
      <c r="R298" s="813"/>
      <c r="S298" s="813"/>
      <c r="T298" s="814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8">
        <v>4680115885691</v>
      </c>
      <c r="E299" s="809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3"/>
      <c r="R299" s="813"/>
      <c r="S299" s="813"/>
      <c r="T299" s="814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8">
        <v>4680115885660</v>
      </c>
      <c r="E300" s="809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3"/>
      <c r="R300" s="813"/>
      <c r="S300" s="813"/>
      <c r="T300" s="814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1"/>
      <c r="P301" s="803" t="s">
        <v>71</v>
      </c>
      <c r="Q301" s="804"/>
      <c r="R301" s="804"/>
      <c r="S301" s="804"/>
      <c r="T301" s="804"/>
      <c r="U301" s="804"/>
      <c r="V301" s="805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1"/>
      <c r="P302" s="803" t="s">
        <v>71</v>
      </c>
      <c r="Q302" s="804"/>
      <c r="R302" s="804"/>
      <c r="S302" s="804"/>
      <c r="T302" s="804"/>
      <c r="U302" s="804"/>
      <c r="V302" s="805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39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3"/>
      <c r="AB303" s="793"/>
      <c r="AC303" s="793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8">
        <v>4680115881556</v>
      </c>
      <c r="E305" s="809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1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3"/>
      <c r="R305" s="813"/>
      <c r="S305" s="813"/>
      <c r="T305" s="814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8">
        <v>4680115881037</v>
      </c>
      <c r="E306" s="809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3"/>
      <c r="R306" s="813"/>
      <c r="S306" s="813"/>
      <c r="T306" s="814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8">
        <v>4680115886186</v>
      </c>
      <c r="E307" s="809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3"/>
      <c r="R307" s="813"/>
      <c r="S307" s="813"/>
      <c r="T307" s="814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520</v>
      </c>
      <c r="B308" s="53" t="s">
        <v>521</v>
      </c>
      <c r="C308" s="30">
        <v>4301051487</v>
      </c>
      <c r="D308" s="808">
        <v>4680115881228</v>
      </c>
      <c r="E308" s="809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3"/>
      <c r="R308" s="813"/>
      <c r="S308" s="813"/>
      <c r="T308" s="814"/>
      <c r="U308" s="33"/>
      <c r="V308" s="33"/>
      <c r="W308" s="34" t="s">
        <v>69</v>
      </c>
      <c r="X308" s="797">
        <v>1.92</v>
      </c>
      <c r="Y308" s="798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2.1216000000000004</v>
      </c>
      <c r="BN308" s="63">
        <f t="shared" si="74"/>
        <v>2.6520000000000001</v>
      </c>
      <c r="BO308" s="63">
        <f t="shared" si="75"/>
        <v>4.3956043956043965E-3</v>
      </c>
      <c r="BP308" s="63">
        <f t="shared" si="76"/>
        <v>5.4945054945054949E-3</v>
      </c>
    </row>
    <row r="309" spans="1:68" ht="37.5" customHeight="1" x14ac:dyDescent="0.25">
      <c r="A309" s="53" t="s">
        <v>522</v>
      </c>
      <c r="B309" s="53" t="s">
        <v>523</v>
      </c>
      <c r="C309" s="30">
        <v>4301051384</v>
      </c>
      <c r="D309" s="808">
        <v>4680115881211</v>
      </c>
      <c r="E309" s="809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3"/>
      <c r="R309" s="813"/>
      <c r="S309" s="813"/>
      <c r="T309" s="814"/>
      <c r="U309" s="33"/>
      <c r="V309" s="33"/>
      <c r="W309" s="34" t="s">
        <v>69</v>
      </c>
      <c r="X309" s="797">
        <v>1.92</v>
      </c>
      <c r="Y309" s="798">
        <f t="shared" si="72"/>
        <v>2.4</v>
      </c>
      <c r="Z309" s="35">
        <f>IFERROR(IF(Y309=0,"",ROUNDUP(Y309/H309,0)*0.00651),"")</f>
        <v>6.5100000000000002E-3</v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2.0640000000000001</v>
      </c>
      <c r="BN309" s="63">
        <f t="shared" si="74"/>
        <v>2.58</v>
      </c>
      <c r="BO309" s="63">
        <f t="shared" si="75"/>
        <v>4.3956043956043965E-3</v>
      </c>
      <c r="BP309" s="63">
        <f t="shared" si="76"/>
        <v>5.4945054945054949E-3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8">
        <v>4680115881020</v>
      </c>
      <c r="E310" s="809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3"/>
      <c r="R310" s="813"/>
      <c r="S310" s="813"/>
      <c r="T310" s="814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10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1"/>
      <c r="P311" s="803" t="s">
        <v>71</v>
      </c>
      <c r="Q311" s="804"/>
      <c r="R311" s="804"/>
      <c r="S311" s="804"/>
      <c r="T311" s="804"/>
      <c r="U311" s="804"/>
      <c r="V311" s="805"/>
      <c r="W311" s="36" t="s">
        <v>72</v>
      </c>
      <c r="X311" s="799">
        <f>IFERROR(X305/H305,"0")+IFERROR(X306/H306,"0")+IFERROR(X307/H307,"0")+IFERROR(X308/H308,"0")+IFERROR(X309/H309,"0")+IFERROR(X310/H310,"0")</f>
        <v>1.6</v>
      </c>
      <c r="Y311" s="799">
        <f>IFERROR(Y305/H305,"0")+IFERROR(Y306/H306,"0")+IFERROR(Y307/H307,"0")+IFERROR(Y308/H308,"0")+IFERROR(Y309/H309,"0")+IFERROR(Y310/H310,"0")</f>
        <v>2</v>
      </c>
      <c r="Z311" s="799">
        <f>IFERROR(IF(Z305="",0,Z305),"0")+IFERROR(IF(Z306="",0,Z306),"0")+IFERROR(IF(Z307="",0,Z307),"0")+IFERROR(IF(Z308="",0,Z308),"0")+IFERROR(IF(Z309="",0,Z309),"0")+IFERROR(IF(Z310="",0,Z310),"0")</f>
        <v>1.302E-2</v>
      </c>
      <c r="AA311" s="800"/>
      <c r="AB311" s="800"/>
      <c r="AC311" s="800"/>
    </row>
    <row r="312" spans="1:68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1"/>
      <c r="P312" s="803" t="s">
        <v>71</v>
      </c>
      <c r="Q312" s="804"/>
      <c r="R312" s="804"/>
      <c r="S312" s="804"/>
      <c r="T312" s="804"/>
      <c r="U312" s="804"/>
      <c r="V312" s="805"/>
      <c r="W312" s="36" t="s">
        <v>69</v>
      </c>
      <c r="X312" s="799">
        <f>IFERROR(SUM(X305:X310),"0")</f>
        <v>3.84</v>
      </c>
      <c r="Y312" s="799">
        <f>IFERROR(SUM(Y305:Y310),"0")</f>
        <v>4.8</v>
      </c>
      <c r="Z312" s="36"/>
      <c r="AA312" s="800"/>
      <c r="AB312" s="800"/>
      <c r="AC312" s="800"/>
    </row>
    <row r="313" spans="1:68" ht="16.5" hidden="1" customHeight="1" x14ac:dyDescent="0.25">
      <c r="A313" s="839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3"/>
      <c r="AB313" s="793"/>
      <c r="AC313" s="793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8">
        <v>4607091389296</v>
      </c>
      <c r="E315" s="809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3"/>
      <c r="R315" s="813"/>
      <c r="S315" s="813"/>
      <c r="T315" s="814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1"/>
      <c r="P316" s="803" t="s">
        <v>71</v>
      </c>
      <c r="Q316" s="804"/>
      <c r="R316" s="804"/>
      <c r="S316" s="804"/>
      <c r="T316" s="804"/>
      <c r="U316" s="804"/>
      <c r="V316" s="805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1"/>
      <c r="P317" s="803" t="s">
        <v>71</v>
      </c>
      <c r="Q317" s="804"/>
      <c r="R317" s="804"/>
      <c r="S317" s="804"/>
      <c r="T317" s="804"/>
      <c r="U317" s="804"/>
      <c r="V317" s="805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8">
        <v>4680115880344</v>
      </c>
      <c r="E319" s="809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3"/>
      <c r="R319" s="813"/>
      <c r="S319" s="813"/>
      <c r="T319" s="814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1"/>
      <c r="P320" s="803" t="s">
        <v>71</v>
      </c>
      <c r="Q320" s="804"/>
      <c r="R320" s="804"/>
      <c r="S320" s="804"/>
      <c r="T320" s="804"/>
      <c r="U320" s="804"/>
      <c r="V320" s="805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1"/>
      <c r="P321" s="803" t="s">
        <v>71</v>
      </c>
      <c r="Q321" s="804"/>
      <c r="R321" s="804"/>
      <c r="S321" s="804"/>
      <c r="T321" s="804"/>
      <c r="U321" s="804"/>
      <c r="V321" s="805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8">
        <v>4680115884618</v>
      </c>
      <c r="E323" s="809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3"/>
      <c r="R323" s="813"/>
      <c r="S323" s="813"/>
      <c r="T323" s="814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1"/>
      <c r="P324" s="803" t="s">
        <v>71</v>
      </c>
      <c r="Q324" s="804"/>
      <c r="R324" s="804"/>
      <c r="S324" s="804"/>
      <c r="T324" s="804"/>
      <c r="U324" s="804"/>
      <c r="V324" s="805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1"/>
      <c r="P325" s="803" t="s">
        <v>71</v>
      </c>
      <c r="Q325" s="804"/>
      <c r="R325" s="804"/>
      <c r="S325" s="804"/>
      <c r="T325" s="804"/>
      <c r="U325" s="804"/>
      <c r="V325" s="805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39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3"/>
      <c r="AB326" s="793"/>
      <c r="AC326" s="793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8">
        <v>4607091389807</v>
      </c>
      <c r="E328" s="809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3"/>
      <c r="R328" s="813"/>
      <c r="S328" s="813"/>
      <c r="T328" s="814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1"/>
      <c r="P329" s="803" t="s">
        <v>71</v>
      </c>
      <c r="Q329" s="804"/>
      <c r="R329" s="804"/>
      <c r="S329" s="804"/>
      <c r="T329" s="804"/>
      <c r="U329" s="804"/>
      <c r="V329" s="805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1"/>
      <c r="P330" s="803" t="s">
        <v>71</v>
      </c>
      <c r="Q330" s="804"/>
      <c r="R330" s="804"/>
      <c r="S330" s="804"/>
      <c r="T330" s="804"/>
      <c r="U330" s="804"/>
      <c r="V330" s="805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8">
        <v>4680115880481</v>
      </c>
      <c r="E332" s="809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3"/>
      <c r="R332" s="813"/>
      <c r="S332" s="813"/>
      <c r="T332" s="814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1"/>
      <c r="P333" s="803" t="s">
        <v>71</v>
      </c>
      <c r="Q333" s="804"/>
      <c r="R333" s="804"/>
      <c r="S333" s="804"/>
      <c r="T333" s="804"/>
      <c r="U333" s="804"/>
      <c r="V333" s="805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1"/>
      <c r="P334" s="803" t="s">
        <v>71</v>
      </c>
      <c r="Q334" s="804"/>
      <c r="R334" s="804"/>
      <c r="S334" s="804"/>
      <c r="T334" s="804"/>
      <c r="U334" s="804"/>
      <c r="V334" s="805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8">
        <v>4680115880412</v>
      </c>
      <c r="E336" s="809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3"/>
      <c r="R336" s="813"/>
      <c r="S336" s="813"/>
      <c r="T336" s="814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8">
        <v>4680115880511</v>
      </c>
      <c r="E337" s="809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3"/>
      <c r="R337" s="813"/>
      <c r="S337" s="813"/>
      <c r="T337" s="814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1"/>
      <c r="P338" s="803" t="s">
        <v>71</v>
      </c>
      <c r="Q338" s="804"/>
      <c r="R338" s="804"/>
      <c r="S338" s="804"/>
      <c r="T338" s="804"/>
      <c r="U338" s="804"/>
      <c r="V338" s="805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1"/>
      <c r="P339" s="803" t="s">
        <v>71</v>
      </c>
      <c r="Q339" s="804"/>
      <c r="R339" s="804"/>
      <c r="S339" s="804"/>
      <c r="T339" s="804"/>
      <c r="U339" s="804"/>
      <c r="V339" s="805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39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3"/>
      <c r="AB340" s="793"/>
      <c r="AC340" s="793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8">
        <v>4680115882973</v>
      </c>
      <c r="E342" s="809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0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3"/>
      <c r="R342" s="813"/>
      <c r="S342" s="813"/>
      <c r="T342" s="814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1"/>
      <c r="P343" s="803" t="s">
        <v>71</v>
      </c>
      <c r="Q343" s="804"/>
      <c r="R343" s="804"/>
      <c r="S343" s="804"/>
      <c r="T343" s="804"/>
      <c r="U343" s="804"/>
      <c r="V343" s="805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1"/>
      <c r="P344" s="803" t="s">
        <v>71</v>
      </c>
      <c r="Q344" s="804"/>
      <c r="R344" s="804"/>
      <c r="S344" s="804"/>
      <c r="T344" s="804"/>
      <c r="U344" s="804"/>
      <c r="V344" s="805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8">
        <v>4607091389845</v>
      </c>
      <c r="E346" s="809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3"/>
      <c r="R346" s="813"/>
      <c r="S346" s="813"/>
      <c r="T346" s="814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8">
        <v>4680115882881</v>
      </c>
      <c r="E347" s="809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3"/>
      <c r="R347" s="813"/>
      <c r="S347" s="813"/>
      <c r="T347" s="814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1"/>
      <c r="P348" s="803" t="s">
        <v>71</v>
      </c>
      <c r="Q348" s="804"/>
      <c r="R348" s="804"/>
      <c r="S348" s="804"/>
      <c r="T348" s="804"/>
      <c r="U348" s="804"/>
      <c r="V348" s="805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1"/>
      <c r="P349" s="803" t="s">
        <v>71</v>
      </c>
      <c r="Q349" s="804"/>
      <c r="R349" s="804"/>
      <c r="S349" s="804"/>
      <c r="T349" s="804"/>
      <c r="U349" s="804"/>
      <c r="V349" s="805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8">
        <v>4680115883390</v>
      </c>
      <c r="E351" s="809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3"/>
      <c r="R351" s="813"/>
      <c r="S351" s="813"/>
      <c r="T351" s="814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1"/>
      <c r="P352" s="803" t="s">
        <v>71</v>
      </c>
      <c r="Q352" s="804"/>
      <c r="R352" s="804"/>
      <c r="S352" s="804"/>
      <c r="T352" s="804"/>
      <c r="U352" s="804"/>
      <c r="V352" s="805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1"/>
      <c r="P353" s="803" t="s">
        <v>71</v>
      </c>
      <c r="Q353" s="804"/>
      <c r="R353" s="804"/>
      <c r="S353" s="804"/>
      <c r="T353" s="804"/>
      <c r="U353" s="804"/>
      <c r="V353" s="805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39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3"/>
      <c r="AB354" s="793"/>
      <c r="AC354" s="793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8">
        <v>4680115885615</v>
      </c>
      <c r="E356" s="809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3"/>
      <c r="R356" s="813"/>
      <c r="S356" s="813"/>
      <c r="T356" s="814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565</v>
      </c>
      <c r="B357" s="53" t="s">
        <v>566</v>
      </c>
      <c r="C357" s="30">
        <v>4301012016</v>
      </c>
      <c r="D357" s="808">
        <v>4680115885554</v>
      </c>
      <c r="E357" s="809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8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3"/>
      <c r="R357" s="813"/>
      <c r="S357" s="813"/>
      <c r="T357" s="814"/>
      <c r="U357" s="33"/>
      <c r="V357" s="33"/>
      <c r="W357" s="34" t="s">
        <v>69</v>
      </c>
      <c r="X357" s="797">
        <v>0</v>
      </c>
      <c r="Y357" s="79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8">
        <v>4680115885554</v>
      </c>
      <c r="E358" s="809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3"/>
      <c r="R358" s="813"/>
      <c r="S358" s="813"/>
      <c r="T358" s="814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8">
        <v>4680115885646</v>
      </c>
      <c r="E359" s="809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3"/>
      <c r="R359" s="813"/>
      <c r="S359" s="813"/>
      <c r="T359" s="814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8">
        <v>4680115885622</v>
      </c>
      <c r="E360" s="809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3"/>
      <c r="R360" s="813"/>
      <c r="S360" s="813"/>
      <c r="T360" s="814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8">
        <v>4680115881938</v>
      </c>
      <c r="E361" s="809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3"/>
      <c r="R361" s="813"/>
      <c r="S361" s="813"/>
      <c r="T361" s="814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8">
        <v>4680115885608</v>
      </c>
      <c r="E362" s="809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3"/>
      <c r="R362" s="813"/>
      <c r="S362" s="813"/>
      <c r="T362" s="814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8">
        <v>4607091386011</v>
      </c>
      <c r="E363" s="809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3"/>
      <c r="R363" s="813"/>
      <c r="S363" s="813"/>
      <c r="T363" s="814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1"/>
      <c r="P364" s="803" t="s">
        <v>71</v>
      </c>
      <c r="Q364" s="804"/>
      <c r="R364" s="804"/>
      <c r="S364" s="804"/>
      <c r="T364" s="804"/>
      <c r="U364" s="804"/>
      <c r="V364" s="805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1"/>
      <c r="P365" s="803" t="s">
        <v>71</v>
      </c>
      <c r="Q365" s="804"/>
      <c r="R365" s="804"/>
      <c r="S365" s="804"/>
      <c r="T365" s="804"/>
      <c r="U365" s="804"/>
      <c r="V365" s="805"/>
      <c r="W365" s="36" t="s">
        <v>69</v>
      </c>
      <c r="X365" s="799">
        <f>IFERROR(SUM(X356:X363),"0")</f>
        <v>0</v>
      </c>
      <c r="Y365" s="799">
        <f>IFERROR(SUM(Y356:Y363),"0")</f>
        <v>0</v>
      </c>
      <c r="Z365" s="36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0"/>
      <c r="AB366" s="790"/>
      <c r="AC366" s="790"/>
    </row>
    <row r="367" spans="1:68" ht="27" hidden="1" customHeight="1" x14ac:dyDescent="0.25">
      <c r="A367" s="53" t="s">
        <v>584</v>
      </c>
      <c r="B367" s="53" t="s">
        <v>585</v>
      </c>
      <c r="C367" s="30">
        <v>4301030878</v>
      </c>
      <c r="D367" s="808">
        <v>4607091387193</v>
      </c>
      <c r="E367" s="809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3"/>
      <c r="R367" s="813"/>
      <c r="S367" s="813"/>
      <c r="T367" s="814"/>
      <c r="U367" s="33"/>
      <c r="V367" s="33"/>
      <c r="W367" s="34" t="s">
        <v>69</v>
      </c>
      <c r="X367" s="797">
        <v>0</v>
      </c>
      <c r="Y367" s="79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587</v>
      </c>
      <c r="B368" s="53" t="s">
        <v>588</v>
      </c>
      <c r="C368" s="30">
        <v>4301031153</v>
      </c>
      <c r="D368" s="808">
        <v>4607091387230</v>
      </c>
      <c r="E368" s="809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3"/>
      <c r="R368" s="813"/>
      <c r="S368" s="813"/>
      <c r="T368" s="814"/>
      <c r="U368" s="33"/>
      <c r="V368" s="33"/>
      <c r="W368" s="34" t="s">
        <v>69</v>
      </c>
      <c r="X368" s="797">
        <v>0</v>
      </c>
      <c r="Y368" s="79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8">
        <v>4607091387292</v>
      </c>
      <c r="E369" s="809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3"/>
      <c r="R369" s="813"/>
      <c r="S369" s="813"/>
      <c r="T369" s="814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8">
        <v>4607091387285</v>
      </c>
      <c r="E370" s="809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3"/>
      <c r="R370" s="813"/>
      <c r="S370" s="813"/>
      <c r="T370" s="814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1"/>
      <c r="P371" s="803" t="s">
        <v>71</v>
      </c>
      <c r="Q371" s="804"/>
      <c r="R371" s="804"/>
      <c r="S371" s="804"/>
      <c r="T371" s="804"/>
      <c r="U371" s="804"/>
      <c r="V371" s="805"/>
      <c r="W371" s="36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1"/>
      <c r="P372" s="803" t="s">
        <v>71</v>
      </c>
      <c r="Q372" s="804"/>
      <c r="R372" s="804"/>
      <c r="S372" s="804"/>
      <c r="T372" s="804"/>
      <c r="U372" s="804"/>
      <c r="V372" s="805"/>
      <c r="W372" s="36" t="s">
        <v>69</v>
      </c>
      <c r="X372" s="799">
        <f>IFERROR(SUM(X367:X370),"0")</f>
        <v>0</v>
      </c>
      <c r="Y372" s="799">
        <f>IFERROR(SUM(Y367:Y370),"0")</f>
        <v>0</v>
      </c>
      <c r="Z372" s="36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0"/>
      <c r="AB373" s="790"/>
      <c r="AC373" s="790"/>
    </row>
    <row r="374" spans="1:68" ht="48" hidden="1" customHeight="1" x14ac:dyDescent="0.25">
      <c r="A374" s="53" t="s">
        <v>595</v>
      </c>
      <c r="B374" s="53" t="s">
        <v>596</v>
      </c>
      <c r="C374" s="30">
        <v>4301051100</v>
      </c>
      <c r="D374" s="808">
        <v>4607091387766</v>
      </c>
      <c r="E374" s="809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3"/>
      <c r="R374" s="813"/>
      <c r="S374" s="813"/>
      <c r="T374" s="814"/>
      <c r="U374" s="33"/>
      <c r="V374" s="33"/>
      <c r="W374" s="34" t="s">
        <v>69</v>
      </c>
      <c r="X374" s="797">
        <v>0</v>
      </c>
      <c r="Y374" s="79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8">
        <v>4607091387957</v>
      </c>
      <c r="E375" s="809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3"/>
      <c r="R375" s="813"/>
      <c r="S375" s="813"/>
      <c r="T375" s="814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8">
        <v>4607091387964</v>
      </c>
      <c r="E376" s="809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3"/>
      <c r="R376" s="813"/>
      <c r="S376" s="813"/>
      <c r="T376" s="814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8">
        <v>4680115884588</v>
      </c>
      <c r="E377" s="809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3"/>
      <c r="R377" s="813"/>
      <c r="S377" s="813"/>
      <c r="T377" s="814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8">
        <v>4607091387537</v>
      </c>
      <c r="E378" s="809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3"/>
      <c r="R378" s="813"/>
      <c r="S378" s="813"/>
      <c r="T378" s="814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8">
        <v>4607091387513</v>
      </c>
      <c r="E379" s="809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3"/>
      <c r="R379" s="813"/>
      <c r="S379" s="813"/>
      <c r="T379" s="814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0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1"/>
      <c r="P380" s="803" t="s">
        <v>71</v>
      </c>
      <c r="Q380" s="804"/>
      <c r="R380" s="804"/>
      <c r="S380" s="804"/>
      <c r="T380" s="804"/>
      <c r="U380" s="804"/>
      <c r="V380" s="805"/>
      <c r="W380" s="36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1"/>
      <c r="P381" s="803" t="s">
        <v>71</v>
      </c>
      <c r="Q381" s="804"/>
      <c r="R381" s="804"/>
      <c r="S381" s="804"/>
      <c r="T381" s="804"/>
      <c r="U381" s="804"/>
      <c r="V381" s="805"/>
      <c r="W381" s="36" t="s">
        <v>69</v>
      </c>
      <c r="X381" s="799">
        <f>IFERROR(SUM(X374:X379),"0")</f>
        <v>0</v>
      </c>
      <c r="Y381" s="799">
        <f>IFERROR(SUM(Y374:Y379),"0")</f>
        <v>0</v>
      </c>
      <c r="Z381" s="36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0"/>
      <c r="AB382" s="790"/>
      <c r="AC382" s="790"/>
    </row>
    <row r="383" spans="1:68" ht="37.5" hidden="1" customHeight="1" x14ac:dyDescent="0.25">
      <c r="A383" s="53" t="s">
        <v>613</v>
      </c>
      <c r="B383" s="53" t="s">
        <v>614</v>
      </c>
      <c r="C383" s="30">
        <v>4301060379</v>
      </c>
      <c r="D383" s="808">
        <v>4607091380880</v>
      </c>
      <c r="E383" s="809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3"/>
      <c r="R383" s="813"/>
      <c r="S383" s="813"/>
      <c r="T383" s="814"/>
      <c r="U383" s="33"/>
      <c r="V383" s="33"/>
      <c r="W383" s="34" t="s">
        <v>69</v>
      </c>
      <c r="X383" s="797">
        <v>0</v>
      </c>
      <c r="Y383" s="79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8">
        <v>4607091384482</v>
      </c>
      <c r="E384" s="809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3"/>
      <c r="R384" s="813"/>
      <c r="S384" s="813"/>
      <c r="T384" s="814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8">
        <v>4607091380897</v>
      </c>
      <c r="E385" s="809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2" t="s">
        <v>621</v>
      </c>
      <c r="Q385" s="813"/>
      <c r="R385" s="813"/>
      <c r="S385" s="813"/>
      <c r="T385" s="814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8">
        <v>4607091380897</v>
      </c>
      <c r="E386" s="809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3"/>
      <c r="R386" s="813"/>
      <c r="S386" s="813"/>
      <c r="T386" s="814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1"/>
      <c r="P387" s="803" t="s">
        <v>71</v>
      </c>
      <c r="Q387" s="804"/>
      <c r="R387" s="804"/>
      <c r="S387" s="804"/>
      <c r="T387" s="804"/>
      <c r="U387" s="804"/>
      <c r="V387" s="805"/>
      <c r="W387" s="36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1"/>
      <c r="P388" s="803" t="s">
        <v>71</v>
      </c>
      <c r="Q388" s="804"/>
      <c r="R388" s="804"/>
      <c r="S388" s="804"/>
      <c r="T388" s="804"/>
      <c r="U388" s="804"/>
      <c r="V388" s="805"/>
      <c r="W388" s="36" t="s">
        <v>69</v>
      </c>
      <c r="X388" s="799">
        <f>IFERROR(SUM(X383:X386),"0")</f>
        <v>0</v>
      </c>
      <c r="Y388" s="799">
        <f>IFERROR(SUM(Y383:Y386),"0")</f>
        <v>0</v>
      </c>
      <c r="Z388" s="36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8">
        <v>4607091388374</v>
      </c>
      <c r="E390" s="809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3" t="s">
        <v>627</v>
      </c>
      <c r="Q390" s="813"/>
      <c r="R390" s="813"/>
      <c r="S390" s="813"/>
      <c r="T390" s="814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629</v>
      </c>
      <c r="B391" s="53" t="s">
        <v>630</v>
      </c>
      <c r="C391" s="30">
        <v>4301030235</v>
      </c>
      <c r="D391" s="808">
        <v>4607091388381</v>
      </c>
      <c r="E391" s="809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38" t="s">
        <v>631</v>
      </c>
      <c r="Q391" s="813"/>
      <c r="R391" s="813"/>
      <c r="S391" s="813"/>
      <c r="T391" s="814"/>
      <c r="U391" s="33"/>
      <c r="V391" s="33"/>
      <c r="W391" s="34" t="s">
        <v>69</v>
      </c>
      <c r="X391" s="797">
        <v>0</v>
      </c>
      <c r="Y391" s="79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8">
        <v>4607091383102</v>
      </c>
      <c r="E392" s="809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3"/>
      <c r="R392" s="813"/>
      <c r="S392" s="813"/>
      <c r="T392" s="814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4301030233</v>
      </c>
      <c r="D393" s="808">
        <v>4607091388404</v>
      </c>
      <c r="E393" s="809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3"/>
      <c r="R393" s="813"/>
      <c r="S393" s="813"/>
      <c r="T393" s="814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0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1"/>
      <c r="P394" s="803" t="s">
        <v>71</v>
      </c>
      <c r="Q394" s="804"/>
      <c r="R394" s="804"/>
      <c r="S394" s="804"/>
      <c r="T394" s="804"/>
      <c r="U394" s="804"/>
      <c r="V394" s="805"/>
      <c r="W394" s="36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1"/>
      <c r="P395" s="803" t="s">
        <v>71</v>
      </c>
      <c r="Q395" s="804"/>
      <c r="R395" s="804"/>
      <c r="S395" s="804"/>
      <c r="T395" s="804"/>
      <c r="U395" s="804"/>
      <c r="V395" s="805"/>
      <c r="W395" s="36" t="s">
        <v>69</v>
      </c>
      <c r="X395" s="799">
        <f>IFERROR(SUM(X390:X393),"0")</f>
        <v>0</v>
      </c>
      <c r="Y395" s="799">
        <f>IFERROR(SUM(Y390:Y393),"0")</f>
        <v>0</v>
      </c>
      <c r="Z395" s="36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8">
        <v>4680115881808</v>
      </c>
      <c r="E397" s="809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3"/>
      <c r="R397" s="813"/>
      <c r="S397" s="813"/>
      <c r="T397" s="814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8">
        <v>4680115881822</v>
      </c>
      <c r="E398" s="809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9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3"/>
      <c r="R398" s="813"/>
      <c r="S398" s="813"/>
      <c r="T398" s="814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8">
        <v>4680115880016</v>
      </c>
      <c r="E399" s="809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3"/>
      <c r="R399" s="813"/>
      <c r="S399" s="813"/>
      <c r="T399" s="814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1"/>
      <c r="P400" s="803" t="s">
        <v>71</v>
      </c>
      <c r="Q400" s="804"/>
      <c r="R400" s="804"/>
      <c r="S400" s="804"/>
      <c r="T400" s="804"/>
      <c r="U400" s="804"/>
      <c r="V400" s="805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1"/>
      <c r="P401" s="803" t="s">
        <v>71</v>
      </c>
      <c r="Q401" s="804"/>
      <c r="R401" s="804"/>
      <c r="S401" s="804"/>
      <c r="T401" s="804"/>
      <c r="U401" s="804"/>
      <c r="V401" s="805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39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3"/>
      <c r="AB402" s="793"/>
      <c r="AC402" s="793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8">
        <v>4607091383836</v>
      </c>
      <c r="E404" s="809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3"/>
      <c r="R404" s="813"/>
      <c r="S404" s="813"/>
      <c r="T404" s="814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1"/>
      <c r="P405" s="803" t="s">
        <v>71</v>
      </c>
      <c r="Q405" s="804"/>
      <c r="R405" s="804"/>
      <c r="S405" s="804"/>
      <c r="T405" s="804"/>
      <c r="U405" s="804"/>
      <c r="V405" s="805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1"/>
      <c r="P406" s="803" t="s">
        <v>71</v>
      </c>
      <c r="Q406" s="804"/>
      <c r="R406" s="804"/>
      <c r="S406" s="804"/>
      <c r="T406" s="804"/>
      <c r="U406" s="804"/>
      <c r="V406" s="805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0"/>
      <c r="AB407" s="790"/>
      <c r="AC407" s="790"/>
    </row>
    <row r="408" spans="1:68" ht="37.5" hidden="1" customHeight="1" x14ac:dyDescent="0.25">
      <c r="A408" s="53" t="s">
        <v>650</v>
      </c>
      <c r="B408" s="53" t="s">
        <v>651</v>
      </c>
      <c r="C408" s="30">
        <v>4301051142</v>
      </c>
      <c r="D408" s="808">
        <v>4607091387919</v>
      </c>
      <c r="E408" s="809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3"/>
      <c r="R408" s="813"/>
      <c r="S408" s="813"/>
      <c r="T408" s="814"/>
      <c r="U408" s="33"/>
      <c r="V408" s="33"/>
      <c r="W408" s="34" t="s">
        <v>69</v>
      </c>
      <c r="X408" s="797">
        <v>0</v>
      </c>
      <c r="Y408" s="79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653</v>
      </c>
      <c r="B409" s="53" t="s">
        <v>654</v>
      </c>
      <c r="C409" s="30">
        <v>4301051461</v>
      </c>
      <c r="D409" s="808">
        <v>4680115883604</v>
      </c>
      <c r="E409" s="809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3"/>
      <c r="R409" s="813"/>
      <c r="S409" s="813"/>
      <c r="T409" s="814"/>
      <c r="U409" s="33"/>
      <c r="V409" s="33"/>
      <c r="W409" s="34" t="s">
        <v>69</v>
      </c>
      <c r="X409" s="797">
        <v>1.4</v>
      </c>
      <c r="Y409" s="798">
        <f>IFERROR(IF(X409="",0,CEILING((X409/$H409),1)*$H409),"")</f>
        <v>2.1</v>
      </c>
      <c r="Z409" s="35">
        <f>IFERROR(IF(Y409=0,"",ROUNDUP(Y409/H409,0)*0.00651),"")</f>
        <v>6.5100000000000002E-3</v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1.5679999999999998</v>
      </c>
      <c r="BN409" s="63">
        <f>IFERROR(Y409*I409/H409,"0")</f>
        <v>2.3519999999999999</v>
      </c>
      <c r="BO409" s="63">
        <f>IFERROR(1/J409*(X409/H409),"0")</f>
        <v>3.663003663003663E-3</v>
      </c>
      <c r="BP409" s="63">
        <f>IFERROR(1/J409*(Y409/H409),"0")</f>
        <v>5.4945054945054949E-3</v>
      </c>
    </row>
    <row r="410" spans="1:68" ht="27" customHeight="1" x14ac:dyDescent="0.25">
      <c r="A410" s="53" t="s">
        <v>656</v>
      </c>
      <c r="B410" s="53" t="s">
        <v>657</v>
      </c>
      <c r="C410" s="30">
        <v>4301051485</v>
      </c>
      <c r="D410" s="808">
        <v>4680115883567</v>
      </c>
      <c r="E410" s="809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3"/>
      <c r="R410" s="813"/>
      <c r="S410" s="813"/>
      <c r="T410" s="814"/>
      <c r="U410" s="33"/>
      <c r="V410" s="33"/>
      <c r="W410" s="34" t="s">
        <v>69</v>
      </c>
      <c r="X410" s="797">
        <v>1.4</v>
      </c>
      <c r="Y410" s="798">
        <f>IFERROR(IF(X410="",0,CEILING((X410/$H410),1)*$H410),"")</f>
        <v>2.1</v>
      </c>
      <c r="Z410" s="35">
        <f>IFERROR(IF(Y410=0,"",ROUNDUP(Y410/H410,0)*0.00651),"")</f>
        <v>6.5100000000000002E-3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1.5599999999999998</v>
      </c>
      <c r="BN410" s="63">
        <f>IFERROR(Y410*I410/H410,"0")</f>
        <v>2.34</v>
      </c>
      <c r="BO410" s="63">
        <f>IFERROR(1/J410*(X410/H410),"0")</f>
        <v>3.663003663003663E-3</v>
      </c>
      <c r="BP410" s="63">
        <f>IFERROR(1/J410*(Y410/H410),"0")</f>
        <v>5.4945054945054949E-3</v>
      </c>
    </row>
    <row r="411" spans="1:68" x14ac:dyDescent="0.2">
      <c r="A411" s="810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1"/>
      <c r="P411" s="803" t="s">
        <v>71</v>
      </c>
      <c r="Q411" s="804"/>
      <c r="R411" s="804"/>
      <c r="S411" s="804"/>
      <c r="T411" s="804"/>
      <c r="U411" s="804"/>
      <c r="V411" s="805"/>
      <c r="W411" s="36" t="s">
        <v>72</v>
      </c>
      <c r="X411" s="799">
        <f>IFERROR(X408/H408,"0")+IFERROR(X409/H409,"0")+IFERROR(X410/H410,"0")</f>
        <v>1.3333333333333333</v>
      </c>
      <c r="Y411" s="799">
        <f>IFERROR(Y408/H408,"0")+IFERROR(Y409/H409,"0")+IFERROR(Y410/H410,"0")</f>
        <v>2</v>
      </c>
      <c r="Z411" s="799">
        <f>IFERROR(IF(Z408="",0,Z408),"0")+IFERROR(IF(Z409="",0,Z409),"0")+IFERROR(IF(Z410="",0,Z410),"0")</f>
        <v>1.302E-2</v>
      </c>
      <c r="AA411" s="800"/>
      <c r="AB411" s="800"/>
      <c r="AC411" s="800"/>
    </row>
    <row r="412" spans="1:68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1"/>
      <c r="P412" s="803" t="s">
        <v>71</v>
      </c>
      <c r="Q412" s="804"/>
      <c r="R412" s="804"/>
      <c r="S412" s="804"/>
      <c r="T412" s="804"/>
      <c r="U412" s="804"/>
      <c r="V412" s="805"/>
      <c r="W412" s="36" t="s">
        <v>69</v>
      </c>
      <c r="X412" s="799">
        <f>IFERROR(SUM(X408:X410),"0")</f>
        <v>2.8</v>
      </c>
      <c r="Y412" s="799">
        <f>IFERROR(SUM(Y408:Y410),"0")</f>
        <v>4.2</v>
      </c>
      <c r="Z412" s="36"/>
      <c r="AA412" s="800"/>
      <c r="AB412" s="800"/>
      <c r="AC412" s="800"/>
    </row>
    <row r="413" spans="1:68" ht="27.75" hidden="1" customHeight="1" x14ac:dyDescent="0.2">
      <c r="A413" s="827" t="s">
        <v>659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7"/>
      <c r="AB413" s="47"/>
      <c r="AC413" s="47"/>
    </row>
    <row r="414" spans="1:68" ht="16.5" hidden="1" customHeight="1" x14ac:dyDescent="0.25">
      <c r="A414" s="839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3"/>
      <c r="AB414" s="793"/>
      <c r="AC414" s="793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8">
        <v>4680115884847</v>
      </c>
      <c r="E416" s="809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11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3"/>
      <c r="R416" s="813"/>
      <c r="S416" s="813"/>
      <c r="T416" s="814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8">
        <v>4680115884847</v>
      </c>
      <c r="E417" s="809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3"/>
      <c r="R417" s="813"/>
      <c r="S417" s="813"/>
      <c r="T417" s="814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8">
        <v>4680115884854</v>
      </c>
      <c r="E418" s="809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3"/>
      <c r="R418" s="813"/>
      <c r="S418" s="813"/>
      <c r="T418" s="814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8">
        <v>4680115884854</v>
      </c>
      <c r="E419" s="809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3"/>
      <c r="R419" s="813"/>
      <c r="S419" s="813"/>
      <c r="T419" s="814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670</v>
      </c>
      <c r="B420" s="53" t="s">
        <v>671</v>
      </c>
      <c r="C420" s="30">
        <v>4301011867</v>
      </c>
      <c r="D420" s="808">
        <v>4680115884830</v>
      </c>
      <c r="E420" s="809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9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3"/>
      <c r="R420" s="813"/>
      <c r="S420" s="813"/>
      <c r="T420" s="814"/>
      <c r="U420" s="33"/>
      <c r="V420" s="33"/>
      <c r="W420" s="34" t="s">
        <v>69</v>
      </c>
      <c r="X420" s="797">
        <v>950</v>
      </c>
      <c r="Y420" s="798">
        <f t="shared" si="87"/>
        <v>960</v>
      </c>
      <c r="Z420" s="35">
        <f>IFERROR(IF(Y420=0,"",ROUNDUP(Y420/H420,0)*0.02175),"")</f>
        <v>1.3919999999999999</v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980.4</v>
      </c>
      <c r="BN420" s="63">
        <f t="shared" si="89"/>
        <v>990.72</v>
      </c>
      <c r="BO420" s="63">
        <f t="shared" si="90"/>
        <v>1.3194444444444444</v>
      </c>
      <c r="BP420" s="63">
        <f t="shared" si="91"/>
        <v>1.3333333333333333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808">
        <v>4607091383997</v>
      </c>
      <c r="E421" s="809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3"/>
      <c r="R421" s="813"/>
      <c r="S421" s="813"/>
      <c r="T421" s="814"/>
      <c r="U421" s="33"/>
      <c r="V421" s="33"/>
      <c r="W421" s="34" t="s">
        <v>69</v>
      </c>
      <c r="X421" s="797">
        <v>0</v>
      </c>
      <c r="Y421" s="79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8">
        <v>4680115884830</v>
      </c>
      <c r="E422" s="809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11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3"/>
      <c r="R422" s="813"/>
      <c r="S422" s="813"/>
      <c r="T422" s="814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8">
        <v>4680115882638</v>
      </c>
      <c r="E423" s="809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3"/>
      <c r="R423" s="813"/>
      <c r="S423" s="813"/>
      <c r="T423" s="814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8">
        <v>4680115884922</v>
      </c>
      <c r="E424" s="809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3"/>
      <c r="R424" s="813"/>
      <c r="S424" s="813"/>
      <c r="T424" s="814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8">
        <v>4680115884878</v>
      </c>
      <c r="E425" s="809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3"/>
      <c r="R425" s="813"/>
      <c r="S425" s="813"/>
      <c r="T425" s="814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4301011868</v>
      </c>
      <c r="D426" s="808">
        <v>4680115884861</v>
      </c>
      <c r="E426" s="809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3"/>
      <c r="R426" s="813"/>
      <c r="S426" s="813"/>
      <c r="T426" s="814"/>
      <c r="U426" s="33"/>
      <c r="V426" s="33"/>
      <c r="W426" s="34" t="s">
        <v>69</v>
      </c>
      <c r="X426" s="797">
        <v>7.5</v>
      </c>
      <c r="Y426" s="798">
        <f t="shared" si="87"/>
        <v>10</v>
      </c>
      <c r="Z426" s="35">
        <f>IFERROR(IF(Y426=0,"",ROUNDUP(Y426/H426,0)*0.00902),"")</f>
        <v>1.804E-2</v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7.8150000000000004</v>
      </c>
      <c r="BN426" s="63">
        <f t="shared" si="89"/>
        <v>10.42</v>
      </c>
      <c r="BO426" s="63">
        <f t="shared" si="90"/>
        <v>1.1363636363636364E-2</v>
      </c>
      <c r="BP426" s="63">
        <f t="shared" si="91"/>
        <v>1.5151515151515152E-2</v>
      </c>
    </row>
    <row r="427" spans="1:68" x14ac:dyDescent="0.2">
      <c r="A427" s="810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1"/>
      <c r="P427" s="803" t="s">
        <v>71</v>
      </c>
      <c r="Q427" s="804"/>
      <c r="R427" s="804"/>
      <c r="S427" s="804"/>
      <c r="T427" s="804"/>
      <c r="U427" s="804"/>
      <c r="V427" s="805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64.833333333333343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1.41004</v>
      </c>
      <c r="AA427" s="800"/>
      <c r="AB427" s="800"/>
      <c r="AC427" s="800"/>
    </row>
    <row r="428" spans="1:68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1"/>
      <c r="P428" s="803" t="s">
        <v>71</v>
      </c>
      <c r="Q428" s="804"/>
      <c r="R428" s="804"/>
      <c r="S428" s="804"/>
      <c r="T428" s="804"/>
      <c r="U428" s="804"/>
      <c r="V428" s="805"/>
      <c r="W428" s="36" t="s">
        <v>69</v>
      </c>
      <c r="X428" s="799">
        <f>IFERROR(SUM(X416:X426),"0")</f>
        <v>957.5</v>
      </c>
      <c r="Y428" s="799">
        <f>IFERROR(SUM(Y416:Y426),"0")</f>
        <v>970</v>
      </c>
      <c r="Z428" s="36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0"/>
      <c r="AB429" s="790"/>
      <c r="AC429" s="790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8">
        <v>4607091383980</v>
      </c>
      <c r="E430" s="809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3"/>
      <c r="R430" s="813"/>
      <c r="S430" s="813"/>
      <c r="T430" s="814"/>
      <c r="U430" s="33"/>
      <c r="V430" s="33"/>
      <c r="W430" s="34" t="s">
        <v>69</v>
      </c>
      <c r="X430" s="797">
        <v>865</v>
      </c>
      <c r="Y430" s="798">
        <f>IFERROR(IF(X430="",0,CEILING((X430/$H430),1)*$H430),"")</f>
        <v>870</v>
      </c>
      <c r="Z430" s="35">
        <f>IFERROR(IF(Y430=0,"",ROUNDUP(Y430/H430,0)*0.02175),"")</f>
        <v>1.2614999999999998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892.68000000000006</v>
      </c>
      <c r="BN430" s="63">
        <f>IFERROR(Y430*I430/H430,"0")</f>
        <v>897.84</v>
      </c>
      <c r="BO430" s="63">
        <f>IFERROR(1/J430*(X430/H430),"0")</f>
        <v>1.2013888888888888</v>
      </c>
      <c r="BP430" s="63">
        <f>IFERROR(1/J430*(Y430/H430),"0")</f>
        <v>1.2083333333333333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8">
        <v>4607091384178</v>
      </c>
      <c r="E431" s="809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3"/>
      <c r="R431" s="813"/>
      <c r="S431" s="813"/>
      <c r="T431" s="814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0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1"/>
      <c r="P432" s="803" t="s">
        <v>71</v>
      </c>
      <c r="Q432" s="804"/>
      <c r="R432" s="804"/>
      <c r="S432" s="804"/>
      <c r="T432" s="804"/>
      <c r="U432" s="804"/>
      <c r="V432" s="805"/>
      <c r="W432" s="36" t="s">
        <v>72</v>
      </c>
      <c r="X432" s="799">
        <f>IFERROR(X430/H430,"0")+IFERROR(X431/H431,"0")</f>
        <v>57.666666666666664</v>
      </c>
      <c r="Y432" s="799">
        <f>IFERROR(Y430/H430,"0")+IFERROR(Y431/H431,"0")</f>
        <v>58</v>
      </c>
      <c r="Z432" s="799">
        <f>IFERROR(IF(Z430="",0,Z430),"0")+IFERROR(IF(Z431="",0,Z431),"0")</f>
        <v>1.2614999999999998</v>
      </c>
      <c r="AA432" s="800"/>
      <c r="AB432" s="800"/>
      <c r="AC432" s="800"/>
    </row>
    <row r="433" spans="1:68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1"/>
      <c r="P433" s="803" t="s">
        <v>71</v>
      </c>
      <c r="Q433" s="804"/>
      <c r="R433" s="804"/>
      <c r="S433" s="804"/>
      <c r="T433" s="804"/>
      <c r="U433" s="804"/>
      <c r="V433" s="805"/>
      <c r="W433" s="36" t="s">
        <v>69</v>
      </c>
      <c r="X433" s="799">
        <f>IFERROR(SUM(X430:X431),"0")</f>
        <v>865</v>
      </c>
      <c r="Y433" s="799">
        <f>IFERROR(SUM(Y430:Y431),"0")</f>
        <v>870</v>
      </c>
      <c r="Z433" s="36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8">
        <v>4607091383928</v>
      </c>
      <c r="E435" s="809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58" t="s">
        <v>694</v>
      </c>
      <c r="Q435" s="813"/>
      <c r="R435" s="813"/>
      <c r="S435" s="813"/>
      <c r="T435" s="814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8">
        <v>4607091384260</v>
      </c>
      <c r="E436" s="809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50" t="s">
        <v>698</v>
      </c>
      <c r="Q436" s="813"/>
      <c r="R436" s="813"/>
      <c r="S436" s="813"/>
      <c r="T436" s="814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1"/>
      <c r="P437" s="803" t="s">
        <v>71</v>
      </c>
      <c r="Q437" s="804"/>
      <c r="R437" s="804"/>
      <c r="S437" s="804"/>
      <c r="T437" s="804"/>
      <c r="U437" s="804"/>
      <c r="V437" s="805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1"/>
      <c r="P438" s="803" t="s">
        <v>71</v>
      </c>
      <c r="Q438" s="804"/>
      <c r="R438" s="804"/>
      <c r="S438" s="804"/>
      <c r="T438" s="804"/>
      <c r="U438" s="804"/>
      <c r="V438" s="805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0"/>
      <c r="AB439" s="790"/>
      <c r="AC439" s="790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8">
        <v>4607091384673</v>
      </c>
      <c r="E440" s="809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9" t="s">
        <v>702</v>
      </c>
      <c r="Q440" s="813"/>
      <c r="R440" s="813"/>
      <c r="S440" s="813"/>
      <c r="T440" s="814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1"/>
      <c r="P441" s="803" t="s">
        <v>71</v>
      </c>
      <c r="Q441" s="804"/>
      <c r="R441" s="804"/>
      <c r="S441" s="804"/>
      <c r="T441" s="804"/>
      <c r="U441" s="804"/>
      <c r="V441" s="805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1"/>
      <c r="P442" s="803" t="s">
        <v>71</v>
      </c>
      <c r="Q442" s="804"/>
      <c r="R442" s="804"/>
      <c r="S442" s="804"/>
      <c r="T442" s="804"/>
      <c r="U442" s="804"/>
      <c r="V442" s="805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39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3"/>
      <c r="AB443" s="793"/>
      <c r="AC443" s="793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8">
        <v>4680115881907</v>
      </c>
      <c r="E445" s="809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3"/>
      <c r="R445" s="813"/>
      <c r="S445" s="813"/>
      <c r="T445" s="814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8">
        <v>4680115881907</v>
      </c>
      <c r="E446" s="809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3"/>
      <c r="R446" s="813"/>
      <c r="S446" s="813"/>
      <c r="T446" s="814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8">
        <v>4680115883925</v>
      </c>
      <c r="E447" s="809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3"/>
      <c r="R447" s="813"/>
      <c r="S447" s="813"/>
      <c r="T447" s="814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8">
        <v>4680115883925</v>
      </c>
      <c r="E448" s="809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3"/>
      <c r="R448" s="813"/>
      <c r="S448" s="813"/>
      <c r="T448" s="814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8">
        <v>4607091384192</v>
      </c>
      <c r="E449" s="809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3"/>
      <c r="R449" s="813"/>
      <c r="S449" s="813"/>
      <c r="T449" s="814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4301011874</v>
      </c>
      <c r="D450" s="808">
        <v>4680115884892</v>
      </c>
      <c r="E450" s="809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1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3"/>
      <c r="R450" s="813"/>
      <c r="S450" s="813"/>
      <c r="T450" s="814"/>
      <c r="U450" s="33"/>
      <c r="V450" s="33"/>
      <c r="W450" s="34" t="s">
        <v>69</v>
      </c>
      <c r="X450" s="797">
        <v>10</v>
      </c>
      <c r="Y450" s="798">
        <f t="shared" si="92"/>
        <v>10.8</v>
      </c>
      <c r="Z450" s="35">
        <f t="shared" si="93"/>
        <v>2.1749999999999999E-2</v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10.444444444444443</v>
      </c>
      <c r="BN450" s="63">
        <f t="shared" si="95"/>
        <v>11.28</v>
      </c>
      <c r="BO450" s="63">
        <f t="shared" si="96"/>
        <v>1.653439153439153E-2</v>
      </c>
      <c r="BP450" s="63">
        <f t="shared" si="97"/>
        <v>1.7857142857142856E-2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8">
        <v>4680115884885</v>
      </c>
      <c r="E451" s="809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3"/>
      <c r="R451" s="813"/>
      <c r="S451" s="813"/>
      <c r="T451" s="814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8">
        <v>4680115884908</v>
      </c>
      <c r="E452" s="809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3"/>
      <c r="R452" s="813"/>
      <c r="S452" s="813"/>
      <c r="T452" s="814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0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1"/>
      <c r="P453" s="803" t="s">
        <v>71</v>
      </c>
      <c r="Q453" s="804"/>
      <c r="R453" s="804"/>
      <c r="S453" s="804"/>
      <c r="T453" s="804"/>
      <c r="U453" s="804"/>
      <c r="V453" s="805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0.92592592592592582</v>
      </c>
      <c r="Y453" s="799">
        <f>IFERROR(Y445/H445,"0")+IFERROR(Y446/H446,"0")+IFERROR(Y447/H447,"0")+IFERROR(Y448/H448,"0")+IFERROR(Y449/H449,"0")+IFERROR(Y450/H450,"0")+IFERROR(Y451/H451,"0")+IFERROR(Y452/H452,"0")</f>
        <v>1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2.1749999999999999E-2</v>
      </c>
      <c r="AA453" s="800"/>
      <c r="AB453" s="800"/>
      <c r="AC453" s="800"/>
    </row>
    <row r="454" spans="1:68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1"/>
      <c r="P454" s="803" t="s">
        <v>71</v>
      </c>
      <c r="Q454" s="804"/>
      <c r="R454" s="804"/>
      <c r="S454" s="804"/>
      <c r="T454" s="804"/>
      <c r="U454" s="804"/>
      <c r="V454" s="805"/>
      <c r="W454" s="36" t="s">
        <v>69</v>
      </c>
      <c r="X454" s="799">
        <f>IFERROR(SUM(X445:X452),"0")</f>
        <v>10</v>
      </c>
      <c r="Y454" s="799">
        <f>IFERROR(SUM(Y445:Y452),"0")</f>
        <v>10.8</v>
      </c>
      <c r="Z454" s="36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0"/>
      <c r="AB455" s="790"/>
      <c r="AC455" s="790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8">
        <v>4607091384802</v>
      </c>
      <c r="E456" s="809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3"/>
      <c r="R456" s="813"/>
      <c r="S456" s="813"/>
      <c r="T456" s="814"/>
      <c r="U456" s="33"/>
      <c r="V456" s="33"/>
      <c r="W456" s="34" t="s">
        <v>69</v>
      </c>
      <c r="X456" s="797">
        <v>8</v>
      </c>
      <c r="Y456" s="798">
        <f>IFERROR(IF(X456="",0,CEILING((X456/$H456),1)*$H456),"")</f>
        <v>8.76</v>
      </c>
      <c r="Z456" s="35">
        <f>IFERROR(IF(Y456=0,"",ROUNDUP(Y456/H456,0)*0.00902),"")</f>
        <v>1.804E-2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8.493150684931507</v>
      </c>
      <c r="BN456" s="63">
        <f>IFERROR(Y456*I456/H456,"0")</f>
        <v>9.3000000000000007</v>
      </c>
      <c r="BO456" s="63">
        <f>IFERROR(1/J456*(X456/H456),"0")</f>
        <v>1.3837000138370003E-2</v>
      </c>
      <c r="BP456" s="63">
        <f>IFERROR(1/J456*(Y456/H456),"0")</f>
        <v>1.5151515151515152E-2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8">
        <v>4607091384826</v>
      </c>
      <c r="E457" s="809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3"/>
      <c r="R457" s="813"/>
      <c r="S457" s="813"/>
      <c r="T457" s="814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0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1"/>
      <c r="P458" s="803" t="s">
        <v>71</v>
      </c>
      <c r="Q458" s="804"/>
      <c r="R458" s="804"/>
      <c r="S458" s="804"/>
      <c r="T458" s="804"/>
      <c r="U458" s="804"/>
      <c r="V458" s="805"/>
      <c r="W458" s="36" t="s">
        <v>72</v>
      </c>
      <c r="X458" s="799">
        <f>IFERROR(X456/H456,"0")+IFERROR(X457/H457,"0")</f>
        <v>1.8264840182648403</v>
      </c>
      <c r="Y458" s="799">
        <f>IFERROR(Y456/H456,"0")+IFERROR(Y457/H457,"0")</f>
        <v>2</v>
      </c>
      <c r="Z458" s="799">
        <f>IFERROR(IF(Z456="",0,Z456),"0")+IFERROR(IF(Z457="",0,Z457),"0")</f>
        <v>1.804E-2</v>
      </c>
      <c r="AA458" s="800"/>
      <c r="AB458" s="800"/>
      <c r="AC458" s="800"/>
    </row>
    <row r="459" spans="1:68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1"/>
      <c r="P459" s="803" t="s">
        <v>71</v>
      </c>
      <c r="Q459" s="804"/>
      <c r="R459" s="804"/>
      <c r="S459" s="804"/>
      <c r="T459" s="804"/>
      <c r="U459" s="804"/>
      <c r="V459" s="805"/>
      <c r="W459" s="36" t="s">
        <v>69</v>
      </c>
      <c r="X459" s="799">
        <f>IFERROR(SUM(X456:X457),"0")</f>
        <v>8</v>
      </c>
      <c r="Y459" s="799">
        <f>IFERROR(SUM(Y456:Y457),"0")</f>
        <v>8.76</v>
      </c>
      <c r="Z459" s="36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0"/>
      <c r="AB460" s="790"/>
      <c r="AC460" s="790"/>
    </row>
    <row r="461" spans="1:68" ht="27" hidden="1" customHeight="1" x14ac:dyDescent="0.25">
      <c r="A461" s="53" t="s">
        <v>728</v>
      </c>
      <c r="B461" s="53" t="s">
        <v>729</v>
      </c>
      <c r="C461" s="30">
        <v>4301051899</v>
      </c>
      <c r="D461" s="808">
        <v>4607091384246</v>
      </c>
      <c r="E461" s="809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60" t="s">
        <v>730</v>
      </c>
      <c r="Q461" s="813"/>
      <c r="R461" s="813"/>
      <c r="S461" s="813"/>
      <c r="T461" s="814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8">
        <v>4680115881976</v>
      </c>
      <c r="E462" s="809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08" t="s">
        <v>734</v>
      </c>
      <c r="Q462" s="813"/>
      <c r="R462" s="813"/>
      <c r="S462" s="813"/>
      <c r="T462" s="814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8">
        <v>4607091384253</v>
      </c>
      <c r="E463" s="809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3"/>
      <c r="R463" s="813"/>
      <c r="S463" s="813"/>
      <c r="T463" s="814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8">
        <v>4607091384253</v>
      </c>
      <c r="E464" s="809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3"/>
      <c r="R464" s="813"/>
      <c r="S464" s="813"/>
      <c r="T464" s="814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8">
        <v>4680115881969</v>
      </c>
      <c r="E465" s="809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3"/>
      <c r="R465" s="813"/>
      <c r="S465" s="813"/>
      <c r="T465" s="814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0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1"/>
      <c r="P466" s="803" t="s">
        <v>71</v>
      </c>
      <c r="Q466" s="804"/>
      <c r="R466" s="804"/>
      <c r="S466" s="804"/>
      <c r="T466" s="804"/>
      <c r="U466" s="804"/>
      <c r="V466" s="805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1"/>
      <c r="P467" s="803" t="s">
        <v>71</v>
      </c>
      <c r="Q467" s="804"/>
      <c r="R467" s="804"/>
      <c r="S467" s="804"/>
      <c r="T467" s="804"/>
      <c r="U467" s="804"/>
      <c r="V467" s="805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8">
        <v>4607091389357</v>
      </c>
      <c r="E469" s="809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17" t="s">
        <v>746</v>
      </c>
      <c r="Q469" s="813"/>
      <c r="R469" s="813"/>
      <c r="S469" s="813"/>
      <c r="T469" s="814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1"/>
      <c r="P470" s="803" t="s">
        <v>71</v>
      </c>
      <c r="Q470" s="804"/>
      <c r="R470" s="804"/>
      <c r="S470" s="804"/>
      <c r="T470" s="804"/>
      <c r="U470" s="804"/>
      <c r="V470" s="805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1"/>
      <c r="P471" s="803" t="s">
        <v>71</v>
      </c>
      <c r="Q471" s="804"/>
      <c r="R471" s="804"/>
      <c r="S471" s="804"/>
      <c r="T471" s="804"/>
      <c r="U471" s="804"/>
      <c r="V471" s="805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827" t="s">
        <v>748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7"/>
      <c r="AB472" s="47"/>
      <c r="AC472" s="47"/>
    </row>
    <row r="473" spans="1:68" ht="16.5" hidden="1" customHeight="1" x14ac:dyDescent="0.25">
      <c r="A473" s="839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3"/>
      <c r="AB473" s="793"/>
      <c r="AC473" s="793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8">
        <v>4607091389708</v>
      </c>
      <c r="E475" s="809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3"/>
      <c r="R475" s="813"/>
      <c r="S475" s="813"/>
      <c r="T475" s="814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1"/>
      <c r="P476" s="803" t="s">
        <v>71</v>
      </c>
      <c r="Q476" s="804"/>
      <c r="R476" s="804"/>
      <c r="S476" s="804"/>
      <c r="T476" s="804"/>
      <c r="U476" s="804"/>
      <c r="V476" s="805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1"/>
      <c r="P477" s="803" t="s">
        <v>71</v>
      </c>
      <c r="Q477" s="804"/>
      <c r="R477" s="804"/>
      <c r="S477" s="804"/>
      <c r="T477" s="804"/>
      <c r="U477" s="804"/>
      <c r="V477" s="805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0"/>
      <c r="AB478" s="790"/>
      <c r="AC478" s="790"/>
    </row>
    <row r="479" spans="1:68" ht="27" hidden="1" customHeight="1" x14ac:dyDescent="0.25">
      <c r="A479" s="53" t="s">
        <v>753</v>
      </c>
      <c r="B479" s="53" t="s">
        <v>754</v>
      </c>
      <c r="C479" s="30">
        <v>4301031405</v>
      </c>
      <c r="D479" s="808">
        <v>4680115886100</v>
      </c>
      <c r="E479" s="809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55" t="s">
        <v>755</v>
      </c>
      <c r="Q479" s="813"/>
      <c r="R479" s="813"/>
      <c r="S479" s="813"/>
      <c r="T479" s="814"/>
      <c r="U479" s="33"/>
      <c r="V479" s="33"/>
      <c r="W479" s="34" t="s">
        <v>69</v>
      </c>
      <c r="X479" s="797">
        <v>0</v>
      </c>
      <c r="Y479" s="79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8">
        <v>4680115886117</v>
      </c>
      <c r="E480" s="809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31" t="s">
        <v>759</v>
      </c>
      <c r="Q480" s="813"/>
      <c r="R480" s="813"/>
      <c r="S480" s="813"/>
      <c r="T480" s="814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8">
        <v>4680115886117</v>
      </c>
      <c r="E481" s="809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5" t="s">
        <v>759</v>
      </c>
      <c r="Q481" s="813"/>
      <c r="R481" s="813"/>
      <c r="S481" s="813"/>
      <c r="T481" s="814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8">
        <v>4607091389746</v>
      </c>
      <c r="E482" s="809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3"/>
      <c r="R482" s="813"/>
      <c r="S482" s="813"/>
      <c r="T482" s="814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8">
        <v>4607091389746</v>
      </c>
      <c r="E483" s="809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3"/>
      <c r="R483" s="813"/>
      <c r="S483" s="813"/>
      <c r="T483" s="814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8">
        <v>4680115883147</v>
      </c>
      <c r="E484" s="809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3"/>
      <c r="R484" s="813"/>
      <c r="S484" s="813"/>
      <c r="T484" s="814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8">
        <v>4680115883147</v>
      </c>
      <c r="E485" s="809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92" t="s">
        <v>769</v>
      </c>
      <c r="Q485" s="813"/>
      <c r="R485" s="813"/>
      <c r="S485" s="813"/>
      <c r="T485" s="814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8">
        <v>4607091384338</v>
      </c>
      <c r="E486" s="809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3"/>
      <c r="R486" s="813"/>
      <c r="S486" s="813"/>
      <c r="T486" s="814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8">
        <v>4607091384338</v>
      </c>
      <c r="E487" s="809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3"/>
      <c r="R487" s="813"/>
      <c r="S487" s="813"/>
      <c r="T487" s="814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8">
        <v>4680115883154</v>
      </c>
      <c r="E488" s="809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8" t="s">
        <v>775</v>
      </c>
      <c r="Q488" s="813"/>
      <c r="R488" s="813"/>
      <c r="S488" s="813"/>
      <c r="T488" s="814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8">
        <v>4680115883154</v>
      </c>
      <c r="E489" s="809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3"/>
      <c r="R489" s="813"/>
      <c r="S489" s="813"/>
      <c r="T489" s="814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8">
        <v>4607091389524</v>
      </c>
      <c r="E490" s="809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3"/>
      <c r="R490" s="813"/>
      <c r="S490" s="813"/>
      <c r="T490" s="814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8">
        <v>4607091389524</v>
      </c>
      <c r="E491" s="809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3"/>
      <c r="R491" s="813"/>
      <c r="S491" s="813"/>
      <c r="T491" s="814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8">
        <v>4680115883161</v>
      </c>
      <c r="E492" s="809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3"/>
      <c r="R492" s="813"/>
      <c r="S492" s="813"/>
      <c r="T492" s="814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8">
        <v>4680115883161</v>
      </c>
      <c r="E493" s="809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22" t="s">
        <v>785</v>
      </c>
      <c r="Q493" s="813"/>
      <c r="R493" s="813"/>
      <c r="S493" s="813"/>
      <c r="T493" s="814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8">
        <v>4607091389531</v>
      </c>
      <c r="E494" s="809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3"/>
      <c r="R494" s="813"/>
      <c r="S494" s="813"/>
      <c r="T494" s="814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8">
        <v>4607091389531</v>
      </c>
      <c r="E495" s="809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3"/>
      <c r="R495" s="813"/>
      <c r="S495" s="813"/>
      <c r="T495" s="814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8">
        <v>4607091384345</v>
      </c>
      <c r="E496" s="809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3"/>
      <c r="R496" s="813"/>
      <c r="S496" s="813"/>
      <c r="T496" s="814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8">
        <v>4680115883185</v>
      </c>
      <c r="E497" s="809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3"/>
      <c r="R497" s="813"/>
      <c r="S497" s="813"/>
      <c r="T497" s="814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8">
        <v>4680115883185</v>
      </c>
      <c r="E498" s="809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3"/>
      <c r="R498" s="813"/>
      <c r="S498" s="813"/>
      <c r="T498" s="814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8">
        <v>4680115883185</v>
      </c>
      <c r="E499" s="809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67" t="s">
        <v>797</v>
      </c>
      <c r="Q499" s="813"/>
      <c r="R499" s="813"/>
      <c r="S499" s="813"/>
      <c r="T499" s="814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1"/>
      <c r="P500" s="803" t="s">
        <v>71</v>
      </c>
      <c r="Q500" s="804"/>
      <c r="R500" s="804"/>
      <c r="S500" s="804"/>
      <c r="T500" s="804"/>
      <c r="U500" s="804"/>
      <c r="V500" s="805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1"/>
      <c r="P501" s="803" t="s">
        <v>71</v>
      </c>
      <c r="Q501" s="804"/>
      <c r="R501" s="804"/>
      <c r="S501" s="804"/>
      <c r="T501" s="804"/>
      <c r="U501" s="804"/>
      <c r="V501" s="805"/>
      <c r="W501" s="36" t="s">
        <v>69</v>
      </c>
      <c r="X501" s="799">
        <f>IFERROR(SUM(X479:X499),"0")</f>
        <v>0</v>
      </c>
      <c r="Y501" s="799">
        <f>IFERROR(SUM(Y479:Y499),"0")</f>
        <v>0</v>
      </c>
      <c r="Z501" s="36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8">
        <v>4607091384352</v>
      </c>
      <c r="E503" s="809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3"/>
      <c r="R503" s="813"/>
      <c r="S503" s="813"/>
      <c r="T503" s="814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8">
        <v>4607091389654</v>
      </c>
      <c r="E504" s="809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3"/>
      <c r="R504" s="813"/>
      <c r="S504" s="813"/>
      <c r="T504" s="814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1"/>
      <c r="P505" s="803" t="s">
        <v>71</v>
      </c>
      <c r="Q505" s="804"/>
      <c r="R505" s="804"/>
      <c r="S505" s="804"/>
      <c r="T505" s="804"/>
      <c r="U505" s="804"/>
      <c r="V505" s="805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1"/>
      <c r="P506" s="803" t="s">
        <v>71</v>
      </c>
      <c r="Q506" s="804"/>
      <c r="R506" s="804"/>
      <c r="S506" s="804"/>
      <c r="T506" s="804"/>
      <c r="U506" s="804"/>
      <c r="V506" s="805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8">
        <v>4680115884335</v>
      </c>
      <c r="E508" s="809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11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3"/>
      <c r="R508" s="813"/>
      <c r="S508" s="813"/>
      <c r="T508" s="814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8">
        <v>4680115884113</v>
      </c>
      <c r="E509" s="809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3"/>
      <c r="R509" s="813"/>
      <c r="S509" s="813"/>
      <c r="T509" s="814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1"/>
      <c r="P510" s="803" t="s">
        <v>71</v>
      </c>
      <c r="Q510" s="804"/>
      <c r="R510" s="804"/>
      <c r="S510" s="804"/>
      <c r="T510" s="804"/>
      <c r="U510" s="804"/>
      <c r="V510" s="805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1"/>
      <c r="P511" s="803" t="s">
        <v>71</v>
      </c>
      <c r="Q511" s="804"/>
      <c r="R511" s="804"/>
      <c r="S511" s="804"/>
      <c r="T511" s="804"/>
      <c r="U511" s="804"/>
      <c r="V511" s="805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39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3"/>
      <c r="AB512" s="793"/>
      <c r="AC512" s="793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8">
        <v>4607091389364</v>
      </c>
      <c r="E514" s="809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3"/>
      <c r="R514" s="813"/>
      <c r="S514" s="813"/>
      <c r="T514" s="814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1"/>
      <c r="P515" s="803" t="s">
        <v>71</v>
      </c>
      <c r="Q515" s="804"/>
      <c r="R515" s="804"/>
      <c r="S515" s="804"/>
      <c r="T515" s="804"/>
      <c r="U515" s="804"/>
      <c r="V515" s="805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1"/>
      <c r="P516" s="803" t="s">
        <v>71</v>
      </c>
      <c r="Q516" s="804"/>
      <c r="R516" s="804"/>
      <c r="S516" s="804"/>
      <c r="T516" s="804"/>
      <c r="U516" s="804"/>
      <c r="V516" s="805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0"/>
      <c r="AB517" s="790"/>
      <c r="AC517" s="790"/>
    </row>
    <row r="518" spans="1:68" ht="27" hidden="1" customHeight="1" x14ac:dyDescent="0.25">
      <c r="A518" s="53" t="s">
        <v>816</v>
      </c>
      <c r="B518" s="53" t="s">
        <v>817</v>
      </c>
      <c r="C518" s="30">
        <v>4301031403</v>
      </c>
      <c r="D518" s="808">
        <v>4680115886094</v>
      </c>
      <c r="E518" s="809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39" t="s">
        <v>818</v>
      </c>
      <c r="Q518" s="813"/>
      <c r="R518" s="813"/>
      <c r="S518" s="813"/>
      <c r="T518" s="814"/>
      <c r="U518" s="33"/>
      <c r="V518" s="33"/>
      <c r="W518" s="34" t="s">
        <v>69</v>
      </c>
      <c r="X518" s="797">
        <v>0</v>
      </c>
      <c r="Y518" s="79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8">
        <v>4607091389425</v>
      </c>
      <c r="E519" s="809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3"/>
      <c r="R519" s="813"/>
      <c r="S519" s="813"/>
      <c r="T519" s="814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8">
        <v>4680115880771</v>
      </c>
      <c r="E520" s="809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5" t="s">
        <v>825</v>
      </c>
      <c r="Q520" s="813"/>
      <c r="R520" s="813"/>
      <c r="S520" s="813"/>
      <c r="T520" s="814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8">
        <v>4607091389500</v>
      </c>
      <c r="E521" s="809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3"/>
      <c r="R521" s="813"/>
      <c r="S521" s="813"/>
      <c r="T521" s="814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8">
        <v>4607091389500</v>
      </c>
      <c r="E522" s="809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2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3"/>
      <c r="R522" s="813"/>
      <c r="S522" s="813"/>
      <c r="T522" s="814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1"/>
      <c r="P523" s="803" t="s">
        <v>71</v>
      </c>
      <c r="Q523" s="804"/>
      <c r="R523" s="804"/>
      <c r="S523" s="804"/>
      <c r="T523" s="804"/>
      <c r="U523" s="804"/>
      <c r="V523" s="805"/>
      <c r="W523" s="36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1"/>
      <c r="P524" s="803" t="s">
        <v>71</v>
      </c>
      <c r="Q524" s="804"/>
      <c r="R524" s="804"/>
      <c r="S524" s="804"/>
      <c r="T524" s="804"/>
      <c r="U524" s="804"/>
      <c r="V524" s="805"/>
      <c r="W524" s="36" t="s">
        <v>69</v>
      </c>
      <c r="X524" s="799">
        <f>IFERROR(SUM(X518:X522),"0")</f>
        <v>0</v>
      </c>
      <c r="Y524" s="799">
        <f>IFERROR(SUM(Y518:Y522),"0")</f>
        <v>0</v>
      </c>
      <c r="Z524" s="36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8">
        <v>4680115884359</v>
      </c>
      <c r="E526" s="809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9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3"/>
      <c r="R526" s="813"/>
      <c r="S526" s="813"/>
      <c r="T526" s="814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1"/>
      <c r="P527" s="803" t="s">
        <v>71</v>
      </c>
      <c r="Q527" s="804"/>
      <c r="R527" s="804"/>
      <c r="S527" s="804"/>
      <c r="T527" s="804"/>
      <c r="U527" s="804"/>
      <c r="V527" s="805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1"/>
      <c r="P528" s="803" t="s">
        <v>71</v>
      </c>
      <c r="Q528" s="804"/>
      <c r="R528" s="804"/>
      <c r="S528" s="804"/>
      <c r="T528" s="804"/>
      <c r="U528" s="804"/>
      <c r="V528" s="805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8">
        <v>4680115884564</v>
      </c>
      <c r="E530" s="809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3"/>
      <c r="R530" s="813"/>
      <c r="S530" s="813"/>
      <c r="T530" s="814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0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1"/>
      <c r="P531" s="803" t="s">
        <v>71</v>
      </c>
      <c r="Q531" s="804"/>
      <c r="R531" s="804"/>
      <c r="S531" s="804"/>
      <c r="T531" s="804"/>
      <c r="U531" s="804"/>
      <c r="V531" s="805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1"/>
      <c r="P532" s="803" t="s">
        <v>71</v>
      </c>
      <c r="Q532" s="804"/>
      <c r="R532" s="804"/>
      <c r="S532" s="804"/>
      <c r="T532" s="804"/>
      <c r="U532" s="804"/>
      <c r="V532" s="805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39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3"/>
      <c r="AB533" s="793"/>
      <c r="AC533" s="793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8">
        <v>4680115885189</v>
      </c>
      <c r="E535" s="809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3"/>
      <c r="R535" s="813"/>
      <c r="S535" s="813"/>
      <c r="T535" s="814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8">
        <v>4680115885172</v>
      </c>
      <c r="E536" s="809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3"/>
      <c r="R536" s="813"/>
      <c r="S536" s="813"/>
      <c r="T536" s="814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8">
        <v>4680115885110</v>
      </c>
      <c r="E537" s="809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11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3"/>
      <c r="R537" s="813"/>
      <c r="S537" s="813"/>
      <c r="T537" s="814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8">
        <v>4680115885110</v>
      </c>
      <c r="E538" s="809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20" t="s">
        <v>846</v>
      </c>
      <c r="Q538" s="813"/>
      <c r="R538" s="813"/>
      <c r="S538" s="813"/>
      <c r="T538" s="814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8">
        <v>4680115885219</v>
      </c>
      <c r="E539" s="809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1193" t="s">
        <v>849</v>
      </c>
      <c r="Q539" s="813"/>
      <c r="R539" s="813"/>
      <c r="S539" s="813"/>
      <c r="T539" s="814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8">
        <v>4680115885219</v>
      </c>
      <c r="E540" s="809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3"/>
      <c r="R540" s="813"/>
      <c r="S540" s="813"/>
      <c r="T540" s="814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0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1"/>
      <c r="P541" s="803" t="s">
        <v>71</v>
      </c>
      <c r="Q541" s="804"/>
      <c r="R541" s="804"/>
      <c r="S541" s="804"/>
      <c r="T541" s="804"/>
      <c r="U541" s="804"/>
      <c r="V541" s="805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1"/>
      <c r="P542" s="803" t="s">
        <v>71</v>
      </c>
      <c r="Q542" s="804"/>
      <c r="R542" s="804"/>
      <c r="S542" s="804"/>
      <c r="T542" s="804"/>
      <c r="U542" s="804"/>
      <c r="V542" s="805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39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3"/>
      <c r="AB543" s="793"/>
      <c r="AC543" s="793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8">
        <v>4680115885103</v>
      </c>
      <c r="E545" s="809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3"/>
      <c r="R545" s="813"/>
      <c r="S545" s="813"/>
      <c r="T545" s="814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0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1"/>
      <c r="P546" s="803" t="s">
        <v>71</v>
      </c>
      <c r="Q546" s="804"/>
      <c r="R546" s="804"/>
      <c r="S546" s="804"/>
      <c r="T546" s="804"/>
      <c r="U546" s="804"/>
      <c r="V546" s="805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1"/>
      <c r="P547" s="803" t="s">
        <v>71</v>
      </c>
      <c r="Q547" s="804"/>
      <c r="R547" s="804"/>
      <c r="S547" s="804"/>
      <c r="T547" s="804"/>
      <c r="U547" s="804"/>
      <c r="V547" s="805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827" t="s">
        <v>856</v>
      </c>
      <c r="B548" s="828"/>
      <c r="C548" s="828"/>
      <c r="D548" s="828"/>
      <c r="E548" s="828"/>
      <c r="F548" s="828"/>
      <c r="G548" s="828"/>
      <c r="H548" s="828"/>
      <c r="I548" s="828"/>
      <c r="J548" s="828"/>
      <c r="K548" s="828"/>
      <c r="L548" s="828"/>
      <c r="M548" s="828"/>
      <c r="N548" s="828"/>
      <c r="O548" s="828"/>
      <c r="P548" s="828"/>
      <c r="Q548" s="828"/>
      <c r="R548" s="828"/>
      <c r="S548" s="828"/>
      <c r="T548" s="828"/>
      <c r="U548" s="828"/>
      <c r="V548" s="828"/>
      <c r="W548" s="828"/>
      <c r="X548" s="828"/>
      <c r="Y548" s="828"/>
      <c r="Z548" s="828"/>
      <c r="AA548" s="47"/>
      <c r="AB548" s="47"/>
      <c r="AC548" s="47"/>
    </row>
    <row r="549" spans="1:68" ht="16.5" hidden="1" customHeight="1" x14ac:dyDescent="0.25">
      <c r="A549" s="839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3"/>
      <c r="AB549" s="793"/>
      <c r="AC549" s="793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0"/>
      <c r="AB550" s="790"/>
      <c r="AC550" s="790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8">
        <v>4607091389067</v>
      </c>
      <c r="E551" s="809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9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3"/>
      <c r="R551" s="813"/>
      <c r="S551" s="813"/>
      <c r="T551" s="814"/>
      <c r="U551" s="33"/>
      <c r="V551" s="33"/>
      <c r="W551" s="34" t="s">
        <v>69</v>
      </c>
      <c r="X551" s="797">
        <v>15</v>
      </c>
      <c r="Y551" s="798">
        <f t="shared" ref="Y551:Y565" si="109">IFERROR(IF(X551="",0,CEILING((X551/$H551),1)*$H551),"")</f>
        <v>15.84</v>
      </c>
      <c r="Z551" s="35">
        <f t="shared" ref="Z551:Z556" si="110">IFERROR(IF(Y551=0,"",ROUNDUP(Y551/H551,0)*0.01196),"")</f>
        <v>3.5880000000000002E-2</v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16.02272727272727</v>
      </c>
      <c r="BN551" s="63">
        <f t="shared" ref="BN551:BN565" si="112">IFERROR(Y551*I551/H551,"0")</f>
        <v>16.919999999999998</v>
      </c>
      <c r="BO551" s="63">
        <f t="shared" ref="BO551:BO565" si="113">IFERROR(1/J551*(X551/H551),"0")</f>
        <v>2.7316433566433568E-2</v>
      </c>
      <c r="BP551" s="63">
        <f t="shared" ref="BP551:BP565" si="114">IFERROR(1/J551*(Y551/H551),"0")</f>
        <v>2.8846153846153848E-2</v>
      </c>
    </row>
    <row r="552" spans="1:68" ht="27" hidden="1" customHeight="1" x14ac:dyDescent="0.25">
      <c r="A552" s="53" t="s">
        <v>859</v>
      </c>
      <c r="B552" s="53" t="s">
        <v>860</v>
      </c>
      <c r="C552" s="30">
        <v>4301011961</v>
      </c>
      <c r="D552" s="808">
        <v>4680115885271</v>
      </c>
      <c r="E552" s="809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3"/>
      <c r="R552" s="813"/>
      <c r="S552" s="813"/>
      <c r="T552" s="814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8">
        <v>4680115884502</v>
      </c>
      <c r="E553" s="809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11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3"/>
      <c r="R553" s="813"/>
      <c r="S553" s="813"/>
      <c r="T553" s="814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865</v>
      </c>
      <c r="B554" s="53" t="s">
        <v>866</v>
      </c>
      <c r="C554" s="30">
        <v>4301011771</v>
      </c>
      <c r="D554" s="808">
        <v>4607091389104</v>
      </c>
      <c r="E554" s="809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3"/>
      <c r="R554" s="813"/>
      <c r="S554" s="813"/>
      <c r="T554" s="814"/>
      <c r="U554" s="33"/>
      <c r="V554" s="33"/>
      <c r="W554" s="34" t="s">
        <v>69</v>
      </c>
      <c r="X554" s="797">
        <v>0</v>
      </c>
      <c r="Y554" s="798">
        <f t="shared" si="109"/>
        <v>0</v>
      </c>
      <c r="Z554" s="35" t="str">
        <f t="shared" si="110"/>
        <v/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8">
        <v>4680115884519</v>
      </c>
      <c r="E555" s="809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3"/>
      <c r="R555" s="813"/>
      <c r="S555" s="813"/>
      <c r="T555" s="814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8">
        <v>4680115885226</v>
      </c>
      <c r="E556" s="809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3"/>
      <c r="R556" s="813"/>
      <c r="S556" s="813"/>
      <c r="T556" s="814"/>
      <c r="U556" s="33"/>
      <c r="V556" s="33"/>
      <c r="W556" s="34" t="s">
        <v>69</v>
      </c>
      <c r="X556" s="797">
        <v>130</v>
      </c>
      <c r="Y556" s="798">
        <f t="shared" si="109"/>
        <v>132</v>
      </c>
      <c r="Z556" s="35">
        <f t="shared" si="110"/>
        <v>0.29899999999999999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138.86363636363635</v>
      </c>
      <c r="BN556" s="63">
        <f t="shared" si="112"/>
        <v>140.99999999999997</v>
      </c>
      <c r="BO556" s="63">
        <f t="shared" si="113"/>
        <v>0.23674242424242425</v>
      </c>
      <c r="BP556" s="63">
        <f t="shared" si="114"/>
        <v>0.24038461538461539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8">
        <v>4680115880603</v>
      </c>
      <c r="E557" s="809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3"/>
      <c r="R557" s="813"/>
      <c r="S557" s="813"/>
      <c r="T557" s="814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8">
        <v>4680115880603</v>
      </c>
      <c r="E558" s="809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3"/>
      <c r="R558" s="813"/>
      <c r="S558" s="813"/>
      <c r="T558" s="814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8">
        <v>4680115882782</v>
      </c>
      <c r="E559" s="809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3"/>
      <c r="R559" s="813"/>
      <c r="S559" s="813"/>
      <c r="T559" s="814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8">
        <v>4680115885479</v>
      </c>
      <c r="E560" s="809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39" t="s">
        <v>881</v>
      </c>
      <c r="Q560" s="813"/>
      <c r="R560" s="813"/>
      <c r="S560" s="813"/>
      <c r="T560" s="814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8">
        <v>4607091389982</v>
      </c>
      <c r="E561" s="809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3"/>
      <c r="R561" s="813"/>
      <c r="S561" s="813"/>
      <c r="T561" s="814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8">
        <v>4607091389982</v>
      </c>
      <c r="E562" s="809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3"/>
      <c r="R562" s="813"/>
      <c r="S562" s="813"/>
      <c r="T562" s="814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8">
        <v>4680115886483</v>
      </c>
      <c r="E563" s="809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1206" t="s">
        <v>887</v>
      </c>
      <c r="Q563" s="813"/>
      <c r="R563" s="813"/>
      <c r="S563" s="813"/>
      <c r="T563" s="814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8">
        <v>4680115886490</v>
      </c>
      <c r="E564" s="809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10" t="s">
        <v>890</v>
      </c>
      <c r="Q564" s="813"/>
      <c r="R564" s="813"/>
      <c r="S564" s="813"/>
      <c r="T564" s="814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8">
        <v>4680115886469</v>
      </c>
      <c r="E565" s="809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1191" t="s">
        <v>893</v>
      </c>
      <c r="Q565" s="813"/>
      <c r="R565" s="813"/>
      <c r="S565" s="813"/>
      <c r="T565" s="814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0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1"/>
      <c r="P566" s="803" t="s">
        <v>71</v>
      </c>
      <c r="Q566" s="804"/>
      <c r="R566" s="804"/>
      <c r="S566" s="804"/>
      <c r="T566" s="804"/>
      <c r="U566" s="804"/>
      <c r="V566" s="805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27.462121212121211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0.33488000000000001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1"/>
      <c r="P567" s="803" t="s">
        <v>71</v>
      </c>
      <c r="Q567" s="804"/>
      <c r="R567" s="804"/>
      <c r="S567" s="804"/>
      <c r="T567" s="804"/>
      <c r="U567" s="804"/>
      <c r="V567" s="805"/>
      <c r="W567" s="36" t="s">
        <v>69</v>
      </c>
      <c r="X567" s="799">
        <f>IFERROR(SUM(X551:X565),"0")</f>
        <v>145</v>
      </c>
      <c r="Y567" s="799">
        <f>IFERROR(SUM(Y551:Y565),"0")</f>
        <v>147.84</v>
      </c>
      <c r="Z567" s="36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0"/>
      <c r="AB568" s="790"/>
      <c r="AC568" s="790"/>
    </row>
    <row r="569" spans="1:68" ht="16.5" hidden="1" customHeight="1" x14ac:dyDescent="0.25">
      <c r="A569" s="53" t="s">
        <v>894</v>
      </c>
      <c r="B569" s="53" t="s">
        <v>895</v>
      </c>
      <c r="C569" s="30">
        <v>4301020222</v>
      </c>
      <c r="D569" s="808">
        <v>4607091388930</v>
      </c>
      <c r="E569" s="809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9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3"/>
      <c r="R569" s="813"/>
      <c r="S569" s="813"/>
      <c r="T569" s="814"/>
      <c r="U569" s="33"/>
      <c r="V569" s="33"/>
      <c r="W569" s="34" t="s">
        <v>69</v>
      </c>
      <c r="X569" s="797">
        <v>0</v>
      </c>
      <c r="Y569" s="798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8">
        <v>4607091388930</v>
      </c>
      <c r="E570" s="809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1200" t="s">
        <v>898</v>
      </c>
      <c r="Q570" s="813"/>
      <c r="R570" s="813"/>
      <c r="S570" s="813"/>
      <c r="T570" s="814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8">
        <v>4680115880054</v>
      </c>
      <c r="E571" s="809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11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3"/>
      <c r="R571" s="813"/>
      <c r="S571" s="813"/>
      <c r="T571" s="814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8">
        <v>4680115880054</v>
      </c>
      <c r="E572" s="809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1158" t="s">
        <v>903</v>
      </c>
      <c r="Q572" s="813"/>
      <c r="R572" s="813"/>
      <c r="S572" s="813"/>
      <c r="T572" s="814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8">
        <v>4680115880054</v>
      </c>
      <c r="E573" s="809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3"/>
      <c r="R573" s="813"/>
      <c r="S573" s="813"/>
      <c r="T573" s="814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hidden="1" x14ac:dyDescent="0.2">
      <c r="A574" s="810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1"/>
      <c r="P574" s="803" t="s">
        <v>71</v>
      </c>
      <c r="Q574" s="804"/>
      <c r="R574" s="804"/>
      <c r="S574" s="804"/>
      <c r="T574" s="804"/>
      <c r="U574" s="804"/>
      <c r="V574" s="805"/>
      <c r="W574" s="36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1"/>
      <c r="P575" s="803" t="s">
        <v>71</v>
      </c>
      <c r="Q575" s="804"/>
      <c r="R575" s="804"/>
      <c r="S575" s="804"/>
      <c r="T575" s="804"/>
      <c r="U575" s="804"/>
      <c r="V575" s="805"/>
      <c r="W575" s="36" t="s">
        <v>69</v>
      </c>
      <c r="X575" s="799">
        <f>IFERROR(SUM(X569:X573),"0")</f>
        <v>0</v>
      </c>
      <c r="Y575" s="799">
        <f>IFERROR(SUM(Y569:Y573),"0")</f>
        <v>0</v>
      </c>
      <c r="Z575" s="36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0"/>
      <c r="AB576" s="790"/>
      <c r="AC576" s="790"/>
    </row>
    <row r="577" spans="1:68" ht="27" hidden="1" customHeight="1" x14ac:dyDescent="0.25">
      <c r="A577" s="53" t="s">
        <v>905</v>
      </c>
      <c r="B577" s="53" t="s">
        <v>906</v>
      </c>
      <c r="C577" s="30">
        <v>4301031252</v>
      </c>
      <c r="D577" s="808">
        <v>4680115883116</v>
      </c>
      <c r="E577" s="809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9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3"/>
      <c r="R577" s="813"/>
      <c r="S577" s="813"/>
      <c r="T577" s="814"/>
      <c r="U577" s="33"/>
      <c r="V577" s="33"/>
      <c r="W577" s="34" t="s">
        <v>69</v>
      </c>
      <c r="X577" s="797">
        <v>0</v>
      </c>
      <c r="Y577" s="798">
        <f t="shared" ref="Y577:Y591" si="115">IFERROR(IF(X577="",0,CEILING((X577/$H577),1)*$H577),"")</f>
        <v>0</v>
      </c>
      <c r="Z577" s="35" t="str">
        <f t="shared" ref="Z577:Z582" si="116">IFERROR(IF(Y577=0,"",ROUNDUP(Y577/H577,0)*0.01196),"")</f>
        <v/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0</v>
      </c>
      <c r="BN577" s="63">
        <f t="shared" ref="BN577:BN591" si="118">IFERROR(Y577*I577/H577,"0")</f>
        <v>0</v>
      </c>
      <c r="BO577" s="63">
        <f t="shared" ref="BO577:BO591" si="119">IFERROR(1/J577*(X577/H577),"0")</f>
        <v>0</v>
      </c>
      <c r="BP577" s="63">
        <f t="shared" ref="BP577:BP591" si="120">IFERROR(1/J577*(Y577/H577),"0")</f>
        <v>0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8">
        <v>4680115883116</v>
      </c>
      <c r="E578" s="809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84" t="s">
        <v>909</v>
      </c>
      <c r="Q578" s="813"/>
      <c r="R578" s="813"/>
      <c r="S578" s="813"/>
      <c r="T578" s="814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hidden="1" customHeight="1" x14ac:dyDescent="0.25">
      <c r="A579" s="53" t="s">
        <v>911</v>
      </c>
      <c r="B579" s="53" t="s">
        <v>912</v>
      </c>
      <c r="C579" s="30">
        <v>4301031248</v>
      </c>
      <c r="D579" s="808">
        <v>4680115883093</v>
      </c>
      <c r="E579" s="809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3"/>
      <c r="R579" s="813"/>
      <c r="S579" s="813"/>
      <c r="T579" s="814"/>
      <c r="U579" s="33"/>
      <c r="V579" s="33"/>
      <c r="W579" s="34" t="s">
        <v>69</v>
      </c>
      <c r="X579" s="797">
        <v>0</v>
      </c>
      <c r="Y579" s="798">
        <f t="shared" si="115"/>
        <v>0</v>
      </c>
      <c r="Z579" s="35" t="str">
        <f t="shared" si="116"/>
        <v/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0</v>
      </c>
      <c r="BN579" s="63">
        <f t="shared" si="118"/>
        <v>0</v>
      </c>
      <c r="BO579" s="63">
        <f t="shared" si="119"/>
        <v>0</v>
      </c>
      <c r="BP579" s="63">
        <f t="shared" si="120"/>
        <v>0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8">
        <v>4680115883093</v>
      </c>
      <c r="E580" s="809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951" t="s">
        <v>915</v>
      </c>
      <c r="Q580" s="813"/>
      <c r="R580" s="813"/>
      <c r="S580" s="813"/>
      <c r="T580" s="814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hidden="1" customHeight="1" x14ac:dyDescent="0.25">
      <c r="A581" s="53" t="s">
        <v>917</v>
      </c>
      <c r="B581" s="53" t="s">
        <v>918</v>
      </c>
      <c r="C581" s="30">
        <v>4301031250</v>
      </c>
      <c r="D581" s="808">
        <v>4680115883109</v>
      </c>
      <c r="E581" s="809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3"/>
      <c r="R581" s="813"/>
      <c r="S581" s="813"/>
      <c r="T581" s="814"/>
      <c r="U581" s="33"/>
      <c r="V581" s="33"/>
      <c r="W581" s="34" t="s">
        <v>69</v>
      </c>
      <c r="X581" s="797">
        <v>0</v>
      </c>
      <c r="Y581" s="798">
        <f t="shared" si="115"/>
        <v>0</v>
      </c>
      <c r="Z581" s="35" t="str">
        <f t="shared" si="116"/>
        <v/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0</v>
      </c>
      <c r="BN581" s="63">
        <f t="shared" si="118"/>
        <v>0</v>
      </c>
      <c r="BO581" s="63">
        <f t="shared" si="119"/>
        <v>0</v>
      </c>
      <c r="BP581" s="63">
        <f t="shared" si="120"/>
        <v>0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8">
        <v>4680115883109</v>
      </c>
      <c r="E582" s="809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933" t="s">
        <v>921</v>
      </c>
      <c r="Q582" s="813"/>
      <c r="R582" s="813"/>
      <c r="S582" s="813"/>
      <c r="T582" s="814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8">
        <v>4680115882072</v>
      </c>
      <c r="E583" s="809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3"/>
      <c r="R583" s="813"/>
      <c r="S583" s="813"/>
      <c r="T583" s="814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8">
        <v>4680115882072</v>
      </c>
      <c r="E584" s="809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1156" t="s">
        <v>928</v>
      </c>
      <c r="Q584" s="813"/>
      <c r="R584" s="813"/>
      <c r="S584" s="813"/>
      <c r="T584" s="814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8">
        <v>4680115882072</v>
      </c>
      <c r="E585" s="809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3"/>
      <c r="R585" s="813"/>
      <c r="S585" s="813"/>
      <c r="T585" s="814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8">
        <v>4680115882102</v>
      </c>
      <c r="E586" s="809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3"/>
      <c r="R586" s="813"/>
      <c r="S586" s="813"/>
      <c r="T586" s="814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8">
        <v>4680115882102</v>
      </c>
      <c r="E587" s="809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1110" t="s">
        <v>933</v>
      </c>
      <c r="Q587" s="813"/>
      <c r="R587" s="813"/>
      <c r="S587" s="813"/>
      <c r="T587" s="814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8">
        <v>4680115882102</v>
      </c>
      <c r="E588" s="809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3"/>
      <c r="R588" s="813"/>
      <c r="S588" s="813"/>
      <c r="T588" s="814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8">
        <v>4680115882096</v>
      </c>
      <c r="E589" s="809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8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3"/>
      <c r="R589" s="813"/>
      <c r="S589" s="813"/>
      <c r="T589" s="814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8">
        <v>4680115882096</v>
      </c>
      <c r="E590" s="809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68" t="s">
        <v>938</v>
      </c>
      <c r="Q590" s="813"/>
      <c r="R590" s="813"/>
      <c r="S590" s="813"/>
      <c r="T590" s="814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8">
        <v>4680115882096</v>
      </c>
      <c r="E591" s="809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3"/>
      <c r="R591" s="813"/>
      <c r="S591" s="813"/>
      <c r="T591" s="814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hidden="1" x14ac:dyDescent="0.2">
      <c r="A592" s="810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1"/>
      <c r="P592" s="803" t="s">
        <v>71</v>
      </c>
      <c r="Q592" s="804"/>
      <c r="R592" s="804"/>
      <c r="S592" s="804"/>
      <c r="T592" s="804"/>
      <c r="U592" s="804"/>
      <c r="V592" s="805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1"/>
      <c r="P593" s="803" t="s">
        <v>71</v>
      </c>
      <c r="Q593" s="804"/>
      <c r="R593" s="804"/>
      <c r="S593" s="804"/>
      <c r="T593" s="804"/>
      <c r="U593" s="804"/>
      <c r="V593" s="805"/>
      <c r="W593" s="36" t="s">
        <v>69</v>
      </c>
      <c r="X593" s="799">
        <f>IFERROR(SUM(X577:X591),"0")</f>
        <v>0</v>
      </c>
      <c r="Y593" s="799">
        <f>IFERROR(SUM(Y577:Y591),"0")</f>
        <v>0</v>
      </c>
      <c r="Z593" s="36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8">
        <v>4607091383409</v>
      </c>
      <c r="E595" s="809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3"/>
      <c r="R595" s="813"/>
      <c r="S595" s="813"/>
      <c r="T595" s="814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8">
        <v>4607091383416</v>
      </c>
      <c r="E596" s="809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3"/>
      <c r="R596" s="813"/>
      <c r="S596" s="813"/>
      <c r="T596" s="814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8">
        <v>4680115883536</v>
      </c>
      <c r="E597" s="809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3"/>
      <c r="R597" s="813"/>
      <c r="S597" s="813"/>
      <c r="T597" s="814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0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1"/>
      <c r="P598" s="803" t="s">
        <v>71</v>
      </c>
      <c r="Q598" s="804"/>
      <c r="R598" s="804"/>
      <c r="S598" s="804"/>
      <c r="T598" s="804"/>
      <c r="U598" s="804"/>
      <c r="V598" s="805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1"/>
      <c r="P599" s="803" t="s">
        <v>71</v>
      </c>
      <c r="Q599" s="804"/>
      <c r="R599" s="804"/>
      <c r="S599" s="804"/>
      <c r="T599" s="804"/>
      <c r="U599" s="804"/>
      <c r="V599" s="805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8">
        <v>4680115885035</v>
      </c>
      <c r="E601" s="809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3"/>
      <c r="R601" s="813"/>
      <c r="S601" s="813"/>
      <c r="T601" s="814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8">
        <v>4680115885936</v>
      </c>
      <c r="E602" s="809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29" t="s">
        <v>954</v>
      </c>
      <c r="Q602" s="813"/>
      <c r="R602" s="813"/>
      <c r="S602" s="813"/>
      <c r="T602" s="814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1"/>
      <c r="P603" s="803" t="s">
        <v>71</v>
      </c>
      <c r="Q603" s="804"/>
      <c r="R603" s="804"/>
      <c r="S603" s="804"/>
      <c r="T603" s="804"/>
      <c r="U603" s="804"/>
      <c r="V603" s="805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1"/>
      <c r="P604" s="803" t="s">
        <v>71</v>
      </c>
      <c r="Q604" s="804"/>
      <c r="R604" s="804"/>
      <c r="S604" s="804"/>
      <c r="T604" s="804"/>
      <c r="U604" s="804"/>
      <c r="V604" s="805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827" t="s">
        <v>955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7"/>
      <c r="AB605" s="47"/>
      <c r="AC605" s="47"/>
    </row>
    <row r="606" spans="1:68" ht="16.5" hidden="1" customHeight="1" x14ac:dyDescent="0.25">
      <c r="A606" s="839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3"/>
      <c r="AB606" s="793"/>
      <c r="AC606" s="793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8">
        <v>4680115885523</v>
      </c>
      <c r="E608" s="809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74" t="s">
        <v>958</v>
      </c>
      <c r="Q608" s="813"/>
      <c r="R608" s="813"/>
      <c r="S608" s="813"/>
      <c r="T608" s="814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0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1"/>
      <c r="P609" s="803" t="s">
        <v>71</v>
      </c>
      <c r="Q609" s="804"/>
      <c r="R609" s="804"/>
      <c r="S609" s="804"/>
      <c r="T609" s="804"/>
      <c r="U609" s="804"/>
      <c r="V609" s="805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1"/>
      <c r="P610" s="803" t="s">
        <v>71</v>
      </c>
      <c r="Q610" s="804"/>
      <c r="R610" s="804"/>
      <c r="S610" s="804"/>
      <c r="T610" s="804"/>
      <c r="U610" s="804"/>
      <c r="V610" s="805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8">
        <v>4680115885530</v>
      </c>
      <c r="E612" s="809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39" t="s">
        <v>962</v>
      </c>
      <c r="Q612" s="813"/>
      <c r="R612" s="813"/>
      <c r="S612" s="813"/>
      <c r="T612" s="814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0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1"/>
      <c r="P613" s="803" t="s">
        <v>71</v>
      </c>
      <c r="Q613" s="804"/>
      <c r="R613" s="804"/>
      <c r="S613" s="804"/>
      <c r="T613" s="804"/>
      <c r="U613" s="804"/>
      <c r="V613" s="805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1"/>
      <c r="P614" s="803" t="s">
        <v>71</v>
      </c>
      <c r="Q614" s="804"/>
      <c r="R614" s="804"/>
      <c r="S614" s="804"/>
      <c r="T614" s="804"/>
      <c r="U614" s="804"/>
      <c r="V614" s="805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8">
        <v>4680115885547</v>
      </c>
      <c r="E616" s="809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1219" t="s">
        <v>966</v>
      </c>
      <c r="Q616" s="813"/>
      <c r="R616" s="813"/>
      <c r="S616" s="813"/>
      <c r="T616" s="814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0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1"/>
      <c r="P617" s="803" t="s">
        <v>71</v>
      </c>
      <c r="Q617" s="804"/>
      <c r="R617" s="804"/>
      <c r="S617" s="804"/>
      <c r="T617" s="804"/>
      <c r="U617" s="804"/>
      <c r="V617" s="805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1"/>
      <c r="P618" s="803" t="s">
        <v>71</v>
      </c>
      <c r="Q618" s="804"/>
      <c r="R618" s="804"/>
      <c r="S618" s="804"/>
      <c r="T618" s="804"/>
      <c r="U618" s="804"/>
      <c r="V618" s="805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827" t="s">
        <v>967</v>
      </c>
      <c r="B619" s="828"/>
      <c r="C619" s="828"/>
      <c r="D619" s="828"/>
      <c r="E619" s="828"/>
      <c r="F619" s="828"/>
      <c r="G619" s="828"/>
      <c r="H619" s="828"/>
      <c r="I619" s="828"/>
      <c r="J619" s="828"/>
      <c r="K619" s="828"/>
      <c r="L619" s="828"/>
      <c r="M619" s="828"/>
      <c r="N619" s="828"/>
      <c r="O619" s="828"/>
      <c r="P619" s="828"/>
      <c r="Q619" s="828"/>
      <c r="R619" s="828"/>
      <c r="S619" s="828"/>
      <c r="T619" s="828"/>
      <c r="U619" s="828"/>
      <c r="V619" s="828"/>
      <c r="W619" s="828"/>
      <c r="X619" s="828"/>
      <c r="Y619" s="828"/>
      <c r="Z619" s="828"/>
      <c r="AA619" s="47"/>
      <c r="AB619" s="47"/>
      <c r="AC619" s="47"/>
    </row>
    <row r="620" spans="1:68" ht="16.5" hidden="1" customHeight="1" x14ac:dyDescent="0.25">
      <c r="A620" s="839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3"/>
      <c r="AB620" s="793"/>
      <c r="AC620" s="793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8">
        <v>4640242181011</v>
      </c>
      <c r="E622" s="809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91" t="s">
        <v>970</v>
      </c>
      <c r="Q622" s="813"/>
      <c r="R622" s="813"/>
      <c r="S622" s="813"/>
      <c r="T622" s="814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8">
        <v>4640242180441</v>
      </c>
      <c r="E623" s="809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47" t="s">
        <v>974</v>
      </c>
      <c r="Q623" s="813"/>
      <c r="R623" s="813"/>
      <c r="S623" s="813"/>
      <c r="T623" s="814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hidden="1" customHeight="1" x14ac:dyDescent="0.25">
      <c r="A624" s="53" t="s">
        <v>976</v>
      </c>
      <c r="B624" s="53" t="s">
        <v>977</v>
      </c>
      <c r="C624" s="30">
        <v>4301011584</v>
      </c>
      <c r="D624" s="808">
        <v>4640242180564</v>
      </c>
      <c r="E624" s="809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1187" t="s">
        <v>978</v>
      </c>
      <c r="Q624" s="813"/>
      <c r="R624" s="813"/>
      <c r="S624" s="813"/>
      <c r="T624" s="814"/>
      <c r="U624" s="33"/>
      <c r="V624" s="33"/>
      <c r="W624" s="34" t="s">
        <v>69</v>
      </c>
      <c r="X624" s="797">
        <v>0</v>
      </c>
      <c r="Y624" s="798">
        <f t="shared" si="121"/>
        <v>0</v>
      </c>
      <c r="Z624" s="35" t="str">
        <f>IFERROR(IF(Y624=0,"",ROUNDUP(Y624/H624,0)*0.02175),"")</f>
        <v/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0</v>
      </c>
      <c r="BN624" s="63">
        <f t="shared" si="123"/>
        <v>0</v>
      </c>
      <c r="BO624" s="63">
        <f t="shared" si="124"/>
        <v>0</v>
      </c>
      <c r="BP624" s="63">
        <f t="shared" si="125"/>
        <v>0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8">
        <v>4640242180922</v>
      </c>
      <c r="E625" s="809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836" t="s">
        <v>982</v>
      </c>
      <c r="Q625" s="813"/>
      <c r="R625" s="813"/>
      <c r="S625" s="813"/>
      <c r="T625" s="814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8">
        <v>4640242181189</v>
      </c>
      <c r="E626" s="809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1242" t="s">
        <v>986</v>
      </c>
      <c r="Q626" s="813"/>
      <c r="R626" s="813"/>
      <c r="S626" s="813"/>
      <c r="T626" s="814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8">
        <v>4640242180038</v>
      </c>
      <c r="E627" s="809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50" t="s">
        <v>989</v>
      </c>
      <c r="Q627" s="813"/>
      <c r="R627" s="813"/>
      <c r="S627" s="813"/>
      <c r="T627" s="814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8">
        <v>4640242181172</v>
      </c>
      <c r="E628" s="809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1231" t="s">
        <v>992</v>
      </c>
      <c r="Q628" s="813"/>
      <c r="R628" s="813"/>
      <c r="S628" s="813"/>
      <c r="T628" s="814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hidden="1" x14ac:dyDescent="0.2">
      <c r="A629" s="810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1"/>
      <c r="P629" s="803" t="s">
        <v>71</v>
      </c>
      <c r="Q629" s="804"/>
      <c r="R629" s="804"/>
      <c r="S629" s="804"/>
      <c r="T629" s="804"/>
      <c r="U629" s="804"/>
      <c r="V629" s="805"/>
      <c r="W629" s="36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1"/>
      <c r="P630" s="803" t="s">
        <v>71</v>
      </c>
      <c r="Q630" s="804"/>
      <c r="R630" s="804"/>
      <c r="S630" s="804"/>
      <c r="T630" s="804"/>
      <c r="U630" s="804"/>
      <c r="V630" s="805"/>
      <c r="W630" s="36" t="s">
        <v>69</v>
      </c>
      <c r="X630" s="799">
        <f>IFERROR(SUM(X622:X628),"0")</f>
        <v>0</v>
      </c>
      <c r="Y630" s="799">
        <f>IFERROR(SUM(Y622:Y628),"0")</f>
        <v>0</v>
      </c>
      <c r="Z630" s="36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8">
        <v>4640242180519</v>
      </c>
      <c r="E632" s="809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04" t="s">
        <v>995</v>
      </c>
      <c r="Q632" s="813"/>
      <c r="R632" s="813"/>
      <c r="S632" s="813"/>
      <c r="T632" s="814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8">
        <v>4640242180526</v>
      </c>
      <c r="E633" s="809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999" t="s">
        <v>999</v>
      </c>
      <c r="Q633" s="813"/>
      <c r="R633" s="813"/>
      <c r="S633" s="813"/>
      <c r="T633" s="814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8">
        <v>4640242180090</v>
      </c>
      <c r="E634" s="809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1210" t="s">
        <v>1002</v>
      </c>
      <c r="Q634" s="813"/>
      <c r="R634" s="813"/>
      <c r="S634" s="813"/>
      <c r="T634" s="814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8">
        <v>4640242181363</v>
      </c>
      <c r="E635" s="809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1175" t="s">
        <v>1006</v>
      </c>
      <c r="Q635" s="813"/>
      <c r="R635" s="813"/>
      <c r="S635" s="813"/>
      <c r="T635" s="814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0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1"/>
      <c r="P636" s="803" t="s">
        <v>71</v>
      </c>
      <c r="Q636" s="804"/>
      <c r="R636" s="804"/>
      <c r="S636" s="804"/>
      <c r="T636" s="804"/>
      <c r="U636" s="804"/>
      <c r="V636" s="805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1"/>
      <c r="P637" s="803" t="s">
        <v>71</v>
      </c>
      <c r="Q637" s="804"/>
      <c r="R637" s="804"/>
      <c r="S637" s="804"/>
      <c r="T637" s="804"/>
      <c r="U637" s="804"/>
      <c r="V637" s="805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8">
        <v>4640242180816</v>
      </c>
      <c r="E639" s="809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926" t="s">
        <v>1009</v>
      </c>
      <c r="Q639" s="813"/>
      <c r="R639" s="813"/>
      <c r="S639" s="813"/>
      <c r="T639" s="814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8">
        <v>4640242180595</v>
      </c>
      <c r="E640" s="809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1116" t="s">
        <v>1013</v>
      </c>
      <c r="Q640" s="813"/>
      <c r="R640" s="813"/>
      <c r="S640" s="813"/>
      <c r="T640" s="814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8">
        <v>4640242181615</v>
      </c>
      <c r="E641" s="809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931" t="s">
        <v>1017</v>
      </c>
      <c r="Q641" s="813"/>
      <c r="R641" s="813"/>
      <c r="S641" s="813"/>
      <c r="T641" s="814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8">
        <v>4640242181639</v>
      </c>
      <c r="E642" s="809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876" t="s">
        <v>1021</v>
      </c>
      <c r="Q642" s="813"/>
      <c r="R642" s="813"/>
      <c r="S642" s="813"/>
      <c r="T642" s="814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8">
        <v>4640242181622</v>
      </c>
      <c r="E643" s="809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1179" t="s">
        <v>1025</v>
      </c>
      <c r="Q643" s="813"/>
      <c r="R643" s="813"/>
      <c r="S643" s="813"/>
      <c r="T643" s="814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8">
        <v>4640242180908</v>
      </c>
      <c r="E644" s="809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881" t="s">
        <v>1029</v>
      </c>
      <c r="Q644" s="813"/>
      <c r="R644" s="813"/>
      <c r="S644" s="813"/>
      <c r="T644" s="814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8">
        <v>4640242180489</v>
      </c>
      <c r="E645" s="809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1129" t="s">
        <v>1032</v>
      </c>
      <c r="Q645" s="813"/>
      <c r="R645" s="813"/>
      <c r="S645" s="813"/>
      <c r="T645" s="814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0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1"/>
      <c r="P646" s="803" t="s">
        <v>71</v>
      </c>
      <c r="Q646" s="804"/>
      <c r="R646" s="804"/>
      <c r="S646" s="804"/>
      <c r="T646" s="804"/>
      <c r="U646" s="804"/>
      <c r="V646" s="805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1"/>
      <c r="P647" s="803" t="s">
        <v>71</v>
      </c>
      <c r="Q647" s="804"/>
      <c r="R647" s="804"/>
      <c r="S647" s="804"/>
      <c r="T647" s="804"/>
      <c r="U647" s="804"/>
      <c r="V647" s="805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0"/>
      <c r="AB648" s="790"/>
      <c r="AC648" s="790"/>
    </row>
    <row r="649" spans="1:68" ht="27" hidden="1" customHeight="1" x14ac:dyDescent="0.25">
      <c r="A649" s="53" t="s">
        <v>1033</v>
      </c>
      <c r="B649" s="53" t="s">
        <v>1034</v>
      </c>
      <c r="C649" s="30">
        <v>4301051746</v>
      </c>
      <c r="D649" s="808">
        <v>4640242180533</v>
      </c>
      <c r="E649" s="809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92" t="s">
        <v>1035</v>
      </c>
      <c r="Q649" s="813"/>
      <c r="R649" s="813"/>
      <c r="S649" s="813"/>
      <c r="T649" s="814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8">
        <v>4640242180533</v>
      </c>
      <c r="E650" s="809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835" t="s">
        <v>1038</v>
      </c>
      <c r="Q650" s="813"/>
      <c r="R650" s="813"/>
      <c r="S650" s="813"/>
      <c r="T650" s="814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8">
        <v>4640242180540</v>
      </c>
      <c r="E651" s="809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099" t="s">
        <v>1041</v>
      </c>
      <c r="Q651" s="813"/>
      <c r="R651" s="813"/>
      <c r="S651" s="813"/>
      <c r="T651" s="814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8">
        <v>4640242180540</v>
      </c>
      <c r="E652" s="809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932" t="s">
        <v>1044</v>
      </c>
      <c r="Q652" s="813"/>
      <c r="R652" s="813"/>
      <c r="S652" s="813"/>
      <c r="T652" s="814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8">
        <v>4640242181233</v>
      </c>
      <c r="E653" s="809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1114" t="s">
        <v>1047</v>
      </c>
      <c r="Q653" s="813"/>
      <c r="R653" s="813"/>
      <c r="S653" s="813"/>
      <c r="T653" s="814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8">
        <v>4640242181233</v>
      </c>
      <c r="E654" s="809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904" t="s">
        <v>1049</v>
      </c>
      <c r="Q654" s="813"/>
      <c r="R654" s="813"/>
      <c r="S654" s="813"/>
      <c r="T654" s="814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8">
        <v>4640242181226</v>
      </c>
      <c r="E655" s="809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859" t="s">
        <v>1052</v>
      </c>
      <c r="Q655" s="813"/>
      <c r="R655" s="813"/>
      <c r="S655" s="813"/>
      <c r="T655" s="814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8">
        <v>4640242181226</v>
      </c>
      <c r="E656" s="809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1180" t="s">
        <v>1054</v>
      </c>
      <c r="Q656" s="813"/>
      <c r="R656" s="813"/>
      <c r="S656" s="813"/>
      <c r="T656" s="814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hidden="1" x14ac:dyDescent="0.2">
      <c r="A657" s="810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1"/>
      <c r="P657" s="803" t="s">
        <v>71</v>
      </c>
      <c r="Q657" s="804"/>
      <c r="R657" s="804"/>
      <c r="S657" s="804"/>
      <c r="T657" s="804"/>
      <c r="U657" s="804"/>
      <c r="V657" s="805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1"/>
      <c r="P658" s="803" t="s">
        <v>71</v>
      </c>
      <c r="Q658" s="804"/>
      <c r="R658" s="804"/>
      <c r="S658" s="804"/>
      <c r="T658" s="804"/>
      <c r="U658" s="804"/>
      <c r="V658" s="805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8">
        <v>4640242180120</v>
      </c>
      <c r="E660" s="809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1171" t="s">
        <v>1057</v>
      </c>
      <c r="Q660" s="813"/>
      <c r="R660" s="813"/>
      <c r="S660" s="813"/>
      <c r="T660" s="814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8">
        <v>4640242180120</v>
      </c>
      <c r="E661" s="809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70" t="s">
        <v>1060</v>
      </c>
      <c r="Q661" s="813"/>
      <c r="R661" s="813"/>
      <c r="S661" s="813"/>
      <c r="T661" s="814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8">
        <v>4640242180137</v>
      </c>
      <c r="E662" s="809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30" t="s">
        <v>1063</v>
      </c>
      <c r="Q662" s="813"/>
      <c r="R662" s="813"/>
      <c r="S662" s="813"/>
      <c r="T662" s="814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8">
        <v>4640242180137</v>
      </c>
      <c r="E663" s="809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1244" t="s">
        <v>1066</v>
      </c>
      <c r="Q663" s="813"/>
      <c r="R663" s="813"/>
      <c r="S663" s="813"/>
      <c r="T663" s="814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1"/>
      <c r="P664" s="803" t="s">
        <v>71</v>
      </c>
      <c r="Q664" s="804"/>
      <c r="R664" s="804"/>
      <c r="S664" s="804"/>
      <c r="T664" s="804"/>
      <c r="U664" s="804"/>
      <c r="V664" s="805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1"/>
      <c r="P665" s="803" t="s">
        <v>71</v>
      </c>
      <c r="Q665" s="804"/>
      <c r="R665" s="804"/>
      <c r="S665" s="804"/>
      <c r="T665" s="804"/>
      <c r="U665" s="804"/>
      <c r="V665" s="805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39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3"/>
      <c r="AB666" s="793"/>
      <c r="AC666" s="793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8">
        <v>4640242180045</v>
      </c>
      <c r="E668" s="809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838" t="s">
        <v>1070</v>
      </c>
      <c r="Q668" s="813"/>
      <c r="R668" s="813"/>
      <c r="S668" s="813"/>
      <c r="T668" s="814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8">
        <v>4640242180601</v>
      </c>
      <c r="E669" s="809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1250" t="s">
        <v>1074</v>
      </c>
      <c r="Q669" s="813"/>
      <c r="R669" s="813"/>
      <c r="S669" s="813"/>
      <c r="T669" s="814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0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1"/>
      <c r="P670" s="803" t="s">
        <v>71</v>
      </c>
      <c r="Q670" s="804"/>
      <c r="R670" s="804"/>
      <c r="S670" s="804"/>
      <c r="T670" s="804"/>
      <c r="U670" s="804"/>
      <c r="V670" s="805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1"/>
      <c r="P671" s="803" t="s">
        <v>71</v>
      </c>
      <c r="Q671" s="804"/>
      <c r="R671" s="804"/>
      <c r="S671" s="804"/>
      <c r="T671" s="804"/>
      <c r="U671" s="804"/>
      <c r="V671" s="805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8">
        <v>4640242180090</v>
      </c>
      <c r="E673" s="809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1249" t="s">
        <v>1078</v>
      </c>
      <c r="Q673" s="813"/>
      <c r="R673" s="813"/>
      <c r="S673" s="813"/>
      <c r="T673" s="814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0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1"/>
      <c r="P674" s="803" t="s">
        <v>71</v>
      </c>
      <c r="Q674" s="804"/>
      <c r="R674" s="804"/>
      <c r="S674" s="804"/>
      <c r="T674" s="804"/>
      <c r="U674" s="804"/>
      <c r="V674" s="805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1"/>
      <c r="P675" s="803" t="s">
        <v>71</v>
      </c>
      <c r="Q675" s="804"/>
      <c r="R675" s="804"/>
      <c r="S675" s="804"/>
      <c r="T675" s="804"/>
      <c r="U675" s="804"/>
      <c r="V675" s="805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8">
        <v>4640242180076</v>
      </c>
      <c r="E677" s="809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07" t="s">
        <v>1082</v>
      </c>
      <c r="Q677" s="813"/>
      <c r="R677" s="813"/>
      <c r="S677" s="813"/>
      <c r="T677" s="814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0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1"/>
      <c r="P678" s="803" t="s">
        <v>71</v>
      </c>
      <c r="Q678" s="804"/>
      <c r="R678" s="804"/>
      <c r="S678" s="804"/>
      <c r="T678" s="804"/>
      <c r="U678" s="804"/>
      <c r="V678" s="805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1"/>
      <c r="P679" s="803" t="s">
        <v>71</v>
      </c>
      <c r="Q679" s="804"/>
      <c r="R679" s="804"/>
      <c r="S679" s="804"/>
      <c r="T679" s="804"/>
      <c r="U679" s="804"/>
      <c r="V679" s="805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8">
        <v>4640242180106</v>
      </c>
      <c r="E681" s="809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23" t="s">
        <v>1086</v>
      </c>
      <c r="Q681" s="813"/>
      <c r="R681" s="813"/>
      <c r="S681" s="813"/>
      <c r="T681" s="814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0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1"/>
      <c r="P682" s="803" t="s">
        <v>71</v>
      </c>
      <c r="Q682" s="804"/>
      <c r="R682" s="804"/>
      <c r="S682" s="804"/>
      <c r="T682" s="804"/>
      <c r="U682" s="804"/>
      <c r="V682" s="805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1"/>
      <c r="P683" s="803" t="s">
        <v>71</v>
      </c>
      <c r="Q683" s="804"/>
      <c r="R683" s="804"/>
      <c r="S683" s="804"/>
      <c r="T683" s="804"/>
      <c r="U683" s="804"/>
      <c r="V683" s="805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63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5"/>
      <c r="P684" s="847" t="s">
        <v>1088</v>
      </c>
      <c r="Q684" s="848"/>
      <c r="R684" s="848"/>
      <c r="S684" s="848"/>
      <c r="T684" s="848"/>
      <c r="U684" s="848"/>
      <c r="V684" s="842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2156.0299999999997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2196.1000000000004</v>
      </c>
      <c r="Z684" s="36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5"/>
      <c r="P685" s="847" t="s">
        <v>1089</v>
      </c>
      <c r="Q685" s="848"/>
      <c r="R685" s="848"/>
      <c r="S685" s="848"/>
      <c r="T685" s="848"/>
      <c r="U685" s="848"/>
      <c r="V685" s="842"/>
      <c r="W685" s="36" t="s">
        <v>69</v>
      </c>
      <c r="X685" s="799">
        <f>IFERROR(SUM(BM22:BM681),"0")</f>
        <v>2233.9463817345977</v>
      </c>
      <c r="Y685" s="799">
        <f>IFERROR(SUM(BN22:BN681),"0")</f>
        <v>2276.1700000000005</v>
      </c>
      <c r="Z685" s="36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5"/>
      <c r="P686" s="847" t="s">
        <v>1090</v>
      </c>
      <c r="Q686" s="848"/>
      <c r="R686" s="848"/>
      <c r="S686" s="848"/>
      <c r="T686" s="848"/>
      <c r="U686" s="848"/>
      <c r="V686" s="842"/>
      <c r="W686" s="36" t="s">
        <v>1091</v>
      </c>
      <c r="X686" s="37">
        <f>ROUNDUP(SUM(BO22:BO681),0)</f>
        <v>4</v>
      </c>
      <c r="Y686" s="37">
        <f>ROUNDUP(SUM(BP22:BP681),0)</f>
        <v>4</v>
      </c>
      <c r="Z686" s="36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5"/>
      <c r="P687" s="847" t="s">
        <v>1092</v>
      </c>
      <c r="Q687" s="848"/>
      <c r="R687" s="848"/>
      <c r="S687" s="848"/>
      <c r="T687" s="848"/>
      <c r="U687" s="848"/>
      <c r="V687" s="842"/>
      <c r="W687" s="36" t="s">
        <v>69</v>
      </c>
      <c r="X687" s="799">
        <f>GrossWeightTotal+PalletQtyTotal*25</f>
        <v>2333.9463817345977</v>
      </c>
      <c r="Y687" s="799">
        <f>GrossWeightTotalR+PalletQtyTotalR*25</f>
        <v>2376.1700000000005</v>
      </c>
      <c r="Z687" s="36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5"/>
      <c r="P688" s="847" t="s">
        <v>1093</v>
      </c>
      <c r="Q688" s="848"/>
      <c r="R688" s="848"/>
      <c r="S688" s="848"/>
      <c r="T688" s="848"/>
      <c r="U688" s="848"/>
      <c r="V688" s="842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186.68951840831073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193</v>
      </c>
      <c r="Z688" s="36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5"/>
      <c r="P689" s="847" t="s">
        <v>1094</v>
      </c>
      <c r="Q689" s="848"/>
      <c r="R689" s="848"/>
      <c r="S689" s="848"/>
      <c r="T689" s="848"/>
      <c r="U689" s="848"/>
      <c r="V689" s="842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3.4325399999999999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851"/>
      <c r="E691" s="851"/>
      <c r="F691" s="851"/>
      <c r="G691" s="851"/>
      <c r="H691" s="802"/>
      <c r="I691" s="801" t="s">
        <v>324</v>
      </c>
      <c r="J691" s="851"/>
      <c r="K691" s="851"/>
      <c r="L691" s="851"/>
      <c r="M691" s="851"/>
      <c r="N691" s="851"/>
      <c r="O691" s="851"/>
      <c r="P691" s="851"/>
      <c r="Q691" s="851"/>
      <c r="R691" s="851"/>
      <c r="S691" s="851"/>
      <c r="T691" s="851"/>
      <c r="U691" s="851"/>
      <c r="V691" s="802"/>
      <c r="W691" s="801" t="s">
        <v>659</v>
      </c>
      <c r="X691" s="802"/>
      <c r="Y691" s="801" t="s">
        <v>748</v>
      </c>
      <c r="Z691" s="851"/>
      <c r="AA691" s="851"/>
      <c r="AB691" s="802"/>
      <c r="AC691" s="788" t="s">
        <v>856</v>
      </c>
      <c r="AD691" s="788" t="s">
        <v>955</v>
      </c>
      <c r="AE691" s="801" t="s">
        <v>967</v>
      </c>
      <c r="AF691" s="802"/>
    </row>
    <row r="692" spans="1:32" ht="14.25" customHeight="1" thickTop="1" x14ac:dyDescent="0.2">
      <c r="A692" s="1196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197"/>
      <c r="B693" s="852"/>
      <c r="C693" s="852"/>
      <c r="D693" s="852"/>
      <c r="E693" s="852"/>
      <c r="F693" s="852"/>
      <c r="G693" s="852"/>
      <c r="H693" s="852"/>
      <c r="I693" s="852"/>
      <c r="J693" s="852"/>
      <c r="K693" s="852"/>
      <c r="L693" s="852"/>
      <c r="M693" s="852"/>
      <c r="N693" s="787"/>
      <c r="O693" s="852"/>
      <c r="P693" s="852"/>
      <c r="Q693" s="852"/>
      <c r="R693" s="852"/>
      <c r="S693" s="852"/>
      <c r="T693" s="852"/>
      <c r="U693" s="852"/>
      <c r="V693" s="852"/>
      <c r="W693" s="852"/>
      <c r="X693" s="852"/>
      <c r="Y693" s="852"/>
      <c r="Z693" s="852"/>
      <c r="AA693" s="852"/>
      <c r="AB693" s="852"/>
      <c r="AC693" s="852"/>
      <c r="AD693" s="852"/>
      <c r="AE693" s="852"/>
      <c r="AF693" s="85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0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5">
        <f>IFERROR(Y105*1,"0")+IFERROR(Y106*1,"0")+IFERROR(Y107*1,"0")+IFERROR(Y111*1,"0")+IFERROR(Y112*1,"0")+IFERROR(Y113*1,"0")+IFERROR(Y114*1,"0")+IFERROR(Y115*1,"0")+IFERROR(Y116*1,"0")</f>
        <v>0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5.4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21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153.29999999999998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4.8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5">
        <f>IFERROR(Y404*1,"0")+IFERROR(Y408*1,"0")+IFERROR(Y409*1,"0")+IFERROR(Y410*1,"0")</f>
        <v>4.2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1840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19.560000000000002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5">
        <f>IFERROR(Y514*1,"0")+IFERROR(Y518*1,"0")+IFERROR(Y519*1,"0")+IFERROR(Y520*1,"0")+IFERROR(Y521*1,"0")+IFERROR(Y522*1,"0")+IFERROR(Y526*1,"0")+IFERROR(Y530*1,"0")</f>
        <v>0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147.84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33"/>
        <filter val="1,40"/>
        <filter val="1,50"/>
        <filter val="1,60"/>
        <filter val="1,83"/>
        <filter val="1,92"/>
        <filter val="10,00"/>
        <filter val="104,00"/>
        <filter val="130,00"/>
        <filter val="145,00"/>
        <filter val="15,00"/>
        <filter val="186,69"/>
        <filter val="19,26"/>
        <filter val="2 156,03"/>
        <filter val="2 233,95"/>
        <filter val="2 333,95"/>
        <filter val="2,80"/>
        <filter val="20,00"/>
        <filter val="27,46"/>
        <filter val="3,84"/>
        <filter val="32,00"/>
        <filter val="35,84"/>
        <filter val="4"/>
        <filter val="4,05"/>
        <filter val="4,76"/>
        <filter val="5,52"/>
        <filter val="57,67"/>
        <filter val="64,83"/>
        <filter val="7,50"/>
        <filter val="8,00"/>
        <filter val="865,00"/>
        <filter val="950,00"/>
        <filter val="957,5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P669:T669"/>
    <mergeCell ref="A291:Z291"/>
    <mergeCell ref="P158:T158"/>
    <mergeCell ref="P522:T522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A45:Z45"/>
    <mergeCell ref="P35:V35"/>
    <mergeCell ref="P333:V333"/>
    <mergeCell ref="O692:O693"/>
    <mergeCell ref="P571:T571"/>
    <mergeCell ref="Q692:Q693"/>
    <mergeCell ref="D514:E514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A692:A693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D116:E116"/>
    <mergeCell ref="P71:V71"/>
    <mergeCell ref="P58:V58"/>
    <mergeCell ref="P48:T48"/>
    <mergeCell ref="D152:E152"/>
    <mergeCell ref="P146:T146"/>
    <mergeCell ref="P578:T578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A345:Z34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P635:T635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660:T660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69:T269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78:V78"/>
    <mergeCell ref="P57:T57"/>
    <mergeCell ref="P367:T367"/>
    <mergeCell ref="D165:E165"/>
    <mergeCell ref="D475:E475"/>
    <mergeCell ref="P486:T486"/>
    <mergeCell ref="P75:T75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D397:E397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