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E25CF175-E1A1-4084-B486-D73C7230C9CD}" xr6:coauthVersionLast="47" xr6:coauthVersionMax="47" xr10:uidLastSave="{00000000-0000-0000-0000-000000000000}"/>
  <bookViews>
    <workbookView xWindow="2400" yWindow="30" windowWidth="22455" windowHeight="1548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заказа'!$A$17:$BC$17</definedName>
    <definedName name="CodeProxySet">Setting!$E$32:$E$33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Setting!$B$6:$B$12</definedName>
    <definedName name="DeliveryCodeAdressList">Setting!$C$6:$C$12</definedName>
    <definedName name="DeliveryConditions">'Бланк заказа'!$S$11</definedName>
    <definedName name="DeliveryConditionsList">Setting!$B$33:$B$43</definedName>
    <definedName name="DeliveryDate">'Бланк заказа'!$Q$9</definedName>
    <definedName name="DeliveryMethodList">Setting!$B$3:$B$4</definedName>
    <definedName name="DeliveryNumAdressList">Setting!$D$6:$D$12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Setting!$C$32:$C$33</definedName>
    <definedName name="IOSG1">Setting!$B$28:$B$28</definedName>
    <definedName name="IOSG2">Setting!$B$29:$B$29</definedName>
    <definedName name="IOSG3">Setting!$B$30:$B$30</definedName>
    <definedName name="IOSG4">Setting!$B$31:$B$31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Setting!$B$32:$B$33</definedName>
    <definedName name="PassportProxy">'Бланк заказа'!$M$9:$N$9</definedName>
    <definedName name="PassportProxySet">Setting!$D$32:$D$33</definedName>
    <definedName name="ProductId1">'Бланк заказа'!$B$21:$B$21</definedName>
    <definedName name="ProductId10">'Бланк заказа'!$B$33:$B$33</definedName>
    <definedName name="ProductId100">'Бланк заказа'!$B$238:$B$238</definedName>
    <definedName name="ProductId101">'Бланк заказа'!$B$243:$B$243</definedName>
    <definedName name="ProductId102">'Бланк заказа'!$B$244:$B$244</definedName>
    <definedName name="ProductId103">'Бланк заказа'!$B$248:$B$248</definedName>
    <definedName name="ProductId104">'Бланк заказа'!$B$252:$B$252</definedName>
    <definedName name="ProductId105">'Бланк заказа'!$B$257:$B$257</definedName>
    <definedName name="ProductId106">'Бланк заказа'!$B$261:$B$261</definedName>
    <definedName name="ProductId107">'Бланк заказа'!$B$262:$B$262</definedName>
    <definedName name="ProductId108">'Бланк заказа'!$B$266:$B$266</definedName>
    <definedName name="ProductId109">'Бланк заказа'!$B$271:$B$271</definedName>
    <definedName name="ProductId11">'Бланк заказа'!$B$39:$B$39</definedName>
    <definedName name="ProductId110">'Бланк заказа'!$B$275:$B$275</definedName>
    <definedName name="ProductId111">'Бланк заказа'!$B$279:$B$279</definedName>
    <definedName name="ProductId112">'Бланк заказа'!$B$283:$B$283</definedName>
    <definedName name="ProductId113">'Бланк заказа'!$B$288:$B$288</definedName>
    <definedName name="ProductId114">'Бланк заказа'!$B$289:$B$289</definedName>
    <definedName name="ProductId115">'Бланк заказа'!$B$293:$B$293</definedName>
    <definedName name="ProductId116">'Бланк заказа'!$B$297:$B$297</definedName>
    <definedName name="ProductId117">'Бланк заказа'!$B$298:$B$298</definedName>
    <definedName name="ProductId118">'Бланк заказа'!$B$299:$B$299</definedName>
    <definedName name="ProductId119">'Бланк заказа'!$B$300:$B$300</definedName>
    <definedName name="ProductId12">'Бланк заказа'!$B$40:$B$40</definedName>
    <definedName name="ProductId120">'Бланк заказа'!$B$304:$B$304</definedName>
    <definedName name="ProductId121">'Бланк заказа'!$B$310:$B$310</definedName>
    <definedName name="ProductId122">'Бланк заказа'!$B$311:$B$311</definedName>
    <definedName name="ProductId123">'Бланк заказа'!$B$312:$B$312</definedName>
    <definedName name="ProductId124">'Бланк заказа'!$B$313:$B$313</definedName>
    <definedName name="ProductId125">'Бланк заказа'!$B$314:$B$314</definedName>
    <definedName name="ProductId126">'Бланк заказа'!$B$318:$B$318</definedName>
    <definedName name="ProductId127">'Бланк заказа'!$B$323:$B$323</definedName>
    <definedName name="ProductId128">'Бланк заказа'!$B$324:$B$324</definedName>
    <definedName name="ProductId129">'Бланк заказа'!$B$325:$B$325</definedName>
    <definedName name="ProductId13">'Бланк заказа'!$B$44:$B$44</definedName>
    <definedName name="ProductId130">'Бланк заказа'!$B$326:$B$326</definedName>
    <definedName name="ProductId131">'Бланк заказа'!$B$327:$B$327</definedName>
    <definedName name="ProductId132">'Бланк заказа'!$B$328:$B$328</definedName>
    <definedName name="ProductId133">'Бланк заказа'!$B$332:$B$332</definedName>
    <definedName name="ProductId134">'Бланк заказа'!$B$336:$B$336</definedName>
    <definedName name="ProductId135">'Бланк заказа'!$B$337:$B$337</definedName>
    <definedName name="ProductId136">'Бланк заказа'!$B$338:$B$338</definedName>
    <definedName name="ProductId137">'Бланк заказа'!$B$342:$B$342</definedName>
    <definedName name="ProductId138">'Бланк заказа'!$B$348:$B$348</definedName>
    <definedName name="ProductId139">'Бланк заказа'!$B$352:$B$352</definedName>
    <definedName name="ProductId14">'Бланк заказа'!$B$45:$B$45</definedName>
    <definedName name="ProductId140">'Бланк заказа'!$B$353:$B$353</definedName>
    <definedName name="ProductId141">'Бланк заказа'!$B$354:$B$354</definedName>
    <definedName name="ProductId142">'Бланк заказа'!$B$355:$B$355</definedName>
    <definedName name="ProductId143">'Бланк заказа'!$B$356:$B$356</definedName>
    <definedName name="ProductId144">'Бланк заказа'!$B$357:$B$357</definedName>
    <definedName name="ProductId145">'Бланк заказа'!$B$361:$B$361</definedName>
    <definedName name="ProductId146">'Бланк заказа'!$B$366:$B$366</definedName>
    <definedName name="ProductId147">'Бланк заказа'!$B$367:$B$367</definedName>
    <definedName name="ProductId148">'Бланк заказа'!$B$371:$B$371</definedName>
    <definedName name="ProductId149">'Бланк заказа'!$B$372:$B$372</definedName>
    <definedName name="ProductId15">'Бланк заказа'!$B$50:$B$50</definedName>
    <definedName name="ProductId150">'Бланк заказа'!$B$373:$B$373</definedName>
    <definedName name="ProductId151">'Бланк заказа'!$B$378:$B$378</definedName>
    <definedName name="ProductId152">'Бланк заказа'!$B$379:$B$379</definedName>
    <definedName name="ProductId153">'Бланк заказа'!$B$380:$B$380</definedName>
    <definedName name="ProductId154">'Бланк заказа'!$B$381:$B$381</definedName>
    <definedName name="ProductId155">'Бланк заказа'!$B$386:$B$386</definedName>
    <definedName name="ProductId156">'Бланк заказа'!$B$387:$B$387</definedName>
    <definedName name="ProductId157">'Бланк заказа'!$B$391:$B$391</definedName>
    <definedName name="ProductId158">'Бланк заказа'!$B$397:$B$397</definedName>
    <definedName name="ProductId159">'Бланк заказа'!$B$398:$B$398</definedName>
    <definedName name="ProductId16">'Бланк заказа'!$B$51:$B$51</definedName>
    <definedName name="ProductId160">'Бланк заказа'!$B$399:$B$399</definedName>
    <definedName name="ProductId161">'Бланк заказа'!$B$400:$B$400</definedName>
    <definedName name="ProductId162">'Бланк заказа'!$B$401:$B$401</definedName>
    <definedName name="ProductId163">'Бланк заказа'!$B$405:$B$405</definedName>
    <definedName name="ProductId164">'Бланк заказа'!$B$409:$B$409</definedName>
    <definedName name="ProductId165">'Бланк заказа'!$B$410:$B$410</definedName>
    <definedName name="ProductId166">'Бланк заказа'!$B$414:$B$414</definedName>
    <definedName name="ProductId167">'Бланк заказа'!$B$415:$B$415</definedName>
    <definedName name="ProductId168">'Бланк заказа'!$B$421:$B$421</definedName>
    <definedName name="ProductId169">'Бланк заказа'!$B$422:$B$422</definedName>
    <definedName name="ProductId17">'Бланк заказа'!$B$55:$B$55</definedName>
    <definedName name="ProductId170">'Бланк заказа'!$B$423:$B$423</definedName>
    <definedName name="ProductId171">'Бланк заказа'!$B$424:$B$424</definedName>
    <definedName name="ProductId172">'Бланк заказа'!$B$428:$B$428</definedName>
    <definedName name="ProductId173">'Бланк заказа'!$B$429:$B$429</definedName>
    <definedName name="ProductId174">'Бланк заказа'!$B$433:$B$433</definedName>
    <definedName name="ProductId175">'Бланк заказа'!$B$434:$B$434</definedName>
    <definedName name="ProductId176">'Бланк заказа'!$B$435:$B$435</definedName>
    <definedName name="ProductId177">'Бланк заказа'!$B$436:$B$436</definedName>
    <definedName name="ProductId178">'Бланк заказа'!$B$437:$B$437</definedName>
    <definedName name="ProductId179">'Бланк заказа'!$B$438:$B$438</definedName>
    <definedName name="ProductId18">'Бланк заказа'!$B$59:$B$59</definedName>
    <definedName name="ProductId180">'Бланк заказа'!$B$442:$B$442</definedName>
    <definedName name="ProductId181">'Бланк заказа'!$B$443:$B$443</definedName>
    <definedName name="ProductId182">'Бланк заказа'!$B$444:$B$444</definedName>
    <definedName name="ProductId183">'Бланк заказа'!$B$448:$B$448</definedName>
    <definedName name="ProductId184">'Бланк заказа'!$B$453:$B$453</definedName>
    <definedName name="ProductId185">'Бланк заказа'!$B$454:$B$454</definedName>
    <definedName name="ProductId186">'Бланк заказа'!$B$455:$B$455</definedName>
    <definedName name="ProductId187">'Бланк заказа'!$B$456:$B$456</definedName>
    <definedName name="ProductId188">'Бланк заказа'!$B$457:$B$457</definedName>
    <definedName name="ProductId189">'Бланк заказа'!$B$461:$B$461</definedName>
    <definedName name="ProductId19">'Бланк заказа'!$B$60:$B$60</definedName>
    <definedName name="ProductId190">'Бланк заказа'!$B$462:$B$462</definedName>
    <definedName name="ProductId191">'Бланк заказа'!$B$463:$B$463</definedName>
    <definedName name="ProductId192">'Бланк заказа'!$B$467:$B$467</definedName>
    <definedName name="ProductId193">'Бланк заказа'!$B$468:$B$468</definedName>
    <definedName name="ProductId194">'Бланк заказа'!$B$469:$B$469</definedName>
    <definedName name="ProductId195">'Бланк заказа'!$B$470:$B$470</definedName>
    <definedName name="ProductId196">'Бланк заказа'!$B$471:$B$471</definedName>
    <definedName name="ProductId197">'Бланк заказа'!$B$475:$B$475</definedName>
    <definedName name="ProductId2">'Бланк заказа'!$B$22:$B$22</definedName>
    <definedName name="ProductId20">'Бланк заказа'!$B$61:$B$61</definedName>
    <definedName name="ProductId21">'Бланк заказа'!$B$62:$B$62</definedName>
    <definedName name="ProductId22">'Бланк заказа'!$B$63:$B$63</definedName>
    <definedName name="ProductId23">'Бланк заказа'!$B$64:$B$64</definedName>
    <definedName name="ProductId24">'Бланк заказа'!$B$68:$B$68</definedName>
    <definedName name="ProductId25">'Бланк заказа'!$B$69:$B$69</definedName>
    <definedName name="ProductId26">'Бланк заказа'!$B$70:$B$70</definedName>
    <definedName name="ProductId27">'Бланк заказа'!$B$71:$B$71</definedName>
    <definedName name="ProductId28">'Бланк заказа'!$B$75:$B$75</definedName>
    <definedName name="ProductId29">'Бланк заказа'!$B$76:$B$76</definedName>
    <definedName name="ProductId3">'Бланк заказа'!$B$23:$B$23</definedName>
    <definedName name="ProductId30">'Бланк заказа'!$B$81:$B$81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заказа'!$B$98:$B$98</definedName>
    <definedName name="ProductId38">'Бланк заказа'!$B$99:$B$99</definedName>
    <definedName name="ProductId39">'Бланк заказа'!$B$103:$B$103</definedName>
    <definedName name="ProductId4">'Бланк заказа'!$B$24:$B$24</definedName>
    <definedName name="ProductId40">'Бланк заказа'!$B$104:$B$104</definedName>
    <definedName name="ProductId41">'Бланк заказа'!$B$105:$B$105</definedName>
    <definedName name="ProductId42">'Бланк заказа'!$B$106:$B$106</definedName>
    <definedName name="ProductId43">'Бланк заказа'!$B$107:$B$107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заказа'!$B$118:$B$118</definedName>
    <definedName name="ProductId48">'Бланк заказа'!$B$122:$B$122</definedName>
    <definedName name="ProductId49">'Бланк заказа'!$B$123:$B$123</definedName>
    <definedName name="ProductId5">'Бланк заказа'!$B$25:$B$25</definedName>
    <definedName name="ProductId50">'Бланк заказа'!$B$128:$B$128</definedName>
    <definedName name="ProductId51">'Бланк заказа'!$B$129:$B$129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заказа'!$B$142:$B$142</definedName>
    <definedName name="ProductId57">'Бланк заказа'!$B$146:$B$146</definedName>
    <definedName name="ProductId58">'Бланк заказа'!$B$147:$B$147</definedName>
    <definedName name="ProductId59">'Бланк заказа'!$B$148:$B$148</definedName>
    <definedName name="ProductId6">'Бланк заказа'!$B$26:$B$26</definedName>
    <definedName name="ProductId60">'Бланк заказа'!$B$149:$B$149</definedName>
    <definedName name="ProductId61">'Бланк заказа'!$B$154:$B$154</definedName>
    <definedName name="ProductId62">'Бланк заказа'!$B$158:$B$158</definedName>
    <definedName name="ProductId63">'Бланк заказа'!$B$162:$B$162</definedName>
    <definedName name="ProductId64">'Бланк заказа'!$B$166:$B$166</definedName>
    <definedName name="ProductId65">'Бланк заказа'!$B$167:$B$167</definedName>
    <definedName name="ProductId66">'Бланк заказа'!$B$168:$B$168</definedName>
    <definedName name="ProductId67">'Бланк заказа'!$B$169:$B$169</definedName>
    <definedName name="ProductId68">'Бланк заказа'!$B$173:$B$173</definedName>
    <definedName name="ProductId69">'Бланк заказа'!$B$174:$B$174</definedName>
    <definedName name="ProductId7">'Бланк заказа'!$B$27:$B$27</definedName>
    <definedName name="ProductId70">'Бланк заказа'!$B$175:$B$175</definedName>
    <definedName name="ProductId71">'Бланк заказа'!$B$180:$B$180</definedName>
    <definedName name="ProductId72">'Бланк заказа'!$B$181:$B$181</definedName>
    <definedName name="ProductId73">'Бланк заказа'!$B$182:$B$182</definedName>
    <definedName name="ProductId74">'Бланк заказа'!$B$183:$B$183</definedName>
    <definedName name="ProductId75">'Бланк заказа'!$B$184:$B$184</definedName>
    <definedName name="ProductId76">'Бланк заказа'!$B$185:$B$185</definedName>
    <definedName name="ProductId77">'Бланк заказа'!$B$190:$B$190</definedName>
    <definedName name="ProductId78">'Бланк заказа'!$B$191:$B$191</definedName>
    <definedName name="ProductId79">'Бланк заказа'!$B$192:$B$192</definedName>
    <definedName name="ProductId8">'Бланк заказа'!$B$28:$B$28</definedName>
    <definedName name="ProductId80">'Бланк заказа'!$B$193:$B$193</definedName>
    <definedName name="ProductId81">'Бланк заказа'!$B$194:$B$194</definedName>
    <definedName name="ProductId82">'Бланк заказа'!$B$195:$B$195</definedName>
    <definedName name="ProductId83">'Бланк заказа'!$B$196:$B$196</definedName>
    <definedName name="ProductId84">'Бланк заказа'!$B$200:$B$200</definedName>
    <definedName name="ProductId85">'Бланк заказа'!$B$205:$B$205</definedName>
    <definedName name="ProductId86">'Бланк заказа'!$B$206:$B$206</definedName>
    <definedName name="ProductId87">'Бланк заказа'!$B$207:$B$207</definedName>
    <definedName name="ProductId88">'Бланк заказа'!$B$208:$B$208</definedName>
    <definedName name="ProductId89">'Бланк заказа'!$B$213:$B$213</definedName>
    <definedName name="ProductId9">'Бланк заказа'!$B$29:$B$29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заказа'!$B$223:$B$223</definedName>
    <definedName name="ProductId96">'Бланк заказа'!$B$224:$B$224</definedName>
    <definedName name="ProductId97">'Бланк заказа'!$B$228:$B$228</definedName>
    <definedName name="ProductId98">'Бланк заказа'!$B$229:$B$229</definedName>
    <definedName name="ProductId99">'Бланк заказа'!$B$234:$B$234</definedName>
    <definedName name="Proxy">Setting!$B$32:$E$33</definedName>
    <definedName name="Ref_UnloadCodeAdressList0001">Setting!$C$14:$C$14</definedName>
    <definedName name="Ref_UnloadCodeAdressList0002">Setting!$C$16:$C$16</definedName>
    <definedName name="Ref_UnloadCodeAdressList0003">Setting!$C$18:$C$18</definedName>
    <definedName name="Ref_UnloadCodeAdressList0004">Setting!$C$20:$C$20</definedName>
    <definedName name="Ref_UnloadCodeAdressList0005">Setting!$C$22:$C$22</definedName>
    <definedName name="Ref_UnloadCodeAdressList0006">Setting!$C$24:$C$24</definedName>
    <definedName name="Ref_UnloadCodeAdressList0007">Setting!$C$26:$C$26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заказа'!$U$33:$U$33</definedName>
    <definedName name="SalesQty10_2">'Бланк заказа'!$W$33:$W$33</definedName>
    <definedName name="SalesQty10_3">'Бланк заказа'!$Y$33:$Y$33</definedName>
    <definedName name="SalesQty10_4">'Бланк заказа'!$AA$33:$AA$33</definedName>
    <definedName name="SalesQty100_1">'Бланк заказа'!$U$238:$U$238</definedName>
    <definedName name="SalesQty100_2">'Бланк заказа'!$W$238:$W$238</definedName>
    <definedName name="SalesQty100_3">'Бланк заказа'!$Y$238:$Y$238</definedName>
    <definedName name="SalesQty100_4">'Бланк заказа'!$AA$238:$AA$238</definedName>
    <definedName name="SalesQty101_1">'Бланк заказа'!$U$243:$U$243</definedName>
    <definedName name="SalesQty101_2">'Бланк заказа'!$W$243:$W$243</definedName>
    <definedName name="SalesQty101_3">'Бланк заказа'!$Y$243:$Y$243</definedName>
    <definedName name="SalesQty101_4">'Бланк заказа'!$AA$243:$AA$243</definedName>
    <definedName name="SalesQty102_1">'Бланк заказа'!$U$244:$U$244</definedName>
    <definedName name="SalesQty102_2">'Бланк заказа'!$W$244:$W$244</definedName>
    <definedName name="SalesQty102_3">'Бланк заказа'!$Y$244:$Y$244</definedName>
    <definedName name="SalesQty102_4">'Бланк заказа'!$AA$244:$AA$244</definedName>
    <definedName name="SalesQty103_1">'Бланк заказа'!$U$248:$U$248</definedName>
    <definedName name="SalesQty103_2">'Бланк заказа'!$W$248:$W$248</definedName>
    <definedName name="SalesQty103_3">'Бланк заказа'!$Y$248:$Y$248</definedName>
    <definedName name="SalesQty103_4">'Бланк заказа'!$AA$248:$AA$248</definedName>
    <definedName name="SalesQty104_1">'Бланк заказа'!$U$252:$U$252</definedName>
    <definedName name="SalesQty104_2">'Бланк заказа'!$W$252:$W$252</definedName>
    <definedName name="SalesQty104_3">'Бланк заказа'!$Y$252:$Y$252</definedName>
    <definedName name="SalesQty104_4">'Бланк заказа'!$AA$252:$AA$252</definedName>
    <definedName name="SalesQty105_1">'Бланк заказа'!$U$257:$U$257</definedName>
    <definedName name="SalesQty105_2">'Бланк заказа'!$W$257:$W$257</definedName>
    <definedName name="SalesQty105_3">'Бланк заказа'!$Y$257:$Y$257</definedName>
    <definedName name="SalesQty105_4">'Бланк заказа'!$AA$257:$AA$257</definedName>
    <definedName name="SalesQty106_1">'Бланк заказа'!$U$261:$U$261</definedName>
    <definedName name="SalesQty106_2">'Бланк заказа'!$W$261:$W$261</definedName>
    <definedName name="SalesQty106_3">'Бланк заказа'!$Y$261:$Y$261</definedName>
    <definedName name="SalesQty106_4">'Бланк заказа'!$AA$261:$AA$261</definedName>
    <definedName name="SalesQty107_1">'Бланк заказа'!$U$262:$U$262</definedName>
    <definedName name="SalesQty107_2">'Бланк заказа'!$W$262:$W$262</definedName>
    <definedName name="SalesQty107_3">'Бланк заказа'!$Y$262:$Y$262</definedName>
    <definedName name="SalesQty107_4">'Бланк заказа'!$AA$262:$AA$262</definedName>
    <definedName name="SalesQty108_1">'Бланк заказа'!$U$266:$U$266</definedName>
    <definedName name="SalesQty108_2">'Бланк заказа'!$W$266:$W$266</definedName>
    <definedName name="SalesQty108_3">'Бланк заказа'!$Y$266:$Y$266</definedName>
    <definedName name="SalesQty108_4">'Бланк заказа'!$AA$266:$AA$266</definedName>
    <definedName name="SalesQty109_1">'Бланк заказа'!$U$271:$U$271</definedName>
    <definedName name="SalesQty109_2">'Бланк заказа'!$W$271:$W$271</definedName>
    <definedName name="SalesQty109_3">'Бланк заказа'!$Y$271:$Y$271</definedName>
    <definedName name="SalesQty109_4">'Бланк заказа'!$AA$271:$AA$271</definedName>
    <definedName name="SalesQty11_1">'Бланк заказа'!$U$39:$U$39</definedName>
    <definedName name="SalesQty11_2">'Бланк заказа'!$W$39:$W$39</definedName>
    <definedName name="SalesQty11_3">'Бланк заказа'!$Y$39:$Y$39</definedName>
    <definedName name="SalesQty11_4">'Бланк заказа'!$AA$39:$AA$39</definedName>
    <definedName name="SalesQty110_1">'Бланк заказа'!$U$275:$U$275</definedName>
    <definedName name="SalesQty110_2">'Бланк заказа'!$W$275:$W$275</definedName>
    <definedName name="SalesQty110_3">'Бланк заказа'!$Y$275:$Y$275</definedName>
    <definedName name="SalesQty110_4">'Бланк заказа'!$AA$275:$AA$275</definedName>
    <definedName name="SalesQty111_1">'Бланк заказа'!$U$279:$U$279</definedName>
    <definedName name="SalesQty111_2">'Бланк заказа'!$W$279:$W$279</definedName>
    <definedName name="SalesQty111_3">'Бланк заказа'!$Y$279:$Y$279</definedName>
    <definedName name="SalesQty111_4">'Бланк заказа'!$AA$279:$AA$279</definedName>
    <definedName name="SalesQty112_1">'Бланк заказа'!$U$283:$U$283</definedName>
    <definedName name="SalesQty112_2">'Бланк заказа'!$W$283:$W$283</definedName>
    <definedName name="SalesQty112_3">'Бланк заказа'!$Y$283:$Y$283</definedName>
    <definedName name="SalesQty112_4">'Бланк заказа'!$AA$283:$AA$283</definedName>
    <definedName name="SalesQty113_1">'Бланк заказа'!$U$288:$U$288</definedName>
    <definedName name="SalesQty113_2">'Бланк заказа'!$W$288:$W$288</definedName>
    <definedName name="SalesQty113_3">'Бланк заказа'!$Y$288:$Y$288</definedName>
    <definedName name="SalesQty113_4">'Бланк заказа'!$AA$288:$AA$288</definedName>
    <definedName name="SalesQty114_1">'Бланк заказа'!$U$289:$U$289</definedName>
    <definedName name="SalesQty114_2">'Бланк заказа'!$W$289:$W$289</definedName>
    <definedName name="SalesQty114_3">'Бланк заказа'!$Y$289:$Y$289</definedName>
    <definedName name="SalesQty114_4">'Бланк заказа'!$AA$289:$AA$289</definedName>
    <definedName name="SalesQty115_1">'Бланк заказа'!$U$293:$U$293</definedName>
    <definedName name="SalesQty115_2">'Бланк заказа'!$W$293:$W$293</definedName>
    <definedName name="SalesQty115_3">'Бланк заказа'!$Y$293:$Y$293</definedName>
    <definedName name="SalesQty115_4">'Бланк заказа'!$AA$293:$AA$293</definedName>
    <definedName name="SalesQty116_1">'Бланк заказа'!$U$297:$U$297</definedName>
    <definedName name="SalesQty116_2">'Бланк заказа'!$W$297:$W$297</definedName>
    <definedName name="SalesQty116_3">'Бланк заказа'!$Y$297:$Y$297</definedName>
    <definedName name="SalesQty116_4">'Бланк заказа'!$AA$297:$AA$297</definedName>
    <definedName name="SalesQty117_1">'Бланк заказа'!$U$298:$U$298</definedName>
    <definedName name="SalesQty117_2">'Бланк заказа'!$W$298:$W$298</definedName>
    <definedName name="SalesQty117_3">'Бланк заказа'!$Y$298:$Y$298</definedName>
    <definedName name="SalesQty117_4">'Бланк заказа'!$AA$298:$AA$298</definedName>
    <definedName name="SalesQty118_1">'Бланк заказа'!$U$299:$U$299</definedName>
    <definedName name="SalesQty118_2">'Бланк заказа'!$W$299:$W$299</definedName>
    <definedName name="SalesQty118_3">'Бланк заказа'!$Y$299:$Y$299</definedName>
    <definedName name="SalesQty118_4">'Бланк заказа'!$AA$299:$AA$299</definedName>
    <definedName name="SalesQty119_1">'Бланк заказа'!$U$300:$U$300</definedName>
    <definedName name="SalesQty119_2">'Бланк заказа'!$W$300:$W$300</definedName>
    <definedName name="SalesQty119_3">'Бланк заказа'!$Y$300:$Y$300</definedName>
    <definedName name="SalesQty119_4">'Бланк заказа'!$AA$300:$AA$300</definedName>
    <definedName name="SalesQty12_1">'Бланк заказа'!$U$40:$U$40</definedName>
    <definedName name="SalesQty12_2">'Бланк заказа'!$W$40:$W$40</definedName>
    <definedName name="SalesQty12_3">'Бланк заказа'!$Y$40:$Y$40</definedName>
    <definedName name="SalesQty12_4">'Бланк заказа'!$AA$40:$AA$40</definedName>
    <definedName name="SalesQty120_1">'Бланк заказа'!$U$304:$U$304</definedName>
    <definedName name="SalesQty120_2">'Бланк заказа'!$W$304:$W$304</definedName>
    <definedName name="SalesQty120_3">'Бланк заказа'!$Y$304:$Y$304</definedName>
    <definedName name="SalesQty120_4">'Бланк заказа'!$AA$304:$AA$304</definedName>
    <definedName name="SalesQty121_1">'Бланк заказа'!$U$310:$U$310</definedName>
    <definedName name="SalesQty121_2">'Бланк заказа'!$W$310:$W$310</definedName>
    <definedName name="SalesQty121_3">'Бланк заказа'!$Y$310:$Y$310</definedName>
    <definedName name="SalesQty121_4">'Бланк заказа'!$AA$310:$AA$310</definedName>
    <definedName name="SalesQty122_1">'Бланк заказа'!$U$311:$U$311</definedName>
    <definedName name="SalesQty122_2">'Бланк заказа'!$W$311:$W$311</definedName>
    <definedName name="SalesQty122_3">'Бланк заказа'!$Y$311:$Y$311</definedName>
    <definedName name="SalesQty122_4">'Бланк заказа'!$AA$311:$AA$311</definedName>
    <definedName name="SalesQty123_1">'Бланк заказа'!$U$312:$U$312</definedName>
    <definedName name="SalesQty123_2">'Бланк заказа'!$W$312:$W$312</definedName>
    <definedName name="SalesQty123_3">'Бланк заказа'!$Y$312:$Y$312</definedName>
    <definedName name="SalesQty123_4">'Бланк заказа'!$AA$312:$AA$312</definedName>
    <definedName name="SalesQty124_1">'Бланк заказа'!$U$313:$U$313</definedName>
    <definedName name="SalesQty124_2">'Бланк заказа'!$W$313:$W$313</definedName>
    <definedName name="SalesQty124_3">'Бланк заказа'!$Y$313:$Y$313</definedName>
    <definedName name="SalesQty124_4">'Бланк заказа'!$AA$313:$AA$313</definedName>
    <definedName name="SalesQty125_1">'Бланк заказа'!$U$314:$U$314</definedName>
    <definedName name="SalesQty125_2">'Бланк заказа'!$W$314:$W$314</definedName>
    <definedName name="SalesQty125_3">'Бланк заказа'!$Y$314:$Y$314</definedName>
    <definedName name="SalesQty125_4">'Бланк заказа'!$AA$314:$AA$314</definedName>
    <definedName name="SalesQty126_1">'Бланк заказа'!$U$318:$U$318</definedName>
    <definedName name="SalesQty126_2">'Бланк заказа'!$W$318:$W$318</definedName>
    <definedName name="SalesQty126_3">'Бланк заказа'!$Y$318:$Y$318</definedName>
    <definedName name="SalesQty126_4">'Бланк заказа'!$AA$318:$AA$318</definedName>
    <definedName name="SalesQty127_1">'Бланк заказа'!$U$323:$U$323</definedName>
    <definedName name="SalesQty127_2">'Бланк заказа'!$W$323:$W$323</definedName>
    <definedName name="SalesQty127_3">'Бланк заказа'!$Y$323:$Y$323</definedName>
    <definedName name="SalesQty127_4">'Бланк заказа'!$AA$323:$AA$323</definedName>
    <definedName name="SalesQty128_1">'Бланк заказа'!$U$324:$U$324</definedName>
    <definedName name="SalesQty128_2">'Бланк заказа'!$W$324:$W$324</definedName>
    <definedName name="SalesQty128_3">'Бланк заказа'!$Y$324:$Y$324</definedName>
    <definedName name="SalesQty128_4">'Бланк заказа'!$AA$324:$AA$324</definedName>
    <definedName name="SalesQty129_1">'Бланк заказа'!$U$325:$U$325</definedName>
    <definedName name="SalesQty129_2">'Бланк заказа'!$W$325:$W$325</definedName>
    <definedName name="SalesQty129_3">'Бланк заказа'!$Y$325:$Y$325</definedName>
    <definedName name="SalesQty129_4">'Бланк заказа'!$AA$325:$AA$325</definedName>
    <definedName name="SalesQty13_1">'Бланк заказа'!$U$44:$U$44</definedName>
    <definedName name="SalesQty13_2">'Бланк заказа'!$W$44:$W$44</definedName>
    <definedName name="SalesQty13_3">'Бланк заказа'!$Y$44:$Y$44</definedName>
    <definedName name="SalesQty13_4">'Бланк заказа'!$AA$44:$AA$44</definedName>
    <definedName name="SalesQty130_1">'Бланк заказа'!$U$326:$U$326</definedName>
    <definedName name="SalesQty130_2">'Бланк заказа'!$W$326:$W$326</definedName>
    <definedName name="SalesQty130_3">'Бланк заказа'!$Y$326:$Y$326</definedName>
    <definedName name="SalesQty130_4">'Бланк заказа'!$AA$326:$AA$326</definedName>
    <definedName name="SalesQty131_1">'Бланк заказа'!$U$327:$U$327</definedName>
    <definedName name="SalesQty131_2">'Бланк заказа'!$W$327:$W$327</definedName>
    <definedName name="SalesQty131_3">'Бланк заказа'!$Y$327:$Y$327</definedName>
    <definedName name="SalesQty131_4">'Бланк заказа'!$AA$327:$AA$327</definedName>
    <definedName name="SalesQty132_1">'Бланк заказа'!$U$328:$U$328</definedName>
    <definedName name="SalesQty132_2">'Бланк заказа'!$W$328:$W$328</definedName>
    <definedName name="SalesQty132_3">'Бланк заказа'!$Y$328:$Y$328</definedName>
    <definedName name="SalesQty132_4">'Бланк заказа'!$AA$328:$AA$328</definedName>
    <definedName name="SalesQty133_1">'Бланк заказа'!$U$332:$U$332</definedName>
    <definedName name="SalesQty133_2">'Бланк заказа'!$W$332:$W$332</definedName>
    <definedName name="SalesQty133_3">'Бланк заказа'!$Y$332:$Y$332</definedName>
    <definedName name="SalesQty133_4">'Бланк заказа'!$AA$332:$AA$332</definedName>
    <definedName name="SalesQty134_1">'Бланк заказа'!$U$336:$U$336</definedName>
    <definedName name="SalesQty134_2">'Бланк заказа'!$W$336:$W$336</definedName>
    <definedName name="SalesQty134_3">'Бланк заказа'!$Y$336:$Y$336</definedName>
    <definedName name="SalesQty134_4">'Бланк заказа'!$AA$336:$AA$336</definedName>
    <definedName name="SalesQty135_1">'Бланк заказа'!$U$337:$U$337</definedName>
    <definedName name="SalesQty135_2">'Бланк заказа'!$W$337:$W$337</definedName>
    <definedName name="SalesQty135_3">'Бланк заказа'!$Y$337:$Y$337</definedName>
    <definedName name="SalesQty135_4">'Бланк заказа'!$AA$337:$AA$337</definedName>
    <definedName name="SalesQty136_1">'Бланк заказа'!$U$338:$U$338</definedName>
    <definedName name="SalesQty136_2">'Бланк заказа'!$W$338:$W$338</definedName>
    <definedName name="SalesQty136_3">'Бланк заказа'!$Y$338:$Y$338</definedName>
    <definedName name="SalesQty136_4">'Бланк заказа'!$AA$338:$AA$338</definedName>
    <definedName name="SalesQty137_1">'Бланк заказа'!$U$342:$U$342</definedName>
    <definedName name="SalesQty137_2">'Бланк заказа'!$W$342:$W$342</definedName>
    <definedName name="SalesQty137_3">'Бланк заказа'!$Y$342:$Y$342</definedName>
    <definedName name="SalesQty137_4">'Бланк заказа'!$AA$342:$AA$342</definedName>
    <definedName name="SalesQty138_1">'Бланк заказа'!$U$348:$U$348</definedName>
    <definedName name="SalesQty138_2">'Бланк заказа'!$W$348:$W$348</definedName>
    <definedName name="SalesQty138_3">'Бланк заказа'!$Y$348:$Y$348</definedName>
    <definedName name="SalesQty138_4">'Бланк заказа'!$AA$348:$AA$348</definedName>
    <definedName name="SalesQty139_1">'Бланк заказа'!$U$352:$U$352</definedName>
    <definedName name="SalesQty139_2">'Бланк заказа'!$W$352:$W$352</definedName>
    <definedName name="SalesQty139_3">'Бланк заказа'!$Y$352:$Y$352</definedName>
    <definedName name="SalesQty139_4">'Бланк заказа'!$AA$352:$AA$352</definedName>
    <definedName name="SalesQty14_1">'Бланк заказа'!$U$45:$U$45</definedName>
    <definedName name="SalesQty14_2">'Бланк заказа'!$W$45:$W$45</definedName>
    <definedName name="SalesQty14_3">'Бланк заказа'!$Y$45:$Y$45</definedName>
    <definedName name="SalesQty14_4">'Бланк заказа'!$AA$45:$AA$45</definedName>
    <definedName name="SalesQty140_1">'Бланк заказа'!$U$353:$U$353</definedName>
    <definedName name="SalesQty140_2">'Бланк заказа'!$W$353:$W$353</definedName>
    <definedName name="SalesQty140_3">'Бланк заказа'!$Y$353:$Y$353</definedName>
    <definedName name="SalesQty140_4">'Бланк заказа'!$AA$353:$AA$353</definedName>
    <definedName name="SalesQty141_1">'Бланк заказа'!$U$354:$U$354</definedName>
    <definedName name="SalesQty141_2">'Бланк заказа'!$W$354:$W$354</definedName>
    <definedName name="SalesQty141_3">'Бланк заказа'!$Y$354:$Y$354</definedName>
    <definedName name="SalesQty141_4">'Бланк заказа'!$AA$354:$AA$354</definedName>
    <definedName name="SalesQty142_1">'Бланк заказа'!$U$355:$U$355</definedName>
    <definedName name="SalesQty142_2">'Бланк заказа'!$W$355:$W$355</definedName>
    <definedName name="SalesQty142_3">'Бланк заказа'!$Y$355:$Y$355</definedName>
    <definedName name="SalesQty142_4">'Бланк заказа'!$AA$355:$AA$355</definedName>
    <definedName name="SalesQty143_1">'Бланк заказа'!$U$356:$U$356</definedName>
    <definedName name="SalesQty143_2">'Бланк заказа'!$W$356:$W$356</definedName>
    <definedName name="SalesQty143_3">'Бланк заказа'!$Y$356:$Y$356</definedName>
    <definedName name="SalesQty143_4">'Бланк заказа'!$AA$356:$AA$356</definedName>
    <definedName name="SalesQty144_1">'Бланк заказа'!$U$357:$U$357</definedName>
    <definedName name="SalesQty144_2">'Бланк заказа'!$W$357:$W$357</definedName>
    <definedName name="SalesQty144_3">'Бланк заказа'!$Y$357:$Y$357</definedName>
    <definedName name="SalesQty144_4">'Бланк заказа'!$AA$357:$AA$357</definedName>
    <definedName name="SalesQty145_1">'Бланк заказа'!$U$361:$U$361</definedName>
    <definedName name="SalesQty145_2">'Бланк заказа'!$W$361:$W$361</definedName>
    <definedName name="SalesQty145_3">'Бланк заказа'!$Y$361:$Y$361</definedName>
    <definedName name="SalesQty145_4">'Бланк заказа'!$AA$361:$AA$361</definedName>
    <definedName name="SalesQty146_1">'Бланк заказа'!$U$366:$U$366</definedName>
    <definedName name="SalesQty146_2">'Бланк заказа'!$W$366:$W$366</definedName>
    <definedName name="SalesQty146_3">'Бланк заказа'!$Y$366:$Y$366</definedName>
    <definedName name="SalesQty146_4">'Бланк заказа'!$AA$366:$AA$366</definedName>
    <definedName name="SalesQty147_1">'Бланк заказа'!$U$367:$U$367</definedName>
    <definedName name="SalesQty147_2">'Бланк заказа'!$W$367:$W$367</definedName>
    <definedName name="SalesQty147_3">'Бланк заказа'!$Y$367:$Y$367</definedName>
    <definedName name="SalesQty147_4">'Бланк заказа'!$AA$367:$AA$367</definedName>
    <definedName name="SalesQty148_1">'Бланк заказа'!$U$371:$U$371</definedName>
    <definedName name="SalesQty148_2">'Бланк заказа'!$W$371:$W$371</definedName>
    <definedName name="SalesQty148_3">'Бланк заказа'!$Y$371:$Y$371</definedName>
    <definedName name="SalesQty148_4">'Бланк заказа'!$AA$371:$AA$371</definedName>
    <definedName name="SalesQty149_1">'Бланк заказа'!$U$372:$U$372</definedName>
    <definedName name="SalesQty149_2">'Бланк заказа'!$W$372:$W$372</definedName>
    <definedName name="SalesQty149_3">'Бланк заказа'!$Y$372:$Y$372</definedName>
    <definedName name="SalesQty149_4">'Бланк заказа'!$AA$372:$AA$372</definedName>
    <definedName name="SalesQty15_1">'Бланк заказа'!$U$50:$U$50</definedName>
    <definedName name="SalesQty15_2">'Бланк заказа'!$W$50:$W$50</definedName>
    <definedName name="SalesQty15_3">'Бланк заказа'!$Y$50:$Y$50</definedName>
    <definedName name="SalesQty15_4">'Бланк заказа'!$AA$50:$AA$50</definedName>
    <definedName name="SalesQty150_1">'Бланк заказа'!$U$373:$U$373</definedName>
    <definedName name="SalesQty150_2">'Бланк заказа'!$W$373:$W$373</definedName>
    <definedName name="SalesQty150_3">'Бланк заказа'!$Y$373:$Y$373</definedName>
    <definedName name="SalesQty150_4">'Бланк заказа'!$AA$373:$AA$373</definedName>
    <definedName name="SalesQty151_1">'Бланк заказа'!$U$378:$U$378</definedName>
    <definedName name="SalesQty151_2">'Бланк заказа'!$W$378:$W$378</definedName>
    <definedName name="SalesQty151_3">'Бланк заказа'!$Y$378:$Y$378</definedName>
    <definedName name="SalesQty151_4">'Бланк заказа'!$AA$378:$AA$378</definedName>
    <definedName name="SalesQty152_1">'Бланк заказа'!$U$379:$U$379</definedName>
    <definedName name="SalesQty152_2">'Бланк заказа'!$W$379:$W$379</definedName>
    <definedName name="SalesQty152_3">'Бланк заказа'!$Y$379:$Y$379</definedName>
    <definedName name="SalesQty152_4">'Бланк заказа'!$AA$379:$AA$379</definedName>
    <definedName name="SalesQty153_1">'Бланк заказа'!$U$380:$U$380</definedName>
    <definedName name="SalesQty153_2">'Бланк заказа'!$W$380:$W$380</definedName>
    <definedName name="SalesQty153_3">'Бланк заказа'!$Y$380:$Y$380</definedName>
    <definedName name="SalesQty153_4">'Бланк заказа'!$AA$380:$AA$380</definedName>
    <definedName name="SalesQty154_1">'Бланк заказа'!$U$381:$U$381</definedName>
    <definedName name="SalesQty154_2">'Бланк заказа'!$W$381:$W$381</definedName>
    <definedName name="SalesQty154_3">'Бланк заказа'!$Y$381:$Y$381</definedName>
    <definedName name="SalesQty154_4">'Бланк заказа'!$AA$381:$AA$381</definedName>
    <definedName name="SalesQty155_1">'Бланк заказа'!$U$386:$U$386</definedName>
    <definedName name="SalesQty155_2">'Бланк заказа'!$W$386:$W$386</definedName>
    <definedName name="SalesQty155_3">'Бланк заказа'!$Y$386:$Y$386</definedName>
    <definedName name="SalesQty155_4">'Бланк заказа'!$AA$386:$AA$386</definedName>
    <definedName name="SalesQty156_1">'Бланк заказа'!$U$387:$U$387</definedName>
    <definedName name="SalesQty156_2">'Бланк заказа'!$W$387:$W$387</definedName>
    <definedName name="SalesQty156_3">'Бланк заказа'!$Y$387:$Y$387</definedName>
    <definedName name="SalesQty156_4">'Бланк заказа'!$AA$387:$AA$387</definedName>
    <definedName name="SalesQty157_1">'Бланк заказа'!$U$391:$U$391</definedName>
    <definedName name="SalesQty157_2">'Бланк заказа'!$W$391:$W$391</definedName>
    <definedName name="SalesQty157_3">'Бланк заказа'!$Y$391:$Y$391</definedName>
    <definedName name="SalesQty157_4">'Бланк заказа'!$AA$391:$AA$391</definedName>
    <definedName name="SalesQty158_1">'Бланк заказа'!$U$397:$U$397</definedName>
    <definedName name="SalesQty158_2">'Бланк заказа'!$W$397:$W$397</definedName>
    <definedName name="SalesQty158_3">'Бланк заказа'!$Y$397:$Y$397</definedName>
    <definedName name="SalesQty158_4">'Бланк заказа'!$AA$397:$AA$397</definedName>
    <definedName name="SalesQty159_1">'Бланк заказа'!$U$398:$U$398</definedName>
    <definedName name="SalesQty159_2">'Бланк заказа'!$W$398:$W$398</definedName>
    <definedName name="SalesQty159_3">'Бланк заказа'!$Y$398:$Y$398</definedName>
    <definedName name="SalesQty159_4">'Бланк заказа'!$AA$398:$AA$398</definedName>
    <definedName name="SalesQty16_1">'Бланк заказа'!$U$51:$U$51</definedName>
    <definedName name="SalesQty16_2">'Бланк заказа'!$W$51:$W$51</definedName>
    <definedName name="SalesQty16_3">'Бланк заказа'!$Y$51:$Y$51</definedName>
    <definedName name="SalesQty16_4">'Бланк заказа'!$AA$51:$AA$51</definedName>
    <definedName name="SalesQty160_1">'Бланк заказа'!$U$399:$U$399</definedName>
    <definedName name="SalesQty160_2">'Бланк заказа'!$W$399:$W$399</definedName>
    <definedName name="SalesQty160_3">'Бланк заказа'!$Y$399:$Y$399</definedName>
    <definedName name="SalesQty160_4">'Бланк заказа'!$AA$399:$AA$399</definedName>
    <definedName name="SalesQty161_1">'Бланк заказа'!$U$400:$U$400</definedName>
    <definedName name="SalesQty161_2">'Бланк заказа'!$W$400:$W$400</definedName>
    <definedName name="SalesQty161_3">'Бланк заказа'!$Y$400:$Y$400</definedName>
    <definedName name="SalesQty161_4">'Бланк заказа'!$AA$400:$AA$400</definedName>
    <definedName name="SalesQty162_1">'Бланк заказа'!$U$401:$U$401</definedName>
    <definedName name="SalesQty162_2">'Бланк заказа'!$W$401:$W$401</definedName>
    <definedName name="SalesQty162_3">'Бланк заказа'!$Y$401:$Y$401</definedName>
    <definedName name="SalesQty162_4">'Бланк заказа'!$AA$401:$AA$401</definedName>
    <definedName name="SalesQty163_1">'Бланк заказа'!$U$405:$U$405</definedName>
    <definedName name="SalesQty163_2">'Бланк заказа'!$W$405:$W$405</definedName>
    <definedName name="SalesQty163_3">'Бланк заказа'!$Y$405:$Y$405</definedName>
    <definedName name="SalesQty163_4">'Бланк заказа'!$AA$405:$AA$405</definedName>
    <definedName name="SalesQty164_1">'Бланк заказа'!$U$409:$U$409</definedName>
    <definedName name="SalesQty164_2">'Бланк заказа'!$W$409:$W$409</definedName>
    <definedName name="SalesQty164_3">'Бланк заказа'!$Y$409:$Y$409</definedName>
    <definedName name="SalesQty164_4">'Бланк заказа'!$AA$409:$AA$409</definedName>
    <definedName name="SalesQty165_1">'Бланк заказа'!$U$410:$U$410</definedName>
    <definedName name="SalesQty165_2">'Бланк заказа'!$W$410:$W$410</definedName>
    <definedName name="SalesQty165_3">'Бланк заказа'!$Y$410:$Y$410</definedName>
    <definedName name="SalesQty165_4">'Бланк заказа'!$AA$410:$AA$410</definedName>
    <definedName name="SalesQty166_1">'Бланк заказа'!$U$414:$U$414</definedName>
    <definedName name="SalesQty166_2">'Бланк заказа'!$W$414:$W$414</definedName>
    <definedName name="SalesQty166_3">'Бланк заказа'!$Y$414:$Y$414</definedName>
    <definedName name="SalesQty166_4">'Бланк заказа'!$AA$414:$AA$414</definedName>
    <definedName name="SalesQty167_1">'Бланк заказа'!$U$415:$U$415</definedName>
    <definedName name="SalesQty167_2">'Бланк заказа'!$W$415:$W$415</definedName>
    <definedName name="SalesQty167_3">'Бланк заказа'!$Y$415:$Y$415</definedName>
    <definedName name="SalesQty167_4">'Бланк заказа'!$AA$415:$AA$415</definedName>
    <definedName name="SalesQty168_1">'Бланк заказа'!$U$421:$U$421</definedName>
    <definedName name="SalesQty168_2">'Бланк заказа'!$W$421:$W$421</definedName>
    <definedName name="SalesQty168_3">'Бланк заказа'!$Y$421:$Y$421</definedName>
    <definedName name="SalesQty168_4">'Бланк заказа'!$AA$421:$AA$421</definedName>
    <definedName name="SalesQty169_1">'Бланк заказа'!$U$422:$U$422</definedName>
    <definedName name="SalesQty169_2">'Бланк заказа'!$W$422:$W$422</definedName>
    <definedName name="SalesQty169_3">'Бланк заказа'!$Y$422:$Y$422</definedName>
    <definedName name="SalesQty169_4">'Бланк заказа'!$AA$422:$AA$422</definedName>
    <definedName name="SalesQty17_1">'Бланк заказа'!$U$55:$U$55</definedName>
    <definedName name="SalesQty17_2">'Бланк заказа'!$W$55:$W$55</definedName>
    <definedName name="SalesQty17_3">'Бланк заказа'!$Y$55:$Y$55</definedName>
    <definedName name="SalesQty17_4">'Бланк заказа'!$AA$55:$AA$55</definedName>
    <definedName name="SalesQty170_1">'Бланк заказа'!$U$423:$U$423</definedName>
    <definedName name="SalesQty170_2">'Бланк заказа'!$W$423:$W$423</definedName>
    <definedName name="SalesQty170_3">'Бланк заказа'!$Y$423:$Y$423</definedName>
    <definedName name="SalesQty170_4">'Бланк заказа'!$AA$423:$AA$423</definedName>
    <definedName name="SalesQty171_1">'Бланк заказа'!$U$424:$U$424</definedName>
    <definedName name="SalesQty171_2">'Бланк заказа'!$W$424:$W$424</definedName>
    <definedName name="SalesQty171_3">'Бланк заказа'!$Y$424:$Y$424</definedName>
    <definedName name="SalesQty171_4">'Бланк заказа'!$AA$424:$AA$424</definedName>
    <definedName name="SalesQty172_1">'Бланк заказа'!$U$428:$U$428</definedName>
    <definedName name="SalesQty172_2">'Бланк заказа'!$W$428:$W$428</definedName>
    <definedName name="SalesQty172_3">'Бланк заказа'!$Y$428:$Y$428</definedName>
    <definedName name="SalesQty172_4">'Бланк заказа'!$AA$428:$AA$428</definedName>
    <definedName name="SalesQty173_1">'Бланк заказа'!$U$429:$U$429</definedName>
    <definedName name="SalesQty173_2">'Бланк заказа'!$W$429:$W$429</definedName>
    <definedName name="SalesQty173_3">'Бланк заказа'!$Y$429:$Y$429</definedName>
    <definedName name="SalesQty173_4">'Бланк заказа'!$AA$429:$AA$429</definedName>
    <definedName name="SalesQty174_1">'Бланк заказа'!$U$433:$U$433</definedName>
    <definedName name="SalesQty174_2">'Бланк заказа'!$W$433:$W$433</definedName>
    <definedName name="SalesQty174_3">'Бланк заказа'!$Y$433:$Y$433</definedName>
    <definedName name="SalesQty174_4">'Бланк заказа'!$AA$433:$AA$433</definedName>
    <definedName name="SalesQty175_1">'Бланк заказа'!$U$434:$U$434</definedName>
    <definedName name="SalesQty175_2">'Бланк заказа'!$W$434:$W$434</definedName>
    <definedName name="SalesQty175_3">'Бланк заказа'!$Y$434:$Y$434</definedName>
    <definedName name="SalesQty175_4">'Бланк заказа'!$AA$434:$AA$434</definedName>
    <definedName name="SalesQty176_1">'Бланк заказа'!$U$435:$U$435</definedName>
    <definedName name="SalesQty176_2">'Бланк заказа'!$W$435:$W$435</definedName>
    <definedName name="SalesQty176_3">'Бланк заказа'!$Y$435:$Y$435</definedName>
    <definedName name="SalesQty176_4">'Бланк заказа'!$AA$435:$AA$435</definedName>
    <definedName name="SalesQty177_1">'Бланк заказа'!$U$436:$U$436</definedName>
    <definedName name="SalesQty177_2">'Бланк заказа'!$W$436:$W$436</definedName>
    <definedName name="SalesQty177_3">'Бланк заказа'!$Y$436:$Y$436</definedName>
    <definedName name="SalesQty177_4">'Бланк заказа'!$AA$436:$AA$436</definedName>
    <definedName name="SalesQty178_1">'Бланк заказа'!$U$437:$U$437</definedName>
    <definedName name="SalesQty178_2">'Бланк заказа'!$W$437:$W$437</definedName>
    <definedName name="SalesQty178_3">'Бланк заказа'!$Y$437:$Y$437</definedName>
    <definedName name="SalesQty178_4">'Бланк заказа'!$AA$437:$AA$437</definedName>
    <definedName name="SalesQty179_1">'Бланк заказа'!$U$438:$U$438</definedName>
    <definedName name="SalesQty179_2">'Бланк заказа'!$W$438:$W$438</definedName>
    <definedName name="SalesQty179_3">'Бланк заказа'!$Y$438:$Y$438</definedName>
    <definedName name="SalesQty179_4">'Бланк заказа'!$AA$438:$AA$438</definedName>
    <definedName name="SalesQty18_1">'Бланк заказа'!$U$59:$U$59</definedName>
    <definedName name="SalesQty18_2">'Бланк заказа'!$W$59:$W$59</definedName>
    <definedName name="SalesQty18_3">'Бланк заказа'!$Y$59:$Y$59</definedName>
    <definedName name="SalesQty18_4">'Бланк заказа'!$AA$59:$AA$59</definedName>
    <definedName name="SalesQty180_1">'Бланк заказа'!$U$442:$U$442</definedName>
    <definedName name="SalesQty180_2">'Бланк заказа'!$W$442:$W$442</definedName>
    <definedName name="SalesQty180_3">'Бланк заказа'!$Y$442:$Y$442</definedName>
    <definedName name="SalesQty180_4">'Бланк заказа'!$AA$442:$AA$442</definedName>
    <definedName name="SalesQty181_1">'Бланк заказа'!$U$443:$U$443</definedName>
    <definedName name="SalesQty181_2">'Бланк заказа'!$W$443:$W$443</definedName>
    <definedName name="SalesQty181_3">'Бланк заказа'!$Y$443:$Y$443</definedName>
    <definedName name="SalesQty181_4">'Бланк заказа'!$AA$443:$AA$443</definedName>
    <definedName name="SalesQty182_1">'Бланк заказа'!$U$444:$U$444</definedName>
    <definedName name="SalesQty182_2">'Бланк заказа'!$W$444:$W$444</definedName>
    <definedName name="SalesQty182_3">'Бланк заказа'!$Y$444:$Y$444</definedName>
    <definedName name="SalesQty182_4">'Бланк заказа'!$AA$444:$AA$444</definedName>
    <definedName name="SalesQty183_1">'Бланк заказа'!$U$448:$U$448</definedName>
    <definedName name="SalesQty183_2">'Бланк заказа'!$W$448:$W$448</definedName>
    <definedName name="SalesQty183_3">'Бланк заказа'!$Y$448:$Y$448</definedName>
    <definedName name="SalesQty183_4">'Бланк заказа'!$AA$448:$AA$448</definedName>
    <definedName name="SalesQty184_1">'Бланк заказа'!$U$453:$U$453</definedName>
    <definedName name="SalesQty184_2">'Бланк заказа'!$W$453:$W$453</definedName>
    <definedName name="SalesQty184_3">'Бланк заказа'!$Y$453:$Y$453</definedName>
    <definedName name="SalesQty184_4">'Бланк заказа'!$AA$453:$AA$453</definedName>
    <definedName name="SalesQty185_1">'Бланк заказа'!$U$454:$U$454</definedName>
    <definedName name="SalesQty185_2">'Бланк заказа'!$W$454:$W$454</definedName>
    <definedName name="SalesQty185_3">'Бланк заказа'!$Y$454:$Y$454</definedName>
    <definedName name="SalesQty185_4">'Бланк заказа'!$AA$454:$AA$454</definedName>
    <definedName name="SalesQty186_1">'Бланк заказа'!$U$455:$U$455</definedName>
    <definedName name="SalesQty186_2">'Бланк заказа'!$W$455:$W$455</definedName>
    <definedName name="SalesQty186_3">'Бланк заказа'!$Y$455:$Y$455</definedName>
    <definedName name="SalesQty186_4">'Бланк заказа'!$AA$455:$AA$455</definedName>
    <definedName name="SalesQty187_1">'Бланк заказа'!$U$456:$U$456</definedName>
    <definedName name="SalesQty187_2">'Бланк заказа'!$W$456:$W$456</definedName>
    <definedName name="SalesQty187_3">'Бланк заказа'!$Y$456:$Y$456</definedName>
    <definedName name="SalesQty187_4">'Бланк заказа'!$AA$456:$AA$456</definedName>
    <definedName name="SalesQty188_1">'Бланк заказа'!$U$457:$U$457</definedName>
    <definedName name="SalesQty188_2">'Бланк заказа'!$W$457:$W$457</definedName>
    <definedName name="SalesQty188_3">'Бланк заказа'!$Y$457:$Y$457</definedName>
    <definedName name="SalesQty188_4">'Бланк заказа'!$AA$457:$AA$457</definedName>
    <definedName name="SalesQty189_1">'Бланк заказа'!$U$461:$U$461</definedName>
    <definedName name="SalesQty189_2">'Бланк заказа'!$W$461:$W$461</definedName>
    <definedName name="SalesQty189_3">'Бланк заказа'!$Y$461:$Y$461</definedName>
    <definedName name="SalesQty189_4">'Бланк заказа'!$AA$461:$AA$461</definedName>
    <definedName name="SalesQty19_1">'Бланк заказа'!$U$60:$U$60</definedName>
    <definedName name="SalesQty19_2">'Бланк заказа'!$W$60:$W$60</definedName>
    <definedName name="SalesQty19_3">'Бланк заказа'!$Y$60:$Y$60</definedName>
    <definedName name="SalesQty19_4">'Бланк заказа'!$AA$60:$AA$60</definedName>
    <definedName name="SalesQty190_1">'Бланк заказа'!$U$462:$U$462</definedName>
    <definedName name="SalesQty190_2">'Бланк заказа'!$W$462:$W$462</definedName>
    <definedName name="SalesQty190_3">'Бланк заказа'!$Y$462:$Y$462</definedName>
    <definedName name="SalesQty190_4">'Бланк заказа'!$AA$462:$AA$462</definedName>
    <definedName name="SalesQty191_1">'Бланк заказа'!$U$463:$U$463</definedName>
    <definedName name="SalesQty191_2">'Бланк заказа'!$W$463:$W$463</definedName>
    <definedName name="SalesQty191_3">'Бланк заказа'!$Y$463:$Y$463</definedName>
    <definedName name="SalesQty191_4">'Бланк заказа'!$AA$463:$AA$463</definedName>
    <definedName name="SalesQty192_1">'Бланк заказа'!$U$467:$U$467</definedName>
    <definedName name="SalesQty192_2">'Бланк заказа'!$W$467:$W$467</definedName>
    <definedName name="SalesQty192_3">'Бланк заказа'!$Y$467:$Y$467</definedName>
    <definedName name="SalesQty192_4">'Бланк заказа'!$AA$467:$AA$467</definedName>
    <definedName name="SalesQty193_1">'Бланк заказа'!$U$468:$U$468</definedName>
    <definedName name="SalesQty193_2">'Бланк заказа'!$W$468:$W$468</definedName>
    <definedName name="SalesQty193_3">'Бланк заказа'!$Y$468:$Y$468</definedName>
    <definedName name="SalesQty193_4">'Бланк заказа'!$AA$468:$AA$468</definedName>
    <definedName name="SalesQty194_1">'Бланк заказа'!$U$469:$U$469</definedName>
    <definedName name="SalesQty194_2">'Бланк заказа'!$W$469:$W$469</definedName>
    <definedName name="SalesQty194_3">'Бланк заказа'!$Y$469:$Y$469</definedName>
    <definedName name="SalesQty194_4">'Бланк заказа'!$AA$469:$AA$469</definedName>
    <definedName name="SalesQty195_1">'Бланк заказа'!$U$470:$U$470</definedName>
    <definedName name="SalesQty195_2">'Бланк заказа'!$W$470:$W$470</definedName>
    <definedName name="SalesQty195_3">'Бланк заказа'!$Y$470:$Y$470</definedName>
    <definedName name="SalesQty195_4">'Бланк заказа'!$AA$470:$AA$470</definedName>
    <definedName name="SalesQty196_1">'Бланк заказа'!$U$471:$U$471</definedName>
    <definedName name="SalesQty196_2">'Бланк заказа'!$W$471:$W$471</definedName>
    <definedName name="SalesQty196_3">'Бланк заказа'!$Y$471:$Y$471</definedName>
    <definedName name="SalesQty196_4">'Бланк заказа'!$AA$471:$AA$471</definedName>
    <definedName name="SalesQty197_1">'Бланк заказа'!$U$475:$U$475</definedName>
    <definedName name="SalesQty197_2">'Бланк заказа'!$W$475:$W$475</definedName>
    <definedName name="SalesQty197_3">'Бланк заказа'!$Y$475:$Y$475</definedName>
    <definedName name="SalesQty197_4">'Бланк заказа'!$AA$475:$AA$475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заказа'!$U$61:$U$61</definedName>
    <definedName name="SalesQty20_2">'Бланк заказа'!$W$61:$W$61</definedName>
    <definedName name="SalesQty20_3">'Бланк заказа'!$Y$61:$Y$61</definedName>
    <definedName name="SalesQty20_4">'Бланк заказа'!$AA$61:$AA$61</definedName>
    <definedName name="SalesQty21_1">'Бланк заказа'!$U$62:$U$62</definedName>
    <definedName name="SalesQty21_2">'Бланк заказа'!$W$62:$W$62</definedName>
    <definedName name="SalesQty21_3">'Бланк заказа'!$Y$62:$Y$62</definedName>
    <definedName name="SalesQty21_4">'Бланк заказа'!$AA$62:$AA$62</definedName>
    <definedName name="SalesQty22_1">'Бланк заказа'!$U$63:$U$63</definedName>
    <definedName name="SalesQty22_2">'Бланк заказа'!$W$63:$W$63</definedName>
    <definedName name="SalesQty22_3">'Бланк заказа'!$Y$63:$Y$63</definedName>
    <definedName name="SalesQty22_4">'Бланк заказа'!$AA$63:$AA$63</definedName>
    <definedName name="SalesQty23_1">'Бланк заказа'!$U$64:$U$64</definedName>
    <definedName name="SalesQty23_2">'Бланк заказа'!$W$64:$W$64</definedName>
    <definedName name="SalesQty23_3">'Бланк заказа'!$Y$64:$Y$64</definedName>
    <definedName name="SalesQty23_4">'Бланк заказа'!$AA$64:$AA$64</definedName>
    <definedName name="SalesQty24_1">'Бланк заказа'!$U$68:$U$68</definedName>
    <definedName name="SalesQty24_2">'Бланк заказа'!$W$68:$W$68</definedName>
    <definedName name="SalesQty24_3">'Бланк заказа'!$Y$68:$Y$68</definedName>
    <definedName name="SalesQty24_4">'Бланк заказа'!$AA$68:$AA$68</definedName>
    <definedName name="SalesQty25_1">'Бланк заказа'!$U$69:$U$69</definedName>
    <definedName name="SalesQty25_2">'Бланк заказа'!$W$69:$W$69</definedName>
    <definedName name="SalesQty25_3">'Бланк заказа'!$Y$69:$Y$69</definedName>
    <definedName name="SalesQty25_4">'Бланк заказа'!$AA$69:$AA$69</definedName>
    <definedName name="SalesQty26_1">'Бланк заказа'!$U$70:$U$70</definedName>
    <definedName name="SalesQty26_2">'Бланк заказа'!$W$70:$W$70</definedName>
    <definedName name="SalesQty26_3">'Бланк заказа'!$Y$70:$Y$70</definedName>
    <definedName name="SalesQty26_4">'Бланк заказа'!$AA$70:$AA$70</definedName>
    <definedName name="SalesQty27_1">'Бланк заказа'!$U$71:$U$71</definedName>
    <definedName name="SalesQty27_2">'Бланк заказа'!$W$71:$W$71</definedName>
    <definedName name="SalesQty27_3">'Бланк заказа'!$Y$71:$Y$71</definedName>
    <definedName name="SalesQty27_4">'Бланк заказа'!$AA$71:$AA$71</definedName>
    <definedName name="SalesQty28_1">'Бланк заказа'!$U$75:$U$75</definedName>
    <definedName name="SalesQty28_2">'Бланк заказа'!$W$75:$W$75</definedName>
    <definedName name="SalesQty28_3">'Бланк заказа'!$Y$75:$Y$75</definedName>
    <definedName name="SalesQty28_4">'Бланк заказа'!$AA$75:$AA$75</definedName>
    <definedName name="SalesQty29_1">'Бланк заказа'!$U$76:$U$76</definedName>
    <definedName name="SalesQty29_2">'Бланк заказа'!$W$76:$W$76</definedName>
    <definedName name="SalesQty29_3">'Бланк заказа'!$Y$76:$Y$76</definedName>
    <definedName name="SalesQty29_4">'Бланк заказа'!$AA$76:$AA$76</definedName>
    <definedName name="SalesQty3_1">'Бланк заказа'!$U$23:$U$23</definedName>
    <definedName name="SalesQty3_2">'Бланк заказа'!$W$23:$W$23</definedName>
    <definedName name="SalesQty3_3">'Бланк заказа'!$Y$23:$Y$23</definedName>
    <definedName name="SalesQty3_4">'Бланк заказа'!$AA$23:$AA$23</definedName>
    <definedName name="SalesQty30_1">'Бланк заказа'!$U$81:$U$81</definedName>
    <definedName name="SalesQty30_2">'Бланк заказа'!$W$81:$W$81</definedName>
    <definedName name="SalesQty30_3">'Бланк заказа'!$Y$81:$Y$81</definedName>
    <definedName name="SalesQty30_4">'Бланк заказа'!$AA$81:$AA$81</definedName>
    <definedName name="SalesQty31_1">'Бланк заказа'!$U$85:$U$85</definedName>
    <definedName name="SalesQty31_2">'Бланк заказа'!$W$85:$W$85</definedName>
    <definedName name="SalesQty31_3">'Бланк заказа'!$Y$85:$Y$85</definedName>
    <definedName name="SalesQty31_4">'Бланк заказа'!$AA$85:$AA$85</definedName>
    <definedName name="SalesQty32_1">'Бланк заказа'!$U$86:$U$86</definedName>
    <definedName name="SalesQty32_2">'Бланк заказа'!$W$86:$W$86</definedName>
    <definedName name="SalesQty32_3">'Бланк заказа'!$Y$86:$Y$86</definedName>
    <definedName name="SalesQty32_4">'Бланк заказа'!$AA$86:$AA$86</definedName>
    <definedName name="SalesQty33_1">'Бланк заказа'!$U$91:$U$91</definedName>
    <definedName name="SalesQty33_2">'Бланк заказа'!$W$91:$W$91</definedName>
    <definedName name="SalesQty33_3">'Бланк заказа'!$Y$91:$Y$91</definedName>
    <definedName name="SalesQty33_4">'Бланк заказа'!$AA$91:$AA$91</definedName>
    <definedName name="SalesQty34_1">'Бланк заказа'!$U$92:$U$92</definedName>
    <definedName name="SalesQty34_2">'Бланк заказа'!$W$92:$W$92</definedName>
    <definedName name="SalesQty34_3">'Бланк заказа'!$Y$92:$Y$92</definedName>
    <definedName name="SalesQty34_4">'Бланк заказа'!$AA$92:$AA$92</definedName>
    <definedName name="SalesQty35_1">'Бланк заказа'!$U$93:$U$93</definedName>
    <definedName name="SalesQty35_2">'Бланк заказа'!$W$93:$W$93</definedName>
    <definedName name="SalesQty35_3">'Бланк заказа'!$Y$93:$Y$93</definedName>
    <definedName name="SalesQty35_4">'Бланк заказа'!$AA$93:$AA$93</definedName>
    <definedName name="SalesQty36_1">'Бланк заказа'!$U$94:$U$94</definedName>
    <definedName name="SalesQty36_2">'Бланк заказа'!$W$94:$W$94</definedName>
    <definedName name="SalesQty36_3">'Бланк заказа'!$Y$94:$Y$94</definedName>
    <definedName name="SalesQty36_4">'Бланк заказа'!$AA$94:$AA$94</definedName>
    <definedName name="SalesQty37_1">'Бланк заказа'!$U$98:$U$98</definedName>
    <definedName name="SalesQty37_2">'Бланк заказа'!$W$98:$W$98</definedName>
    <definedName name="SalesQty37_3">'Бланк заказа'!$Y$98:$Y$98</definedName>
    <definedName name="SalesQty37_4">'Бланк заказа'!$AA$98:$AA$98</definedName>
    <definedName name="SalesQty38_1">'Бланк заказа'!$U$99:$U$99</definedName>
    <definedName name="SalesQty38_2">'Бланк заказа'!$W$99:$W$99</definedName>
    <definedName name="SalesQty38_3">'Бланк заказа'!$Y$99:$Y$99</definedName>
    <definedName name="SalesQty38_4">'Бланк заказа'!$AA$99:$AA$99</definedName>
    <definedName name="SalesQty39_1">'Бланк заказа'!$U$103:$U$103</definedName>
    <definedName name="SalesQty39_2">'Бланк заказа'!$W$103:$W$103</definedName>
    <definedName name="SalesQty39_3">'Бланк заказа'!$Y$103:$Y$103</definedName>
    <definedName name="SalesQty39_4">'Бланк заказа'!$AA$103:$AA$103</definedName>
    <definedName name="SalesQty4_1">'Бланк заказа'!$U$24:$U$24</definedName>
    <definedName name="SalesQty4_2">'Бланк заказа'!$W$24:$W$24</definedName>
    <definedName name="SalesQty4_3">'Бланк заказа'!$Y$24:$Y$24</definedName>
    <definedName name="SalesQty4_4">'Бланк заказа'!$AA$24:$AA$24</definedName>
    <definedName name="SalesQty40_1">'Бланк заказа'!$U$104:$U$104</definedName>
    <definedName name="SalesQty40_2">'Бланк заказа'!$W$104:$W$104</definedName>
    <definedName name="SalesQty40_3">'Бланк заказа'!$Y$104:$Y$104</definedName>
    <definedName name="SalesQty40_4">'Бланк заказа'!$AA$104:$AA$104</definedName>
    <definedName name="SalesQty41_1">'Бланк заказа'!$U$105:$U$105</definedName>
    <definedName name="SalesQty41_2">'Бланк заказа'!$W$105:$W$105</definedName>
    <definedName name="SalesQty41_3">'Бланк заказа'!$Y$105:$Y$105</definedName>
    <definedName name="SalesQty41_4">'Бланк заказа'!$AA$105:$AA$105</definedName>
    <definedName name="SalesQty42_1">'Бланк заказа'!$U$106:$U$106</definedName>
    <definedName name="SalesQty42_2">'Бланк заказа'!$W$106:$W$106</definedName>
    <definedName name="SalesQty42_3">'Бланк заказа'!$Y$106:$Y$106</definedName>
    <definedName name="SalesQty42_4">'Бланк заказа'!$AA$106:$AA$106</definedName>
    <definedName name="SalesQty43_1">'Бланк заказа'!$U$107:$U$107</definedName>
    <definedName name="SalesQty43_2">'Бланк заказа'!$W$107:$W$107</definedName>
    <definedName name="SalesQty43_3">'Бланк заказа'!$Y$107:$Y$107</definedName>
    <definedName name="SalesQty43_4">'Бланк заказа'!$AA$107:$AA$107</definedName>
    <definedName name="SalesQty44_1">'Бланк заказа'!$U$111:$U$111</definedName>
    <definedName name="SalesQty44_2">'Бланк заказа'!$W$111:$W$111</definedName>
    <definedName name="SalesQty44_3">'Бланк заказа'!$Y$111:$Y$111</definedName>
    <definedName name="SalesQty44_4">'Бланк заказа'!$AA$111:$AA$111</definedName>
    <definedName name="SalesQty45_1">'Бланк заказа'!$U$112:$U$112</definedName>
    <definedName name="SalesQty45_2">'Бланк заказа'!$W$112:$W$112</definedName>
    <definedName name="SalesQty45_3">'Бланк заказа'!$Y$112:$Y$112</definedName>
    <definedName name="SalesQty45_4">'Бланк заказа'!$AA$112:$AA$112</definedName>
    <definedName name="SalesQty46_1">'Бланк заказа'!$U$113:$U$113</definedName>
    <definedName name="SalesQty46_2">'Бланк заказа'!$W$113:$W$113</definedName>
    <definedName name="SalesQty46_3">'Бланк заказа'!$Y$113:$Y$113</definedName>
    <definedName name="SalesQty46_4">'Бланк заказа'!$AA$113:$AA$113</definedName>
    <definedName name="SalesQty47_1">'Бланк заказа'!$U$118:$U$118</definedName>
    <definedName name="SalesQty47_2">'Бланк заказа'!$W$118:$W$118</definedName>
    <definedName name="SalesQty47_3">'Бланк заказа'!$Y$118:$Y$118</definedName>
    <definedName name="SalesQty47_4">'Бланк заказа'!$AA$118:$AA$118</definedName>
    <definedName name="SalesQty48_1">'Бланк заказа'!$U$122:$U$122</definedName>
    <definedName name="SalesQty48_2">'Бланк заказа'!$W$122:$W$122</definedName>
    <definedName name="SalesQty48_3">'Бланк заказа'!$Y$122:$Y$122</definedName>
    <definedName name="SalesQty48_4">'Бланк заказа'!$AA$122:$AA$122</definedName>
    <definedName name="SalesQty49_1">'Бланк заказа'!$U$123:$U$123</definedName>
    <definedName name="SalesQty49_2">'Бланк заказа'!$W$123:$W$123</definedName>
    <definedName name="SalesQty49_3">'Бланк заказа'!$Y$123:$Y$123</definedName>
    <definedName name="SalesQty49_4">'Бланк заказа'!$AA$123:$AA$123</definedName>
    <definedName name="SalesQty5_1">'Бланк заказа'!$U$25:$U$25</definedName>
    <definedName name="SalesQty5_2">'Бланк заказа'!$W$25:$W$25</definedName>
    <definedName name="SalesQty5_3">'Бланк заказа'!$Y$25:$Y$25</definedName>
    <definedName name="SalesQty5_4">'Бланк заказа'!$AA$25:$AA$25</definedName>
    <definedName name="SalesQty50_1">'Бланк заказа'!$U$128:$U$128</definedName>
    <definedName name="SalesQty50_2">'Бланк заказа'!$W$128:$W$128</definedName>
    <definedName name="SalesQty50_3">'Бланк заказа'!$Y$128:$Y$128</definedName>
    <definedName name="SalesQty50_4">'Бланк заказа'!$AA$128:$AA$128</definedName>
    <definedName name="SalesQty51_1">'Бланк заказа'!$U$129:$U$129</definedName>
    <definedName name="SalesQty51_2">'Бланк заказа'!$W$129:$W$129</definedName>
    <definedName name="SalesQty51_3">'Бланк заказа'!$Y$129:$Y$129</definedName>
    <definedName name="SalesQty51_4">'Бланк заказа'!$AA$129:$AA$129</definedName>
    <definedName name="SalesQty52_1">'Бланк заказа'!$U$130:$U$130</definedName>
    <definedName name="SalesQty52_2">'Бланк заказа'!$W$130:$W$130</definedName>
    <definedName name="SalesQty52_3">'Бланк заказа'!$Y$130:$Y$130</definedName>
    <definedName name="SalesQty52_4">'Бланк заказа'!$AA$130:$AA$130</definedName>
    <definedName name="SalesQty53_1">'Бланк заказа'!$U$131:$U$131</definedName>
    <definedName name="SalesQty53_2">'Бланк заказа'!$W$131:$W$131</definedName>
    <definedName name="SalesQty53_3">'Бланк заказа'!$Y$131:$Y$131</definedName>
    <definedName name="SalesQty53_4">'Бланк заказа'!$AA$131:$AA$131</definedName>
    <definedName name="SalesQty54_1">'Бланк заказа'!$U$135:$U$135</definedName>
    <definedName name="SalesQty54_2">'Бланк заказа'!$W$135:$W$135</definedName>
    <definedName name="SalesQty54_3">'Бланк заказа'!$Y$135:$Y$135</definedName>
    <definedName name="SalesQty54_4">'Бланк заказа'!$AA$135:$AA$135</definedName>
    <definedName name="SalesQty55_1">'Бланк заказа'!$U$136:$U$136</definedName>
    <definedName name="SalesQty55_2">'Бланк заказа'!$W$136:$W$136</definedName>
    <definedName name="SalesQty55_3">'Бланк заказа'!$Y$136:$Y$136</definedName>
    <definedName name="SalesQty55_4">'Бланк заказа'!$AA$136:$AA$136</definedName>
    <definedName name="SalesQty56_1">'Бланк заказа'!$U$142:$U$142</definedName>
    <definedName name="SalesQty56_2">'Бланк заказа'!$W$142:$W$142</definedName>
    <definedName name="SalesQty56_3">'Бланк заказа'!$Y$142:$Y$142</definedName>
    <definedName name="SalesQty56_4">'Бланк заказа'!$AA$142:$AA$142</definedName>
    <definedName name="SalesQty57_1">'Бланк заказа'!$U$146:$U$146</definedName>
    <definedName name="SalesQty57_2">'Бланк заказа'!$W$146:$W$146</definedName>
    <definedName name="SalesQty57_3">'Бланк заказа'!$Y$146:$Y$146</definedName>
    <definedName name="SalesQty57_4">'Бланк заказа'!$AA$146:$AA$146</definedName>
    <definedName name="SalesQty58_1">'Бланк заказа'!$U$147:$U$147</definedName>
    <definedName name="SalesQty58_2">'Бланк заказа'!$W$147:$W$147</definedName>
    <definedName name="SalesQty58_3">'Бланк заказа'!$Y$147:$Y$147</definedName>
    <definedName name="SalesQty58_4">'Бланк заказа'!$AA$147:$AA$147</definedName>
    <definedName name="SalesQty59_1">'Бланк заказа'!$U$148:$U$148</definedName>
    <definedName name="SalesQty59_2">'Бланк заказа'!$W$148:$W$148</definedName>
    <definedName name="SalesQty59_3">'Бланк заказа'!$Y$148:$Y$148</definedName>
    <definedName name="SalesQty59_4">'Бланк заказа'!$AA$148:$AA$148</definedName>
    <definedName name="SalesQty6_1">'Бланк заказа'!$U$26:$U$26</definedName>
    <definedName name="SalesQty6_2">'Бланк заказа'!$W$26:$W$26</definedName>
    <definedName name="SalesQty6_3">'Бланк заказа'!$Y$26:$Y$26</definedName>
    <definedName name="SalesQty6_4">'Бланк заказа'!$AA$26:$AA$26</definedName>
    <definedName name="SalesQty60_1">'Бланк заказа'!$U$149:$U$149</definedName>
    <definedName name="SalesQty60_2">'Бланк заказа'!$W$149:$W$149</definedName>
    <definedName name="SalesQty60_3">'Бланк заказа'!$Y$149:$Y$149</definedName>
    <definedName name="SalesQty60_4">'Бланк заказа'!$AA$149:$AA$149</definedName>
    <definedName name="SalesQty61_1">'Бланк заказа'!$U$154:$U$154</definedName>
    <definedName name="SalesQty61_2">'Бланк заказа'!$W$154:$W$154</definedName>
    <definedName name="SalesQty61_3">'Бланк заказа'!$Y$154:$Y$154</definedName>
    <definedName name="SalesQty61_4">'Бланк заказа'!$AA$154:$AA$154</definedName>
    <definedName name="SalesQty62_1">'Бланк заказа'!$U$158:$U$158</definedName>
    <definedName name="SalesQty62_2">'Бланк заказа'!$W$158:$W$158</definedName>
    <definedName name="SalesQty62_3">'Бланк заказа'!$Y$158:$Y$158</definedName>
    <definedName name="SalesQty62_4">'Бланк заказа'!$AA$158:$AA$158</definedName>
    <definedName name="SalesQty63_1">'Бланк заказа'!$U$162:$U$162</definedName>
    <definedName name="SalesQty63_2">'Бланк заказа'!$W$162:$W$162</definedName>
    <definedName name="SalesQty63_3">'Бланк заказа'!$Y$162:$Y$162</definedName>
    <definedName name="SalesQty63_4">'Бланк заказа'!$AA$162:$AA$162</definedName>
    <definedName name="SalesQty64_1">'Бланк заказа'!$U$166:$U$166</definedName>
    <definedName name="SalesQty64_2">'Бланк заказа'!$W$166:$W$166</definedName>
    <definedName name="SalesQty64_3">'Бланк заказа'!$Y$166:$Y$166</definedName>
    <definedName name="SalesQty64_4">'Бланк заказа'!$AA$166:$AA$166</definedName>
    <definedName name="SalesQty65_1">'Бланк заказа'!$U$167:$U$167</definedName>
    <definedName name="SalesQty65_2">'Бланк заказа'!$W$167:$W$167</definedName>
    <definedName name="SalesQty65_3">'Бланк заказа'!$Y$167:$Y$167</definedName>
    <definedName name="SalesQty65_4">'Бланк заказа'!$AA$167:$AA$167</definedName>
    <definedName name="SalesQty66_1">'Бланк заказа'!$U$168:$U$168</definedName>
    <definedName name="SalesQty66_2">'Бланк заказа'!$W$168:$W$168</definedName>
    <definedName name="SalesQty66_3">'Бланк заказа'!$Y$168:$Y$168</definedName>
    <definedName name="SalesQty66_4">'Бланк заказа'!$AA$168:$AA$168</definedName>
    <definedName name="SalesQty67_1">'Бланк заказа'!$U$169:$U$169</definedName>
    <definedName name="SalesQty67_2">'Бланк заказа'!$W$169:$W$169</definedName>
    <definedName name="SalesQty67_3">'Бланк заказа'!$Y$169:$Y$169</definedName>
    <definedName name="SalesQty67_4">'Бланк заказа'!$AA$169:$AA$169</definedName>
    <definedName name="SalesQty68_1">'Бланк заказа'!$U$173:$U$173</definedName>
    <definedName name="SalesQty68_2">'Бланк заказа'!$W$173:$W$173</definedName>
    <definedName name="SalesQty68_3">'Бланк заказа'!$Y$173:$Y$173</definedName>
    <definedName name="SalesQty68_4">'Бланк заказа'!$AA$173:$AA$173</definedName>
    <definedName name="SalesQty69_1">'Бланк заказа'!$U$174:$U$174</definedName>
    <definedName name="SalesQty69_2">'Бланк заказа'!$W$174:$W$174</definedName>
    <definedName name="SalesQty69_3">'Бланк заказа'!$Y$174:$Y$174</definedName>
    <definedName name="SalesQty69_4">'Бланк заказа'!$AA$174:$AA$174</definedName>
    <definedName name="SalesQty7_1">'Бланк заказа'!$U$27:$U$27</definedName>
    <definedName name="SalesQty7_2">'Бланк заказа'!$W$27:$W$27</definedName>
    <definedName name="SalesQty7_3">'Бланк заказа'!$Y$27:$Y$27</definedName>
    <definedName name="SalesQty7_4">'Бланк заказа'!$AA$27:$AA$27</definedName>
    <definedName name="SalesQty70_1">'Бланк заказа'!$U$175:$U$175</definedName>
    <definedName name="SalesQty70_2">'Бланк заказа'!$W$175:$W$175</definedName>
    <definedName name="SalesQty70_3">'Бланк заказа'!$Y$175:$Y$175</definedName>
    <definedName name="SalesQty70_4">'Бланк заказа'!$AA$175:$AA$175</definedName>
    <definedName name="SalesQty71_1">'Бланк заказа'!$U$180:$U$180</definedName>
    <definedName name="SalesQty71_2">'Бланк заказа'!$W$180:$W$180</definedName>
    <definedName name="SalesQty71_3">'Бланк заказа'!$Y$180:$Y$180</definedName>
    <definedName name="SalesQty71_4">'Бланк заказа'!$AA$180:$AA$180</definedName>
    <definedName name="SalesQty72_1">'Бланк заказа'!$U$181:$U$181</definedName>
    <definedName name="SalesQty72_2">'Бланк заказа'!$W$181:$W$181</definedName>
    <definedName name="SalesQty72_3">'Бланк заказа'!$Y$181:$Y$181</definedName>
    <definedName name="SalesQty72_4">'Бланк заказа'!$AA$181:$AA$181</definedName>
    <definedName name="SalesQty73_1">'Бланк заказа'!$U$182:$U$182</definedName>
    <definedName name="SalesQty73_2">'Бланк заказа'!$W$182:$W$182</definedName>
    <definedName name="SalesQty73_3">'Бланк заказа'!$Y$182:$Y$182</definedName>
    <definedName name="SalesQty73_4">'Бланк заказа'!$AA$182:$AA$182</definedName>
    <definedName name="SalesQty74_1">'Бланк заказа'!$U$183:$U$183</definedName>
    <definedName name="SalesQty74_2">'Бланк заказа'!$W$183:$W$183</definedName>
    <definedName name="SalesQty74_3">'Бланк заказа'!$Y$183:$Y$183</definedName>
    <definedName name="SalesQty74_4">'Бланк заказа'!$AA$183:$AA$183</definedName>
    <definedName name="SalesQty75_1">'Бланк заказа'!$U$184:$U$184</definedName>
    <definedName name="SalesQty75_2">'Бланк заказа'!$W$184:$W$184</definedName>
    <definedName name="SalesQty75_3">'Бланк заказа'!$Y$184:$Y$184</definedName>
    <definedName name="SalesQty75_4">'Бланк заказа'!$AA$184:$AA$184</definedName>
    <definedName name="SalesQty76_1">'Бланк заказа'!$U$185:$U$185</definedName>
    <definedName name="SalesQty76_2">'Бланк заказа'!$W$185:$W$185</definedName>
    <definedName name="SalesQty76_3">'Бланк заказа'!$Y$185:$Y$185</definedName>
    <definedName name="SalesQty76_4">'Бланк заказа'!$AA$185:$AA$185</definedName>
    <definedName name="SalesQty77_1">'Бланк заказа'!$U$190:$U$190</definedName>
    <definedName name="SalesQty77_2">'Бланк заказа'!$W$190:$W$190</definedName>
    <definedName name="SalesQty77_3">'Бланк заказа'!$Y$190:$Y$190</definedName>
    <definedName name="SalesQty77_4">'Бланк заказа'!$AA$190:$AA$190</definedName>
    <definedName name="SalesQty78_1">'Бланк заказа'!$U$191:$U$191</definedName>
    <definedName name="SalesQty78_2">'Бланк заказа'!$W$191:$W$191</definedName>
    <definedName name="SalesQty78_3">'Бланк заказа'!$Y$191:$Y$191</definedName>
    <definedName name="SalesQty78_4">'Бланк заказа'!$AA$191:$AA$191</definedName>
    <definedName name="SalesQty79_1">'Бланк заказа'!$U$192:$U$192</definedName>
    <definedName name="SalesQty79_2">'Бланк заказа'!$W$192:$W$192</definedName>
    <definedName name="SalesQty79_3">'Бланк заказа'!$Y$192:$Y$192</definedName>
    <definedName name="SalesQty79_4">'Бланк заказа'!$AA$192:$AA$192</definedName>
    <definedName name="SalesQty8_1">'Бланк заказа'!$U$28:$U$28</definedName>
    <definedName name="SalesQty8_2">'Бланк заказа'!$W$28:$W$28</definedName>
    <definedName name="SalesQty8_3">'Бланк заказа'!$Y$28:$Y$28</definedName>
    <definedName name="SalesQty8_4">'Бланк заказа'!$AA$28:$AA$28</definedName>
    <definedName name="SalesQty80_1">'Бланк заказа'!$U$193:$U$193</definedName>
    <definedName name="SalesQty80_2">'Бланк заказа'!$W$193:$W$193</definedName>
    <definedName name="SalesQty80_3">'Бланк заказа'!$Y$193:$Y$193</definedName>
    <definedName name="SalesQty80_4">'Бланк заказа'!$AA$193:$AA$193</definedName>
    <definedName name="SalesQty81_1">'Бланк заказа'!$U$194:$U$194</definedName>
    <definedName name="SalesQty81_2">'Бланк заказа'!$W$194:$W$194</definedName>
    <definedName name="SalesQty81_3">'Бланк заказа'!$Y$194:$Y$194</definedName>
    <definedName name="SalesQty81_4">'Бланк заказа'!$AA$194:$AA$194</definedName>
    <definedName name="SalesQty82_1">'Бланк заказа'!$U$195:$U$195</definedName>
    <definedName name="SalesQty82_2">'Бланк заказа'!$W$195:$W$195</definedName>
    <definedName name="SalesQty82_3">'Бланк заказа'!$Y$195:$Y$195</definedName>
    <definedName name="SalesQty82_4">'Бланк заказа'!$AA$195:$AA$195</definedName>
    <definedName name="SalesQty83_1">'Бланк заказа'!$U$196:$U$196</definedName>
    <definedName name="SalesQty83_2">'Бланк заказа'!$W$196:$W$196</definedName>
    <definedName name="SalesQty83_3">'Бланк заказа'!$Y$196:$Y$196</definedName>
    <definedName name="SalesQty83_4">'Бланк заказа'!$AA$196:$AA$196</definedName>
    <definedName name="SalesQty84_1">'Бланк заказа'!$U$200:$U$200</definedName>
    <definedName name="SalesQty84_2">'Бланк заказа'!$W$200:$W$200</definedName>
    <definedName name="SalesQty84_3">'Бланк заказа'!$Y$200:$Y$200</definedName>
    <definedName name="SalesQty84_4">'Бланк заказа'!$AA$200:$AA$200</definedName>
    <definedName name="SalesQty85_1">'Бланк заказа'!$U$205:$U$205</definedName>
    <definedName name="SalesQty85_2">'Бланк заказа'!$W$205:$W$205</definedName>
    <definedName name="SalesQty85_3">'Бланк заказа'!$Y$205:$Y$205</definedName>
    <definedName name="SalesQty85_4">'Бланк заказа'!$AA$205:$AA$205</definedName>
    <definedName name="SalesQty86_1">'Бланк заказа'!$U$206:$U$206</definedName>
    <definedName name="SalesQty86_2">'Бланк заказа'!$W$206:$W$206</definedName>
    <definedName name="SalesQty86_3">'Бланк заказа'!$Y$206:$Y$206</definedName>
    <definedName name="SalesQty86_4">'Бланк заказа'!$AA$206:$AA$206</definedName>
    <definedName name="SalesQty87_1">'Бланк заказа'!$U$207:$U$207</definedName>
    <definedName name="SalesQty87_2">'Бланк заказа'!$W$207:$W$207</definedName>
    <definedName name="SalesQty87_3">'Бланк заказа'!$Y$207:$Y$207</definedName>
    <definedName name="SalesQty87_4">'Бланк заказа'!$AA$207:$AA$207</definedName>
    <definedName name="SalesQty88_1">'Бланк заказа'!$U$208:$U$208</definedName>
    <definedName name="SalesQty88_2">'Бланк заказа'!$W$208:$W$208</definedName>
    <definedName name="SalesQty88_3">'Бланк заказа'!$Y$208:$Y$208</definedName>
    <definedName name="SalesQty88_4">'Бланк заказа'!$AA$208:$AA$208</definedName>
    <definedName name="SalesQty89_1">'Бланк заказа'!$U$213:$U$213</definedName>
    <definedName name="SalesQty89_2">'Бланк заказа'!$W$213:$W$213</definedName>
    <definedName name="SalesQty89_3">'Бланк заказа'!$Y$213:$Y$213</definedName>
    <definedName name="SalesQty89_4">'Бланк заказа'!$AA$213:$AA$213</definedName>
    <definedName name="SalesQty9_1">'Бланк заказа'!$U$29:$U$29</definedName>
    <definedName name="SalesQty9_2">'Бланк заказа'!$W$29:$W$29</definedName>
    <definedName name="SalesQty9_3">'Бланк заказа'!$Y$29:$Y$29</definedName>
    <definedName name="SalesQty9_4">'Бланк заказа'!$AA$29:$AA$29</definedName>
    <definedName name="SalesQty90_1">'Бланк заказа'!$U$214:$U$214</definedName>
    <definedName name="SalesQty90_2">'Бланк заказа'!$W$214:$W$214</definedName>
    <definedName name="SalesQty90_3">'Бланк заказа'!$Y$214:$Y$214</definedName>
    <definedName name="SalesQty90_4">'Бланк заказа'!$AA$214:$AA$214</definedName>
    <definedName name="SalesQty91_1">'Бланк заказа'!$U$215:$U$215</definedName>
    <definedName name="SalesQty91_2">'Бланк заказа'!$W$215:$W$215</definedName>
    <definedName name="SalesQty91_3">'Бланк заказа'!$Y$215:$Y$215</definedName>
    <definedName name="SalesQty91_4">'Бланк заказа'!$AA$215:$AA$215</definedName>
    <definedName name="SalesQty92_1">'Бланк заказа'!$U$216:$U$216</definedName>
    <definedName name="SalesQty92_2">'Бланк заказа'!$W$216:$W$216</definedName>
    <definedName name="SalesQty92_3">'Бланк заказа'!$Y$216:$Y$216</definedName>
    <definedName name="SalesQty92_4">'Бланк заказа'!$AA$216:$AA$216</definedName>
    <definedName name="SalesQty93_1">'Бланк заказа'!$U$217:$U$217</definedName>
    <definedName name="SalesQty93_2">'Бланк заказа'!$W$217:$W$217</definedName>
    <definedName name="SalesQty93_3">'Бланк заказа'!$Y$217:$Y$217</definedName>
    <definedName name="SalesQty93_4">'Бланк заказа'!$AA$217:$AA$217</definedName>
    <definedName name="SalesQty94_1">'Бланк заказа'!$U$218:$U$218</definedName>
    <definedName name="SalesQty94_2">'Бланк заказа'!$W$218:$W$218</definedName>
    <definedName name="SalesQty94_3">'Бланк заказа'!$Y$218:$Y$218</definedName>
    <definedName name="SalesQty94_4">'Бланк заказа'!$AA$218:$AA$218</definedName>
    <definedName name="SalesQty95_1">'Бланк заказа'!$U$223:$U$223</definedName>
    <definedName name="SalesQty95_2">'Бланк заказа'!$W$223:$W$223</definedName>
    <definedName name="SalesQty95_3">'Бланк заказа'!$Y$223:$Y$223</definedName>
    <definedName name="SalesQty95_4">'Бланк заказа'!$AA$223:$AA$223</definedName>
    <definedName name="SalesQty96_1">'Бланк заказа'!$U$224:$U$224</definedName>
    <definedName name="SalesQty96_2">'Бланк заказа'!$W$224:$W$224</definedName>
    <definedName name="SalesQty96_3">'Бланк заказа'!$Y$224:$Y$224</definedName>
    <definedName name="SalesQty96_4">'Бланк заказа'!$AA$224:$AA$224</definedName>
    <definedName name="SalesQty97_1">'Бланк заказа'!$U$228:$U$228</definedName>
    <definedName name="SalesQty97_2">'Бланк заказа'!$W$228:$W$228</definedName>
    <definedName name="SalesQty97_3">'Бланк заказа'!$Y$228:$Y$228</definedName>
    <definedName name="SalesQty97_4">'Бланк заказа'!$AA$228:$AA$228</definedName>
    <definedName name="SalesQty98_1">'Бланк заказа'!$U$229:$U$229</definedName>
    <definedName name="SalesQty98_2">'Бланк заказа'!$W$229:$W$229</definedName>
    <definedName name="SalesQty98_3">'Бланк заказа'!$Y$229:$Y$229</definedName>
    <definedName name="SalesQty98_4">'Бланк заказа'!$AA$229:$AA$229</definedName>
    <definedName name="SalesQty99_1">'Бланк заказа'!$U$234:$U$234</definedName>
    <definedName name="SalesQty99_2">'Бланк заказа'!$W$234:$W$234</definedName>
    <definedName name="SalesQty99_3">'Бланк заказа'!$Y$234:$Y$234</definedName>
    <definedName name="SalesQty99_4">'Бланк заказа'!$AA$234:$AA$234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заказа'!$V$33:$V$33</definedName>
    <definedName name="SalesRoundBox10_2">'Бланк заказа'!$X$33:$X$33</definedName>
    <definedName name="SalesRoundBox10_3">'Бланк заказа'!$Z$33:$Z$33</definedName>
    <definedName name="SalesRoundBox10_4">'Бланк заказа'!$AB$33:$AB$33</definedName>
    <definedName name="SalesRoundBox100_1">'Бланк заказа'!$V$238:$V$238</definedName>
    <definedName name="SalesRoundBox100_2">'Бланк заказа'!$X$238:$X$238</definedName>
    <definedName name="SalesRoundBox100_3">'Бланк заказа'!$Z$238:$Z$238</definedName>
    <definedName name="SalesRoundBox100_4">'Бланк заказа'!$AB$238:$AB$238</definedName>
    <definedName name="SalesRoundBox101_1">'Бланк заказа'!$V$243:$V$243</definedName>
    <definedName name="SalesRoundBox101_2">'Бланк заказа'!$X$243:$X$243</definedName>
    <definedName name="SalesRoundBox101_3">'Бланк заказа'!$Z$243:$Z$243</definedName>
    <definedName name="SalesRoundBox101_4">'Бланк заказа'!$AB$243:$AB$243</definedName>
    <definedName name="SalesRoundBox102_1">'Бланк заказа'!$V$244:$V$244</definedName>
    <definedName name="SalesRoundBox102_2">'Бланк заказа'!$X$244:$X$244</definedName>
    <definedName name="SalesRoundBox102_3">'Бланк заказа'!$Z$244:$Z$244</definedName>
    <definedName name="SalesRoundBox102_4">'Бланк заказа'!$AB$244:$AB$244</definedName>
    <definedName name="SalesRoundBox103_1">'Бланк заказа'!$V$248:$V$248</definedName>
    <definedName name="SalesRoundBox103_2">'Бланк заказа'!$X$248:$X$248</definedName>
    <definedName name="SalesRoundBox103_3">'Бланк заказа'!$Z$248:$Z$248</definedName>
    <definedName name="SalesRoundBox103_4">'Бланк заказа'!$AB$248:$AB$248</definedName>
    <definedName name="SalesRoundBox104_1">'Бланк заказа'!$V$252:$V$252</definedName>
    <definedName name="SalesRoundBox104_2">'Бланк заказа'!$X$252:$X$252</definedName>
    <definedName name="SalesRoundBox104_3">'Бланк заказа'!$Z$252:$Z$252</definedName>
    <definedName name="SalesRoundBox104_4">'Бланк заказа'!$AB$252:$AB$252</definedName>
    <definedName name="SalesRoundBox105_1">'Бланк заказа'!$V$257:$V$257</definedName>
    <definedName name="SalesRoundBox105_2">'Бланк заказа'!$X$257:$X$257</definedName>
    <definedName name="SalesRoundBox105_3">'Бланк заказа'!$Z$257:$Z$257</definedName>
    <definedName name="SalesRoundBox105_4">'Бланк заказа'!$AB$257:$AB$257</definedName>
    <definedName name="SalesRoundBox106_1">'Бланк заказа'!$V$261:$V$261</definedName>
    <definedName name="SalesRoundBox106_2">'Бланк заказа'!$X$261:$X$261</definedName>
    <definedName name="SalesRoundBox106_3">'Бланк заказа'!$Z$261:$Z$261</definedName>
    <definedName name="SalesRoundBox106_4">'Бланк заказа'!$AB$261:$AB$261</definedName>
    <definedName name="SalesRoundBox107_1">'Бланк заказа'!$V$262:$V$262</definedName>
    <definedName name="SalesRoundBox107_2">'Бланк заказа'!$X$262:$X$262</definedName>
    <definedName name="SalesRoundBox107_3">'Бланк заказа'!$Z$262:$Z$262</definedName>
    <definedName name="SalesRoundBox107_4">'Бланк заказа'!$AB$262:$AB$262</definedName>
    <definedName name="SalesRoundBox108_1">'Бланк заказа'!$V$266:$V$266</definedName>
    <definedName name="SalesRoundBox108_2">'Бланк заказа'!$X$266:$X$266</definedName>
    <definedName name="SalesRoundBox108_3">'Бланк заказа'!$Z$266:$Z$266</definedName>
    <definedName name="SalesRoundBox108_4">'Бланк заказа'!$AB$266:$AB$266</definedName>
    <definedName name="SalesRoundBox109_1">'Бланк заказа'!$V$271:$V$271</definedName>
    <definedName name="SalesRoundBox109_2">'Бланк заказа'!$X$271:$X$271</definedName>
    <definedName name="SalesRoundBox109_3">'Бланк заказа'!$Z$271:$Z$271</definedName>
    <definedName name="SalesRoundBox109_4">'Бланк заказа'!$AB$271:$AB$271</definedName>
    <definedName name="SalesRoundBox11_1">'Бланк заказа'!$V$39:$V$39</definedName>
    <definedName name="SalesRoundBox11_2">'Бланк заказа'!$X$39:$X$39</definedName>
    <definedName name="SalesRoundBox11_3">'Бланк заказа'!$Z$39:$Z$39</definedName>
    <definedName name="SalesRoundBox11_4">'Бланк заказа'!$AB$39:$AB$39</definedName>
    <definedName name="SalesRoundBox110_1">'Бланк заказа'!$V$275:$V$275</definedName>
    <definedName name="SalesRoundBox110_2">'Бланк заказа'!$X$275:$X$275</definedName>
    <definedName name="SalesRoundBox110_3">'Бланк заказа'!$Z$275:$Z$275</definedName>
    <definedName name="SalesRoundBox110_4">'Бланк заказа'!$AB$275:$AB$275</definedName>
    <definedName name="SalesRoundBox111_1">'Бланк заказа'!$V$279:$V$279</definedName>
    <definedName name="SalesRoundBox111_2">'Бланк заказа'!$X$279:$X$279</definedName>
    <definedName name="SalesRoundBox111_3">'Бланк заказа'!$Z$279:$Z$279</definedName>
    <definedName name="SalesRoundBox111_4">'Бланк заказа'!$AB$279:$AB$279</definedName>
    <definedName name="SalesRoundBox112_1">'Бланк заказа'!$V$283:$V$283</definedName>
    <definedName name="SalesRoundBox112_2">'Бланк заказа'!$X$283:$X$283</definedName>
    <definedName name="SalesRoundBox112_3">'Бланк заказа'!$Z$283:$Z$283</definedName>
    <definedName name="SalesRoundBox112_4">'Бланк заказа'!$AB$283:$AB$283</definedName>
    <definedName name="SalesRoundBox113_1">'Бланк заказа'!$V$288:$V$288</definedName>
    <definedName name="SalesRoundBox113_2">'Бланк заказа'!$X$288:$X$288</definedName>
    <definedName name="SalesRoundBox113_3">'Бланк заказа'!$Z$288:$Z$288</definedName>
    <definedName name="SalesRoundBox113_4">'Бланк заказа'!$AB$288:$AB$288</definedName>
    <definedName name="SalesRoundBox114_1">'Бланк заказа'!$V$289:$V$289</definedName>
    <definedName name="SalesRoundBox114_2">'Бланк заказа'!$X$289:$X$289</definedName>
    <definedName name="SalesRoundBox114_3">'Бланк заказа'!$Z$289:$Z$289</definedName>
    <definedName name="SalesRoundBox114_4">'Бланк заказа'!$AB$289:$AB$289</definedName>
    <definedName name="SalesRoundBox115_1">'Бланк заказа'!$V$293:$V$293</definedName>
    <definedName name="SalesRoundBox115_2">'Бланк заказа'!$X$293:$X$293</definedName>
    <definedName name="SalesRoundBox115_3">'Бланк заказа'!$Z$293:$Z$293</definedName>
    <definedName name="SalesRoundBox115_4">'Бланк заказа'!$AB$293:$AB$293</definedName>
    <definedName name="SalesRoundBox116_1">'Бланк заказа'!$V$297:$V$297</definedName>
    <definedName name="SalesRoundBox116_2">'Бланк заказа'!$X$297:$X$297</definedName>
    <definedName name="SalesRoundBox116_3">'Бланк заказа'!$Z$297:$Z$297</definedName>
    <definedName name="SalesRoundBox116_4">'Бланк заказа'!$AB$297:$AB$297</definedName>
    <definedName name="SalesRoundBox117_1">'Бланк заказа'!$V$298:$V$298</definedName>
    <definedName name="SalesRoundBox117_2">'Бланк заказа'!$X$298:$X$298</definedName>
    <definedName name="SalesRoundBox117_3">'Бланк заказа'!$Z$298:$Z$298</definedName>
    <definedName name="SalesRoundBox117_4">'Бланк заказа'!$AB$298:$AB$298</definedName>
    <definedName name="SalesRoundBox118_1">'Бланк заказа'!$V$299:$V$299</definedName>
    <definedName name="SalesRoundBox118_2">'Бланк заказа'!$X$299:$X$299</definedName>
    <definedName name="SalesRoundBox118_3">'Бланк заказа'!$Z$299:$Z$299</definedName>
    <definedName name="SalesRoundBox118_4">'Бланк заказа'!$AB$299:$AB$299</definedName>
    <definedName name="SalesRoundBox119_1">'Бланк заказа'!$V$300:$V$300</definedName>
    <definedName name="SalesRoundBox119_2">'Бланк заказа'!$X$300:$X$300</definedName>
    <definedName name="SalesRoundBox119_3">'Бланк заказа'!$Z$300:$Z$300</definedName>
    <definedName name="SalesRoundBox119_4">'Бланк заказа'!$AB$300:$AB$300</definedName>
    <definedName name="SalesRoundBox12_1">'Бланк заказа'!$V$40:$V$40</definedName>
    <definedName name="SalesRoundBox12_2">'Бланк заказа'!$X$40:$X$40</definedName>
    <definedName name="SalesRoundBox12_3">'Бланк заказа'!$Z$40:$Z$40</definedName>
    <definedName name="SalesRoundBox12_4">'Бланк заказа'!$AB$40:$AB$40</definedName>
    <definedName name="SalesRoundBox120_1">'Бланк заказа'!$V$304:$V$304</definedName>
    <definedName name="SalesRoundBox120_2">'Бланк заказа'!$X$304:$X$304</definedName>
    <definedName name="SalesRoundBox120_3">'Бланк заказа'!$Z$304:$Z$304</definedName>
    <definedName name="SalesRoundBox120_4">'Бланк заказа'!$AB$304:$AB$304</definedName>
    <definedName name="SalesRoundBox121_1">'Бланк заказа'!$V$310:$V$310</definedName>
    <definedName name="SalesRoundBox121_2">'Бланк заказа'!$X$310:$X$310</definedName>
    <definedName name="SalesRoundBox121_3">'Бланк заказа'!$Z$310:$Z$310</definedName>
    <definedName name="SalesRoundBox121_4">'Бланк заказа'!$AB$310:$AB$310</definedName>
    <definedName name="SalesRoundBox122_1">'Бланк заказа'!$V$311:$V$311</definedName>
    <definedName name="SalesRoundBox122_2">'Бланк заказа'!$X$311:$X$311</definedName>
    <definedName name="SalesRoundBox122_3">'Бланк заказа'!$Z$311:$Z$311</definedName>
    <definedName name="SalesRoundBox122_4">'Бланк заказа'!$AB$311:$AB$311</definedName>
    <definedName name="SalesRoundBox123_1">'Бланк заказа'!$V$312:$V$312</definedName>
    <definedName name="SalesRoundBox123_2">'Бланк заказа'!$X$312:$X$312</definedName>
    <definedName name="SalesRoundBox123_3">'Бланк заказа'!$Z$312:$Z$312</definedName>
    <definedName name="SalesRoundBox123_4">'Бланк заказа'!$AB$312:$AB$312</definedName>
    <definedName name="SalesRoundBox124_1">'Бланк заказа'!$V$313:$V$313</definedName>
    <definedName name="SalesRoundBox124_2">'Бланк заказа'!$X$313:$X$313</definedName>
    <definedName name="SalesRoundBox124_3">'Бланк заказа'!$Z$313:$Z$313</definedName>
    <definedName name="SalesRoundBox124_4">'Бланк заказа'!$AB$313:$AB$313</definedName>
    <definedName name="SalesRoundBox125_1">'Бланк заказа'!$V$314:$V$314</definedName>
    <definedName name="SalesRoundBox125_2">'Бланк заказа'!$X$314:$X$314</definedName>
    <definedName name="SalesRoundBox125_3">'Бланк заказа'!$Z$314:$Z$314</definedName>
    <definedName name="SalesRoundBox125_4">'Бланк заказа'!$AB$314:$AB$314</definedName>
    <definedName name="SalesRoundBox126_1">'Бланк заказа'!$V$318:$V$318</definedName>
    <definedName name="SalesRoundBox126_2">'Бланк заказа'!$X$318:$X$318</definedName>
    <definedName name="SalesRoundBox126_3">'Бланк заказа'!$Z$318:$Z$318</definedName>
    <definedName name="SalesRoundBox126_4">'Бланк заказа'!$AB$318:$AB$318</definedName>
    <definedName name="SalesRoundBox127_1">'Бланк заказа'!$V$323:$V$323</definedName>
    <definedName name="SalesRoundBox127_2">'Бланк заказа'!$X$323:$X$323</definedName>
    <definedName name="SalesRoundBox127_3">'Бланк заказа'!$Z$323:$Z$323</definedName>
    <definedName name="SalesRoundBox127_4">'Бланк заказа'!$AB$323:$AB$323</definedName>
    <definedName name="SalesRoundBox128_1">'Бланк заказа'!$V$324:$V$324</definedName>
    <definedName name="SalesRoundBox128_2">'Бланк заказа'!$X$324:$X$324</definedName>
    <definedName name="SalesRoundBox128_3">'Бланк заказа'!$Z$324:$Z$324</definedName>
    <definedName name="SalesRoundBox128_4">'Бланк заказа'!$AB$324:$AB$324</definedName>
    <definedName name="SalesRoundBox129_1">'Бланк заказа'!$V$325:$V$325</definedName>
    <definedName name="SalesRoundBox129_2">'Бланк заказа'!$X$325:$X$325</definedName>
    <definedName name="SalesRoundBox129_3">'Бланк заказа'!$Z$325:$Z$325</definedName>
    <definedName name="SalesRoundBox129_4">'Бланк заказа'!$AB$325:$AB$325</definedName>
    <definedName name="SalesRoundBox13_1">'Бланк заказа'!$V$44:$V$44</definedName>
    <definedName name="SalesRoundBox13_2">'Бланк заказа'!$X$44:$X$44</definedName>
    <definedName name="SalesRoundBox13_3">'Бланк заказа'!$Z$44:$Z$44</definedName>
    <definedName name="SalesRoundBox13_4">'Бланк заказа'!$AB$44:$AB$44</definedName>
    <definedName name="SalesRoundBox130_1">'Бланк заказа'!$V$326:$V$326</definedName>
    <definedName name="SalesRoundBox130_2">'Бланк заказа'!$X$326:$X$326</definedName>
    <definedName name="SalesRoundBox130_3">'Бланк заказа'!$Z$326:$Z$326</definedName>
    <definedName name="SalesRoundBox130_4">'Бланк заказа'!$AB$326:$AB$326</definedName>
    <definedName name="SalesRoundBox131_1">'Бланк заказа'!$V$327:$V$327</definedName>
    <definedName name="SalesRoundBox131_2">'Бланк заказа'!$X$327:$X$327</definedName>
    <definedName name="SalesRoundBox131_3">'Бланк заказа'!$Z$327:$Z$327</definedName>
    <definedName name="SalesRoundBox131_4">'Бланк заказа'!$AB$327:$AB$327</definedName>
    <definedName name="SalesRoundBox132_1">'Бланк заказа'!$V$328:$V$328</definedName>
    <definedName name="SalesRoundBox132_2">'Бланк заказа'!$X$328:$X$328</definedName>
    <definedName name="SalesRoundBox132_3">'Бланк заказа'!$Z$328:$Z$328</definedName>
    <definedName name="SalesRoundBox132_4">'Бланк заказа'!$AB$328:$AB$328</definedName>
    <definedName name="SalesRoundBox133_1">'Бланк заказа'!$V$332:$V$332</definedName>
    <definedName name="SalesRoundBox133_2">'Бланк заказа'!$X$332:$X$332</definedName>
    <definedName name="SalesRoundBox133_3">'Бланк заказа'!$Z$332:$Z$332</definedName>
    <definedName name="SalesRoundBox133_4">'Бланк заказа'!$AB$332:$AB$332</definedName>
    <definedName name="SalesRoundBox134_1">'Бланк заказа'!$V$336:$V$336</definedName>
    <definedName name="SalesRoundBox134_2">'Бланк заказа'!$X$336:$X$336</definedName>
    <definedName name="SalesRoundBox134_3">'Бланк заказа'!$Z$336:$Z$336</definedName>
    <definedName name="SalesRoundBox134_4">'Бланк заказа'!$AB$336:$AB$336</definedName>
    <definedName name="SalesRoundBox135_1">'Бланк заказа'!$V$337:$V$337</definedName>
    <definedName name="SalesRoundBox135_2">'Бланк заказа'!$X$337:$X$337</definedName>
    <definedName name="SalesRoundBox135_3">'Бланк заказа'!$Z$337:$Z$337</definedName>
    <definedName name="SalesRoundBox135_4">'Бланк заказа'!$AB$337:$AB$337</definedName>
    <definedName name="SalesRoundBox136_1">'Бланк заказа'!$V$338:$V$338</definedName>
    <definedName name="SalesRoundBox136_2">'Бланк заказа'!$X$338:$X$338</definedName>
    <definedName name="SalesRoundBox136_3">'Бланк заказа'!$Z$338:$Z$338</definedName>
    <definedName name="SalesRoundBox136_4">'Бланк заказа'!$AB$338:$AB$338</definedName>
    <definedName name="SalesRoundBox137_1">'Бланк заказа'!$V$342:$V$342</definedName>
    <definedName name="SalesRoundBox137_2">'Бланк заказа'!$X$342:$X$342</definedName>
    <definedName name="SalesRoundBox137_3">'Бланк заказа'!$Z$342:$Z$342</definedName>
    <definedName name="SalesRoundBox137_4">'Бланк заказа'!$AB$342:$AB$342</definedName>
    <definedName name="SalesRoundBox138_1">'Бланк заказа'!$V$348:$V$348</definedName>
    <definedName name="SalesRoundBox138_2">'Бланк заказа'!$X$348:$X$348</definedName>
    <definedName name="SalesRoundBox138_3">'Бланк заказа'!$Z$348:$Z$348</definedName>
    <definedName name="SalesRoundBox138_4">'Бланк заказа'!$AB$348:$AB$348</definedName>
    <definedName name="SalesRoundBox139_1">'Бланк заказа'!$V$352:$V$352</definedName>
    <definedName name="SalesRoundBox139_2">'Бланк заказа'!$X$352:$X$352</definedName>
    <definedName name="SalesRoundBox139_3">'Бланк заказа'!$Z$352:$Z$352</definedName>
    <definedName name="SalesRoundBox139_4">'Бланк заказа'!$AB$352:$AB$352</definedName>
    <definedName name="SalesRoundBox14_1">'Бланк заказа'!$V$45:$V$45</definedName>
    <definedName name="SalesRoundBox14_2">'Бланк заказа'!$X$45:$X$45</definedName>
    <definedName name="SalesRoundBox14_3">'Бланк заказа'!$Z$45:$Z$45</definedName>
    <definedName name="SalesRoundBox14_4">'Бланк заказа'!$AB$45:$AB$45</definedName>
    <definedName name="SalesRoundBox140_1">'Бланк заказа'!$V$353:$V$353</definedName>
    <definedName name="SalesRoundBox140_2">'Бланк заказа'!$X$353:$X$353</definedName>
    <definedName name="SalesRoundBox140_3">'Бланк заказа'!$Z$353:$Z$353</definedName>
    <definedName name="SalesRoundBox140_4">'Бланк заказа'!$AB$353:$AB$353</definedName>
    <definedName name="SalesRoundBox141_1">'Бланк заказа'!$V$354:$V$354</definedName>
    <definedName name="SalesRoundBox141_2">'Бланк заказа'!$X$354:$X$354</definedName>
    <definedName name="SalesRoundBox141_3">'Бланк заказа'!$Z$354:$Z$354</definedName>
    <definedName name="SalesRoundBox141_4">'Бланк заказа'!$AB$354:$AB$354</definedName>
    <definedName name="SalesRoundBox142_1">'Бланк заказа'!$V$355:$V$355</definedName>
    <definedName name="SalesRoundBox142_2">'Бланк заказа'!$X$355:$X$355</definedName>
    <definedName name="SalesRoundBox142_3">'Бланк заказа'!$Z$355:$Z$355</definedName>
    <definedName name="SalesRoundBox142_4">'Бланк заказа'!$AB$355:$AB$355</definedName>
    <definedName name="SalesRoundBox143_1">'Бланк заказа'!$V$356:$V$356</definedName>
    <definedName name="SalesRoundBox143_2">'Бланк заказа'!$X$356:$X$356</definedName>
    <definedName name="SalesRoundBox143_3">'Бланк заказа'!$Z$356:$Z$356</definedName>
    <definedName name="SalesRoundBox143_4">'Бланк заказа'!$AB$356:$AB$356</definedName>
    <definedName name="SalesRoundBox144_1">'Бланк заказа'!$V$357:$V$357</definedName>
    <definedName name="SalesRoundBox144_2">'Бланк заказа'!$X$357:$X$357</definedName>
    <definedName name="SalesRoundBox144_3">'Бланк заказа'!$Z$357:$Z$357</definedName>
    <definedName name="SalesRoundBox144_4">'Бланк заказа'!$AB$357:$AB$357</definedName>
    <definedName name="SalesRoundBox145_1">'Бланк заказа'!$V$361:$V$361</definedName>
    <definedName name="SalesRoundBox145_2">'Бланк заказа'!$X$361:$X$361</definedName>
    <definedName name="SalesRoundBox145_3">'Бланк заказа'!$Z$361:$Z$361</definedName>
    <definedName name="SalesRoundBox145_4">'Бланк заказа'!$AB$361:$AB$361</definedName>
    <definedName name="SalesRoundBox146_1">'Бланк заказа'!$V$366:$V$366</definedName>
    <definedName name="SalesRoundBox146_2">'Бланк заказа'!$X$366:$X$366</definedName>
    <definedName name="SalesRoundBox146_3">'Бланк заказа'!$Z$366:$Z$366</definedName>
    <definedName name="SalesRoundBox146_4">'Бланк заказа'!$AB$366:$AB$366</definedName>
    <definedName name="SalesRoundBox147_1">'Бланк заказа'!$V$367:$V$367</definedName>
    <definedName name="SalesRoundBox147_2">'Бланк заказа'!$X$367:$X$367</definedName>
    <definedName name="SalesRoundBox147_3">'Бланк заказа'!$Z$367:$Z$367</definedName>
    <definedName name="SalesRoundBox147_4">'Бланк заказа'!$AB$367:$AB$367</definedName>
    <definedName name="SalesRoundBox148_1">'Бланк заказа'!$V$371:$V$371</definedName>
    <definedName name="SalesRoundBox148_2">'Бланк заказа'!$X$371:$X$371</definedName>
    <definedName name="SalesRoundBox148_3">'Бланк заказа'!$Z$371:$Z$371</definedName>
    <definedName name="SalesRoundBox148_4">'Бланк заказа'!$AB$371:$AB$371</definedName>
    <definedName name="SalesRoundBox149_1">'Бланк заказа'!$V$372:$V$372</definedName>
    <definedName name="SalesRoundBox149_2">'Бланк заказа'!$X$372:$X$372</definedName>
    <definedName name="SalesRoundBox149_3">'Бланк заказа'!$Z$372:$Z$372</definedName>
    <definedName name="SalesRoundBox149_4">'Бланк заказа'!$AB$372:$AB$372</definedName>
    <definedName name="SalesRoundBox15_1">'Бланк заказа'!$V$50:$V$50</definedName>
    <definedName name="SalesRoundBox15_2">'Бланк заказа'!$X$50:$X$50</definedName>
    <definedName name="SalesRoundBox15_3">'Бланк заказа'!$Z$50:$Z$50</definedName>
    <definedName name="SalesRoundBox15_4">'Бланк заказа'!$AB$50:$AB$50</definedName>
    <definedName name="SalesRoundBox150_1">'Бланк заказа'!$V$373:$V$373</definedName>
    <definedName name="SalesRoundBox150_2">'Бланк заказа'!$X$373:$X$373</definedName>
    <definedName name="SalesRoundBox150_3">'Бланк заказа'!$Z$373:$Z$373</definedName>
    <definedName name="SalesRoundBox150_4">'Бланк заказа'!$AB$373:$AB$373</definedName>
    <definedName name="SalesRoundBox151_1">'Бланк заказа'!$V$378:$V$378</definedName>
    <definedName name="SalesRoundBox151_2">'Бланк заказа'!$X$378:$X$378</definedName>
    <definedName name="SalesRoundBox151_3">'Бланк заказа'!$Z$378:$Z$378</definedName>
    <definedName name="SalesRoundBox151_4">'Бланк заказа'!$AB$378:$AB$378</definedName>
    <definedName name="SalesRoundBox152_1">'Бланк заказа'!$V$379:$V$379</definedName>
    <definedName name="SalesRoundBox152_2">'Бланк заказа'!$X$379:$X$379</definedName>
    <definedName name="SalesRoundBox152_3">'Бланк заказа'!$Z$379:$Z$379</definedName>
    <definedName name="SalesRoundBox152_4">'Бланк заказа'!$AB$379:$AB$379</definedName>
    <definedName name="SalesRoundBox153_1">'Бланк заказа'!$V$380:$V$380</definedName>
    <definedName name="SalesRoundBox153_2">'Бланк заказа'!$X$380:$X$380</definedName>
    <definedName name="SalesRoundBox153_3">'Бланк заказа'!$Z$380:$Z$380</definedName>
    <definedName name="SalesRoundBox153_4">'Бланк заказа'!$AB$380:$AB$380</definedName>
    <definedName name="SalesRoundBox154_1">'Бланк заказа'!$V$381:$V$381</definedName>
    <definedName name="SalesRoundBox154_2">'Бланк заказа'!$X$381:$X$381</definedName>
    <definedName name="SalesRoundBox154_3">'Бланк заказа'!$Z$381:$Z$381</definedName>
    <definedName name="SalesRoundBox154_4">'Бланк заказа'!$AB$381:$AB$381</definedName>
    <definedName name="SalesRoundBox155_1">'Бланк заказа'!$V$386:$V$386</definedName>
    <definedName name="SalesRoundBox155_2">'Бланк заказа'!$X$386:$X$386</definedName>
    <definedName name="SalesRoundBox155_3">'Бланк заказа'!$Z$386:$Z$386</definedName>
    <definedName name="SalesRoundBox155_4">'Бланк заказа'!$AB$386:$AB$386</definedName>
    <definedName name="SalesRoundBox156_1">'Бланк заказа'!$V$387:$V$387</definedName>
    <definedName name="SalesRoundBox156_2">'Бланк заказа'!$X$387:$X$387</definedName>
    <definedName name="SalesRoundBox156_3">'Бланк заказа'!$Z$387:$Z$387</definedName>
    <definedName name="SalesRoundBox156_4">'Бланк заказа'!$AB$387:$AB$387</definedName>
    <definedName name="SalesRoundBox157_1">'Бланк заказа'!$V$391:$V$391</definedName>
    <definedName name="SalesRoundBox157_2">'Бланк заказа'!$X$391:$X$391</definedName>
    <definedName name="SalesRoundBox157_3">'Бланк заказа'!$Z$391:$Z$391</definedName>
    <definedName name="SalesRoundBox157_4">'Бланк заказа'!$AB$391:$AB$391</definedName>
    <definedName name="SalesRoundBox158_1">'Бланк заказа'!$V$397:$V$397</definedName>
    <definedName name="SalesRoundBox158_2">'Бланк заказа'!$X$397:$X$397</definedName>
    <definedName name="SalesRoundBox158_3">'Бланк заказа'!$Z$397:$Z$397</definedName>
    <definedName name="SalesRoundBox158_4">'Бланк заказа'!$AB$397:$AB$397</definedName>
    <definedName name="SalesRoundBox159_1">'Бланк заказа'!$V$398:$V$398</definedName>
    <definedName name="SalesRoundBox159_2">'Бланк заказа'!$X$398:$X$398</definedName>
    <definedName name="SalesRoundBox159_3">'Бланк заказа'!$Z$398:$Z$398</definedName>
    <definedName name="SalesRoundBox159_4">'Бланк заказа'!$AB$398:$AB$398</definedName>
    <definedName name="SalesRoundBox16_1">'Бланк заказа'!$V$51:$V$51</definedName>
    <definedName name="SalesRoundBox16_2">'Бланк заказа'!$X$51:$X$51</definedName>
    <definedName name="SalesRoundBox16_3">'Бланк заказа'!$Z$51:$Z$51</definedName>
    <definedName name="SalesRoundBox16_4">'Бланк заказа'!$AB$51:$AB$51</definedName>
    <definedName name="SalesRoundBox160_1">'Бланк заказа'!$V$399:$V$399</definedName>
    <definedName name="SalesRoundBox160_2">'Бланк заказа'!$X$399:$X$399</definedName>
    <definedName name="SalesRoundBox160_3">'Бланк заказа'!$Z$399:$Z$399</definedName>
    <definedName name="SalesRoundBox160_4">'Бланк заказа'!$AB$399:$AB$399</definedName>
    <definedName name="SalesRoundBox161_1">'Бланк заказа'!$V$400:$V$400</definedName>
    <definedName name="SalesRoundBox161_2">'Бланк заказа'!$X$400:$X$400</definedName>
    <definedName name="SalesRoundBox161_3">'Бланк заказа'!$Z$400:$Z$400</definedName>
    <definedName name="SalesRoundBox161_4">'Бланк заказа'!$AB$400:$AB$400</definedName>
    <definedName name="SalesRoundBox162_1">'Бланк заказа'!$V$401:$V$401</definedName>
    <definedName name="SalesRoundBox162_2">'Бланк заказа'!$X$401:$X$401</definedName>
    <definedName name="SalesRoundBox162_3">'Бланк заказа'!$Z$401:$Z$401</definedName>
    <definedName name="SalesRoundBox162_4">'Бланк заказа'!$AB$401:$AB$401</definedName>
    <definedName name="SalesRoundBox163_1">'Бланк заказа'!$V$405:$V$405</definedName>
    <definedName name="SalesRoundBox163_2">'Бланк заказа'!$X$405:$X$405</definedName>
    <definedName name="SalesRoundBox163_3">'Бланк заказа'!$Z$405:$Z$405</definedName>
    <definedName name="SalesRoundBox163_4">'Бланк заказа'!$AB$405:$AB$405</definedName>
    <definedName name="SalesRoundBox164_1">'Бланк заказа'!$V$409:$V$409</definedName>
    <definedName name="SalesRoundBox164_2">'Бланк заказа'!$X$409:$X$409</definedName>
    <definedName name="SalesRoundBox164_3">'Бланк заказа'!$Z$409:$Z$409</definedName>
    <definedName name="SalesRoundBox164_4">'Бланк заказа'!$AB$409:$AB$409</definedName>
    <definedName name="SalesRoundBox165_1">'Бланк заказа'!$V$410:$V$410</definedName>
    <definedName name="SalesRoundBox165_2">'Бланк заказа'!$X$410:$X$410</definedName>
    <definedName name="SalesRoundBox165_3">'Бланк заказа'!$Z$410:$Z$410</definedName>
    <definedName name="SalesRoundBox165_4">'Бланк заказа'!$AB$410:$AB$410</definedName>
    <definedName name="SalesRoundBox166_1">'Бланк заказа'!$V$414:$V$414</definedName>
    <definedName name="SalesRoundBox166_2">'Бланк заказа'!$X$414:$X$414</definedName>
    <definedName name="SalesRoundBox166_3">'Бланк заказа'!$Z$414:$Z$414</definedName>
    <definedName name="SalesRoundBox166_4">'Бланк заказа'!$AB$414:$AB$414</definedName>
    <definedName name="SalesRoundBox167_1">'Бланк заказа'!$V$415:$V$415</definedName>
    <definedName name="SalesRoundBox167_2">'Бланк заказа'!$X$415:$X$415</definedName>
    <definedName name="SalesRoundBox167_3">'Бланк заказа'!$Z$415:$Z$415</definedName>
    <definedName name="SalesRoundBox167_4">'Бланк заказа'!$AB$415:$AB$415</definedName>
    <definedName name="SalesRoundBox168_1">'Бланк заказа'!$V$421:$V$421</definedName>
    <definedName name="SalesRoundBox168_2">'Бланк заказа'!$X$421:$X$421</definedName>
    <definedName name="SalesRoundBox168_3">'Бланк заказа'!$Z$421:$Z$421</definedName>
    <definedName name="SalesRoundBox168_4">'Бланк заказа'!$AB$421:$AB$421</definedName>
    <definedName name="SalesRoundBox169_1">'Бланк заказа'!$V$422:$V$422</definedName>
    <definedName name="SalesRoundBox169_2">'Бланк заказа'!$X$422:$X$422</definedName>
    <definedName name="SalesRoundBox169_3">'Бланк заказа'!$Z$422:$Z$422</definedName>
    <definedName name="SalesRoundBox169_4">'Бланк заказа'!$AB$422:$AB$422</definedName>
    <definedName name="SalesRoundBox17_1">'Бланк заказа'!$V$55:$V$55</definedName>
    <definedName name="SalesRoundBox17_2">'Бланк заказа'!$X$55:$X$55</definedName>
    <definedName name="SalesRoundBox17_3">'Бланк заказа'!$Z$55:$Z$55</definedName>
    <definedName name="SalesRoundBox17_4">'Бланк заказа'!$AB$55:$AB$55</definedName>
    <definedName name="SalesRoundBox170_1">'Бланк заказа'!$V$423:$V$423</definedName>
    <definedName name="SalesRoundBox170_2">'Бланк заказа'!$X$423:$X$423</definedName>
    <definedName name="SalesRoundBox170_3">'Бланк заказа'!$Z$423:$Z$423</definedName>
    <definedName name="SalesRoundBox170_4">'Бланк заказа'!$AB$423:$AB$423</definedName>
    <definedName name="SalesRoundBox171_1">'Бланк заказа'!$V$424:$V$424</definedName>
    <definedName name="SalesRoundBox171_2">'Бланк заказа'!$X$424:$X$424</definedName>
    <definedName name="SalesRoundBox171_3">'Бланк заказа'!$Z$424:$Z$424</definedName>
    <definedName name="SalesRoundBox171_4">'Бланк заказа'!$AB$424:$AB$424</definedName>
    <definedName name="SalesRoundBox172_1">'Бланк заказа'!$V$428:$V$428</definedName>
    <definedName name="SalesRoundBox172_2">'Бланк заказа'!$X$428:$X$428</definedName>
    <definedName name="SalesRoundBox172_3">'Бланк заказа'!$Z$428:$Z$428</definedName>
    <definedName name="SalesRoundBox172_4">'Бланк заказа'!$AB$428:$AB$428</definedName>
    <definedName name="SalesRoundBox173_1">'Бланк заказа'!$V$429:$V$429</definedName>
    <definedName name="SalesRoundBox173_2">'Бланк заказа'!$X$429:$X$429</definedName>
    <definedName name="SalesRoundBox173_3">'Бланк заказа'!$Z$429:$Z$429</definedName>
    <definedName name="SalesRoundBox173_4">'Бланк заказа'!$AB$429:$AB$429</definedName>
    <definedName name="SalesRoundBox174_1">'Бланк заказа'!$V$433:$V$433</definedName>
    <definedName name="SalesRoundBox174_2">'Бланк заказа'!$X$433:$X$433</definedName>
    <definedName name="SalesRoundBox174_3">'Бланк заказа'!$Z$433:$Z$433</definedName>
    <definedName name="SalesRoundBox174_4">'Бланк заказа'!$AB$433:$AB$433</definedName>
    <definedName name="SalesRoundBox175_1">'Бланк заказа'!$V$434:$V$434</definedName>
    <definedName name="SalesRoundBox175_2">'Бланк заказа'!$X$434:$X$434</definedName>
    <definedName name="SalesRoundBox175_3">'Бланк заказа'!$Z$434:$Z$434</definedName>
    <definedName name="SalesRoundBox175_4">'Бланк заказа'!$AB$434:$AB$434</definedName>
    <definedName name="SalesRoundBox176_1">'Бланк заказа'!$V$435:$V$435</definedName>
    <definedName name="SalesRoundBox176_2">'Бланк заказа'!$X$435:$X$435</definedName>
    <definedName name="SalesRoundBox176_3">'Бланк заказа'!$Z$435:$Z$435</definedName>
    <definedName name="SalesRoundBox176_4">'Бланк заказа'!$AB$435:$AB$435</definedName>
    <definedName name="SalesRoundBox177_1">'Бланк заказа'!$V$436:$V$436</definedName>
    <definedName name="SalesRoundBox177_2">'Бланк заказа'!$X$436:$X$436</definedName>
    <definedName name="SalesRoundBox177_3">'Бланк заказа'!$Z$436:$Z$436</definedName>
    <definedName name="SalesRoundBox177_4">'Бланк заказа'!$AB$436:$AB$436</definedName>
    <definedName name="SalesRoundBox178_1">'Бланк заказа'!$V$437:$V$437</definedName>
    <definedName name="SalesRoundBox178_2">'Бланк заказа'!$X$437:$X$437</definedName>
    <definedName name="SalesRoundBox178_3">'Бланк заказа'!$Z$437:$Z$437</definedName>
    <definedName name="SalesRoundBox178_4">'Бланк заказа'!$AB$437:$AB$437</definedName>
    <definedName name="SalesRoundBox179_1">'Бланк заказа'!$V$438:$V$438</definedName>
    <definedName name="SalesRoundBox179_2">'Бланк заказа'!$X$438:$X$438</definedName>
    <definedName name="SalesRoundBox179_3">'Бланк заказа'!$Z$438:$Z$438</definedName>
    <definedName name="SalesRoundBox179_4">'Бланк заказа'!$AB$438:$AB$438</definedName>
    <definedName name="SalesRoundBox18_1">'Бланк заказа'!$V$59:$V$59</definedName>
    <definedName name="SalesRoundBox18_2">'Бланк заказа'!$X$59:$X$59</definedName>
    <definedName name="SalesRoundBox18_3">'Бланк заказа'!$Z$59:$Z$59</definedName>
    <definedName name="SalesRoundBox18_4">'Бланк заказа'!$AB$59:$AB$59</definedName>
    <definedName name="SalesRoundBox180_1">'Бланк заказа'!$V$442:$V$442</definedName>
    <definedName name="SalesRoundBox180_2">'Бланк заказа'!$X$442:$X$442</definedName>
    <definedName name="SalesRoundBox180_3">'Бланк заказа'!$Z$442:$Z$442</definedName>
    <definedName name="SalesRoundBox180_4">'Бланк заказа'!$AB$442:$AB$442</definedName>
    <definedName name="SalesRoundBox181_1">'Бланк заказа'!$V$443:$V$443</definedName>
    <definedName name="SalesRoundBox181_2">'Бланк заказа'!$X$443:$X$443</definedName>
    <definedName name="SalesRoundBox181_3">'Бланк заказа'!$Z$443:$Z$443</definedName>
    <definedName name="SalesRoundBox181_4">'Бланк заказа'!$AB$443:$AB$443</definedName>
    <definedName name="SalesRoundBox182_1">'Бланк заказа'!$V$444:$V$444</definedName>
    <definedName name="SalesRoundBox182_2">'Бланк заказа'!$X$444:$X$444</definedName>
    <definedName name="SalesRoundBox182_3">'Бланк заказа'!$Z$444:$Z$444</definedName>
    <definedName name="SalesRoundBox182_4">'Бланк заказа'!$AB$444:$AB$444</definedName>
    <definedName name="SalesRoundBox183_1">'Бланк заказа'!$V$448:$V$448</definedName>
    <definedName name="SalesRoundBox183_2">'Бланк заказа'!$X$448:$X$448</definedName>
    <definedName name="SalesRoundBox183_3">'Бланк заказа'!$Z$448:$Z$448</definedName>
    <definedName name="SalesRoundBox183_4">'Бланк заказа'!$AB$448:$AB$448</definedName>
    <definedName name="SalesRoundBox184_1">'Бланк заказа'!$V$453:$V$453</definedName>
    <definedName name="SalesRoundBox184_2">'Бланк заказа'!$X$453:$X$453</definedName>
    <definedName name="SalesRoundBox184_3">'Бланк заказа'!$Z$453:$Z$453</definedName>
    <definedName name="SalesRoundBox184_4">'Бланк заказа'!$AB$453:$AB$453</definedName>
    <definedName name="SalesRoundBox185_1">'Бланк заказа'!$V$454:$V$454</definedName>
    <definedName name="SalesRoundBox185_2">'Бланк заказа'!$X$454:$X$454</definedName>
    <definedName name="SalesRoundBox185_3">'Бланк заказа'!$Z$454:$Z$454</definedName>
    <definedName name="SalesRoundBox185_4">'Бланк заказа'!$AB$454:$AB$454</definedName>
    <definedName name="SalesRoundBox186_1">'Бланк заказа'!$V$455:$V$455</definedName>
    <definedName name="SalesRoundBox186_2">'Бланк заказа'!$X$455:$X$455</definedName>
    <definedName name="SalesRoundBox186_3">'Бланк заказа'!$Z$455:$Z$455</definedName>
    <definedName name="SalesRoundBox186_4">'Бланк заказа'!$AB$455:$AB$455</definedName>
    <definedName name="SalesRoundBox187_1">'Бланк заказа'!$V$456:$V$456</definedName>
    <definedName name="SalesRoundBox187_2">'Бланк заказа'!$X$456:$X$456</definedName>
    <definedName name="SalesRoundBox187_3">'Бланк заказа'!$Z$456:$Z$456</definedName>
    <definedName name="SalesRoundBox187_4">'Бланк заказа'!$AB$456:$AB$456</definedName>
    <definedName name="SalesRoundBox188_1">'Бланк заказа'!$V$457:$V$457</definedName>
    <definedName name="SalesRoundBox188_2">'Бланк заказа'!$X$457:$X$457</definedName>
    <definedName name="SalesRoundBox188_3">'Бланк заказа'!$Z$457:$Z$457</definedName>
    <definedName name="SalesRoundBox188_4">'Бланк заказа'!$AB$457:$AB$457</definedName>
    <definedName name="SalesRoundBox189_1">'Бланк заказа'!$V$461:$V$461</definedName>
    <definedName name="SalesRoundBox189_2">'Бланк заказа'!$X$461:$X$461</definedName>
    <definedName name="SalesRoundBox189_3">'Бланк заказа'!$Z$461:$Z$461</definedName>
    <definedName name="SalesRoundBox189_4">'Бланк заказа'!$AB$461:$AB$461</definedName>
    <definedName name="SalesRoundBox19_1">'Бланк заказа'!$V$60:$V$60</definedName>
    <definedName name="SalesRoundBox19_2">'Бланк заказа'!$X$60:$X$60</definedName>
    <definedName name="SalesRoundBox19_3">'Бланк заказа'!$Z$60:$Z$60</definedName>
    <definedName name="SalesRoundBox19_4">'Бланк заказа'!$AB$60:$AB$60</definedName>
    <definedName name="SalesRoundBox190_1">'Бланк заказа'!$V$462:$V$462</definedName>
    <definedName name="SalesRoundBox190_2">'Бланк заказа'!$X$462:$X$462</definedName>
    <definedName name="SalesRoundBox190_3">'Бланк заказа'!$Z$462:$Z$462</definedName>
    <definedName name="SalesRoundBox190_4">'Бланк заказа'!$AB$462:$AB$462</definedName>
    <definedName name="SalesRoundBox191_1">'Бланк заказа'!$V$463:$V$463</definedName>
    <definedName name="SalesRoundBox191_2">'Бланк заказа'!$X$463:$X$463</definedName>
    <definedName name="SalesRoundBox191_3">'Бланк заказа'!$Z$463:$Z$463</definedName>
    <definedName name="SalesRoundBox191_4">'Бланк заказа'!$AB$463:$AB$463</definedName>
    <definedName name="SalesRoundBox192_1">'Бланк заказа'!$V$467:$V$467</definedName>
    <definedName name="SalesRoundBox192_2">'Бланк заказа'!$X$467:$X$467</definedName>
    <definedName name="SalesRoundBox192_3">'Бланк заказа'!$Z$467:$Z$467</definedName>
    <definedName name="SalesRoundBox192_4">'Бланк заказа'!$AB$467:$AB$467</definedName>
    <definedName name="SalesRoundBox193_1">'Бланк заказа'!$V$468:$V$468</definedName>
    <definedName name="SalesRoundBox193_2">'Бланк заказа'!$X$468:$X$468</definedName>
    <definedName name="SalesRoundBox193_3">'Бланк заказа'!$Z$468:$Z$468</definedName>
    <definedName name="SalesRoundBox193_4">'Бланк заказа'!$AB$468:$AB$468</definedName>
    <definedName name="SalesRoundBox194_1">'Бланк заказа'!$V$469:$V$469</definedName>
    <definedName name="SalesRoundBox194_2">'Бланк заказа'!$X$469:$X$469</definedName>
    <definedName name="SalesRoundBox194_3">'Бланк заказа'!$Z$469:$Z$469</definedName>
    <definedName name="SalesRoundBox194_4">'Бланк заказа'!$AB$469:$AB$469</definedName>
    <definedName name="SalesRoundBox195_1">'Бланк заказа'!$V$470:$V$470</definedName>
    <definedName name="SalesRoundBox195_2">'Бланк заказа'!$X$470:$X$470</definedName>
    <definedName name="SalesRoundBox195_3">'Бланк заказа'!$Z$470:$Z$470</definedName>
    <definedName name="SalesRoundBox195_4">'Бланк заказа'!$AB$470:$AB$470</definedName>
    <definedName name="SalesRoundBox196_1">'Бланк заказа'!$V$471:$V$471</definedName>
    <definedName name="SalesRoundBox196_2">'Бланк заказа'!$X$471:$X$471</definedName>
    <definedName name="SalesRoundBox196_3">'Бланк заказа'!$Z$471:$Z$471</definedName>
    <definedName name="SalesRoundBox196_4">'Бланк заказа'!$AB$471:$AB$471</definedName>
    <definedName name="SalesRoundBox197_1">'Бланк заказа'!$V$475:$V$475</definedName>
    <definedName name="SalesRoundBox197_2">'Бланк заказа'!$X$475:$X$475</definedName>
    <definedName name="SalesRoundBox197_3">'Бланк заказа'!$Z$475:$Z$475</definedName>
    <definedName name="SalesRoundBox197_4">'Бланк заказа'!$AB$475:$AB$475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заказа'!$V$61:$V$61</definedName>
    <definedName name="SalesRoundBox20_2">'Бланк заказа'!$X$61:$X$61</definedName>
    <definedName name="SalesRoundBox20_3">'Бланк заказа'!$Z$61:$Z$61</definedName>
    <definedName name="SalesRoundBox20_4">'Бланк заказа'!$AB$61:$AB$61</definedName>
    <definedName name="SalesRoundBox21_1">'Бланк заказа'!$V$62:$V$62</definedName>
    <definedName name="SalesRoundBox21_2">'Бланк заказа'!$X$62:$X$62</definedName>
    <definedName name="SalesRoundBox21_3">'Бланк заказа'!$Z$62:$Z$62</definedName>
    <definedName name="SalesRoundBox21_4">'Бланк заказа'!$AB$62:$AB$62</definedName>
    <definedName name="SalesRoundBox22_1">'Бланк заказа'!$V$63:$V$63</definedName>
    <definedName name="SalesRoundBox22_2">'Бланк заказа'!$X$63:$X$63</definedName>
    <definedName name="SalesRoundBox22_3">'Бланк заказа'!$Z$63:$Z$63</definedName>
    <definedName name="SalesRoundBox22_4">'Бланк заказа'!$AB$63:$AB$63</definedName>
    <definedName name="SalesRoundBox23_1">'Бланк заказа'!$V$64:$V$64</definedName>
    <definedName name="SalesRoundBox23_2">'Бланк заказа'!$X$64:$X$64</definedName>
    <definedName name="SalesRoundBox23_3">'Бланк заказа'!$Z$64:$Z$64</definedName>
    <definedName name="SalesRoundBox23_4">'Бланк заказа'!$AB$64:$AB$64</definedName>
    <definedName name="SalesRoundBox24_1">'Бланк заказа'!$V$68:$V$68</definedName>
    <definedName name="SalesRoundBox24_2">'Бланк заказа'!$X$68:$X$68</definedName>
    <definedName name="SalesRoundBox24_3">'Бланк заказа'!$Z$68:$Z$68</definedName>
    <definedName name="SalesRoundBox24_4">'Бланк заказа'!$AB$68:$AB$68</definedName>
    <definedName name="SalesRoundBox25_1">'Бланк заказа'!$V$69:$V$69</definedName>
    <definedName name="SalesRoundBox25_2">'Бланк заказа'!$X$69:$X$69</definedName>
    <definedName name="SalesRoundBox25_3">'Бланк заказа'!$Z$69:$Z$69</definedName>
    <definedName name="SalesRoundBox25_4">'Бланк заказа'!$AB$69:$AB$69</definedName>
    <definedName name="SalesRoundBox26_1">'Бланк заказа'!$V$70:$V$70</definedName>
    <definedName name="SalesRoundBox26_2">'Бланк заказа'!$X$70:$X$70</definedName>
    <definedName name="SalesRoundBox26_3">'Бланк заказа'!$Z$70:$Z$70</definedName>
    <definedName name="SalesRoundBox26_4">'Бланк заказа'!$AB$70:$AB$70</definedName>
    <definedName name="SalesRoundBox27_1">'Бланк заказа'!$V$71:$V$71</definedName>
    <definedName name="SalesRoundBox27_2">'Бланк заказа'!$X$71:$X$71</definedName>
    <definedName name="SalesRoundBox27_3">'Бланк заказа'!$Z$71:$Z$71</definedName>
    <definedName name="SalesRoundBox27_4">'Бланк заказа'!$AB$71:$AB$71</definedName>
    <definedName name="SalesRoundBox28_1">'Бланк заказа'!$V$75:$V$75</definedName>
    <definedName name="SalesRoundBox28_2">'Бланк заказа'!$X$75:$X$75</definedName>
    <definedName name="SalesRoundBox28_3">'Бланк заказа'!$Z$75:$Z$75</definedName>
    <definedName name="SalesRoundBox28_4">'Бланк заказа'!$AB$75:$AB$75</definedName>
    <definedName name="SalesRoundBox29_1">'Бланк заказа'!$V$76:$V$76</definedName>
    <definedName name="SalesRoundBox29_2">'Бланк заказа'!$X$76:$X$76</definedName>
    <definedName name="SalesRoundBox29_3">'Бланк заказа'!$Z$76:$Z$76</definedName>
    <definedName name="SalesRoundBox29_4">'Бланк заказа'!$AB$76:$AB$76</definedName>
    <definedName name="SalesRoundBox3_1">'Бланк заказа'!$V$23:$V$23</definedName>
    <definedName name="SalesRoundBox3_2">'Бланк заказа'!$X$23:$X$23</definedName>
    <definedName name="SalesRoundBox3_3">'Бланк заказа'!$Z$23:$Z$23</definedName>
    <definedName name="SalesRoundBox3_4">'Бланк заказа'!$AB$23:$AB$23</definedName>
    <definedName name="SalesRoundBox30_1">'Бланк заказа'!$V$81:$V$81</definedName>
    <definedName name="SalesRoundBox30_2">'Бланк заказа'!$X$81:$X$81</definedName>
    <definedName name="SalesRoundBox30_3">'Бланк заказа'!$Z$81:$Z$81</definedName>
    <definedName name="SalesRoundBox30_4">'Бланк заказа'!$AB$81:$AB$81</definedName>
    <definedName name="SalesRoundBox31_1">'Бланк заказа'!$V$85:$V$85</definedName>
    <definedName name="SalesRoundBox31_2">'Бланк заказа'!$X$85:$X$85</definedName>
    <definedName name="SalesRoundBox31_3">'Бланк заказа'!$Z$85:$Z$85</definedName>
    <definedName name="SalesRoundBox31_4">'Бланк заказа'!$AB$85:$AB$85</definedName>
    <definedName name="SalesRoundBox32_1">'Бланк заказа'!$V$86:$V$86</definedName>
    <definedName name="SalesRoundBox32_2">'Бланк заказа'!$X$86:$X$86</definedName>
    <definedName name="SalesRoundBox32_3">'Бланк заказа'!$Z$86:$Z$86</definedName>
    <definedName name="SalesRoundBox32_4">'Бланк заказа'!$AB$86:$AB$86</definedName>
    <definedName name="SalesRoundBox33_1">'Бланк заказа'!$V$91:$V$91</definedName>
    <definedName name="SalesRoundBox33_2">'Бланк заказа'!$X$91:$X$91</definedName>
    <definedName name="SalesRoundBox33_3">'Бланк заказа'!$Z$91:$Z$91</definedName>
    <definedName name="SalesRoundBox33_4">'Бланк заказа'!$AB$91:$AB$91</definedName>
    <definedName name="SalesRoundBox34_1">'Бланк заказа'!$V$92:$V$92</definedName>
    <definedName name="SalesRoundBox34_2">'Бланк заказа'!$X$92:$X$92</definedName>
    <definedName name="SalesRoundBox34_3">'Бланк заказа'!$Z$92:$Z$92</definedName>
    <definedName name="SalesRoundBox34_4">'Бланк заказа'!$AB$92:$AB$92</definedName>
    <definedName name="SalesRoundBox35_1">'Бланк заказа'!$V$93:$V$93</definedName>
    <definedName name="SalesRoundBox35_2">'Бланк заказа'!$X$93:$X$93</definedName>
    <definedName name="SalesRoundBox35_3">'Бланк заказа'!$Z$93:$Z$93</definedName>
    <definedName name="SalesRoundBox35_4">'Бланк заказа'!$AB$93:$AB$93</definedName>
    <definedName name="SalesRoundBox36_1">'Бланк заказа'!$V$94:$V$94</definedName>
    <definedName name="SalesRoundBox36_2">'Бланк заказа'!$X$94:$X$94</definedName>
    <definedName name="SalesRoundBox36_3">'Бланк заказа'!$Z$94:$Z$94</definedName>
    <definedName name="SalesRoundBox36_4">'Бланк заказа'!$AB$94:$AB$94</definedName>
    <definedName name="SalesRoundBox37_1">'Бланк заказа'!$V$98:$V$98</definedName>
    <definedName name="SalesRoundBox37_2">'Бланк заказа'!$X$98:$X$98</definedName>
    <definedName name="SalesRoundBox37_3">'Бланк заказа'!$Z$98:$Z$98</definedName>
    <definedName name="SalesRoundBox37_4">'Бланк заказа'!$AB$98:$AB$98</definedName>
    <definedName name="SalesRoundBox38_1">'Бланк заказа'!$V$99:$V$99</definedName>
    <definedName name="SalesRoundBox38_2">'Бланк заказа'!$X$99:$X$99</definedName>
    <definedName name="SalesRoundBox38_3">'Бланк заказа'!$Z$99:$Z$99</definedName>
    <definedName name="SalesRoundBox38_4">'Бланк заказа'!$AB$99:$AB$99</definedName>
    <definedName name="SalesRoundBox39_1">'Бланк заказа'!$V$103:$V$103</definedName>
    <definedName name="SalesRoundBox39_2">'Бланк заказа'!$X$103:$X$103</definedName>
    <definedName name="SalesRoundBox39_3">'Бланк заказа'!$Z$103:$Z$103</definedName>
    <definedName name="SalesRoundBox39_4">'Бланк заказа'!$AB$103:$AB$103</definedName>
    <definedName name="SalesRoundBox4_1">'Бланк заказа'!$V$24:$V$24</definedName>
    <definedName name="SalesRoundBox4_2">'Бланк заказа'!$X$24:$X$24</definedName>
    <definedName name="SalesRoundBox4_3">'Бланк заказа'!$Z$24:$Z$24</definedName>
    <definedName name="SalesRoundBox4_4">'Бланк заказа'!$AB$24:$AB$24</definedName>
    <definedName name="SalesRoundBox40_1">'Бланк заказа'!$V$104:$V$104</definedName>
    <definedName name="SalesRoundBox40_2">'Бланк заказа'!$X$104:$X$104</definedName>
    <definedName name="SalesRoundBox40_3">'Бланк заказа'!$Z$104:$Z$104</definedName>
    <definedName name="SalesRoundBox40_4">'Бланк заказа'!$AB$104:$AB$104</definedName>
    <definedName name="SalesRoundBox41_1">'Бланк заказа'!$V$105:$V$105</definedName>
    <definedName name="SalesRoundBox41_2">'Бланк заказа'!$X$105:$X$105</definedName>
    <definedName name="SalesRoundBox41_3">'Бланк заказа'!$Z$105:$Z$105</definedName>
    <definedName name="SalesRoundBox41_4">'Бланк заказа'!$AB$105:$AB$105</definedName>
    <definedName name="SalesRoundBox42_1">'Бланк заказа'!$V$106:$V$106</definedName>
    <definedName name="SalesRoundBox42_2">'Бланк заказа'!$X$106:$X$106</definedName>
    <definedName name="SalesRoundBox42_3">'Бланк заказа'!$Z$106:$Z$106</definedName>
    <definedName name="SalesRoundBox42_4">'Бланк заказа'!$AB$106:$AB$106</definedName>
    <definedName name="SalesRoundBox43_1">'Бланк заказа'!$V$107:$V$107</definedName>
    <definedName name="SalesRoundBox43_2">'Бланк заказа'!$X$107:$X$107</definedName>
    <definedName name="SalesRoundBox43_3">'Бланк заказа'!$Z$107:$Z$107</definedName>
    <definedName name="SalesRoundBox43_4">'Бланк заказа'!$AB$107:$AB$107</definedName>
    <definedName name="SalesRoundBox44_1">'Бланк заказа'!$V$111:$V$111</definedName>
    <definedName name="SalesRoundBox44_2">'Бланк заказа'!$X$111:$X$111</definedName>
    <definedName name="SalesRoundBox44_3">'Бланк заказа'!$Z$111:$Z$111</definedName>
    <definedName name="SalesRoundBox44_4">'Бланк заказа'!$AB$111:$AB$111</definedName>
    <definedName name="SalesRoundBox45_1">'Бланк заказа'!$V$112:$V$112</definedName>
    <definedName name="SalesRoundBox45_2">'Бланк заказа'!$X$112:$X$112</definedName>
    <definedName name="SalesRoundBox45_3">'Бланк заказа'!$Z$112:$Z$112</definedName>
    <definedName name="SalesRoundBox45_4">'Бланк заказа'!$AB$112:$AB$112</definedName>
    <definedName name="SalesRoundBox46_1">'Бланк заказа'!$V$113:$V$113</definedName>
    <definedName name="SalesRoundBox46_2">'Бланк заказа'!$X$113:$X$113</definedName>
    <definedName name="SalesRoundBox46_3">'Бланк заказа'!$Z$113:$Z$113</definedName>
    <definedName name="SalesRoundBox46_4">'Бланк заказа'!$AB$113:$AB$113</definedName>
    <definedName name="SalesRoundBox47_1">'Бланк заказа'!$V$118:$V$118</definedName>
    <definedName name="SalesRoundBox47_2">'Бланк заказа'!$X$118:$X$118</definedName>
    <definedName name="SalesRoundBox47_3">'Бланк заказа'!$Z$118:$Z$118</definedName>
    <definedName name="SalesRoundBox47_4">'Бланк заказа'!$AB$118:$AB$118</definedName>
    <definedName name="SalesRoundBox48_1">'Бланк заказа'!$V$122:$V$122</definedName>
    <definedName name="SalesRoundBox48_2">'Бланк заказа'!$X$122:$X$122</definedName>
    <definedName name="SalesRoundBox48_3">'Бланк заказа'!$Z$122:$Z$122</definedName>
    <definedName name="SalesRoundBox48_4">'Бланк заказа'!$AB$122:$AB$122</definedName>
    <definedName name="SalesRoundBox49_1">'Бланк заказа'!$V$123:$V$123</definedName>
    <definedName name="SalesRoundBox49_2">'Бланк заказа'!$X$123:$X$123</definedName>
    <definedName name="SalesRoundBox49_3">'Бланк заказа'!$Z$123:$Z$123</definedName>
    <definedName name="SalesRoundBox49_4">'Бланк заказа'!$AB$123:$AB$123</definedName>
    <definedName name="SalesRoundBox5_1">'Бланк заказа'!$V$25:$V$25</definedName>
    <definedName name="SalesRoundBox5_2">'Бланк заказа'!$X$25:$X$25</definedName>
    <definedName name="SalesRoundBox5_3">'Бланк заказа'!$Z$25:$Z$25</definedName>
    <definedName name="SalesRoundBox5_4">'Бланк заказа'!$AB$25:$AB$25</definedName>
    <definedName name="SalesRoundBox50_1">'Бланк заказа'!$V$128:$V$128</definedName>
    <definedName name="SalesRoundBox50_2">'Бланк заказа'!$X$128:$X$128</definedName>
    <definedName name="SalesRoundBox50_3">'Бланк заказа'!$Z$128:$Z$128</definedName>
    <definedName name="SalesRoundBox50_4">'Бланк заказа'!$AB$128:$AB$128</definedName>
    <definedName name="SalesRoundBox51_1">'Бланк заказа'!$V$129:$V$129</definedName>
    <definedName name="SalesRoundBox51_2">'Бланк заказа'!$X$129:$X$129</definedName>
    <definedName name="SalesRoundBox51_3">'Бланк заказа'!$Z$129:$Z$129</definedName>
    <definedName name="SalesRoundBox51_4">'Бланк заказа'!$AB$129:$AB$129</definedName>
    <definedName name="SalesRoundBox52_1">'Бланк заказа'!$V$130:$V$130</definedName>
    <definedName name="SalesRoundBox52_2">'Бланк заказа'!$X$130:$X$130</definedName>
    <definedName name="SalesRoundBox52_3">'Бланк заказа'!$Z$130:$Z$130</definedName>
    <definedName name="SalesRoundBox52_4">'Бланк заказа'!$AB$130:$AB$130</definedName>
    <definedName name="SalesRoundBox53_1">'Бланк заказа'!$V$131:$V$131</definedName>
    <definedName name="SalesRoundBox53_2">'Бланк заказа'!$X$131:$X$131</definedName>
    <definedName name="SalesRoundBox53_3">'Бланк заказа'!$Z$131:$Z$131</definedName>
    <definedName name="SalesRoundBox53_4">'Бланк заказа'!$AB$131:$AB$131</definedName>
    <definedName name="SalesRoundBox54_1">'Бланк заказа'!$V$135:$V$135</definedName>
    <definedName name="SalesRoundBox54_2">'Бланк заказа'!$X$135:$X$135</definedName>
    <definedName name="SalesRoundBox54_3">'Бланк заказа'!$Z$135:$Z$135</definedName>
    <definedName name="SalesRoundBox54_4">'Бланк заказа'!$AB$135:$AB$135</definedName>
    <definedName name="SalesRoundBox55_1">'Бланк заказа'!$V$136:$V$136</definedName>
    <definedName name="SalesRoundBox55_2">'Бланк заказа'!$X$136:$X$136</definedName>
    <definedName name="SalesRoundBox55_3">'Бланк заказа'!$Z$136:$Z$136</definedName>
    <definedName name="SalesRoundBox55_4">'Бланк заказа'!$AB$136:$AB$136</definedName>
    <definedName name="SalesRoundBox56_1">'Бланк заказа'!$V$142:$V$142</definedName>
    <definedName name="SalesRoundBox56_2">'Бланк заказа'!$X$142:$X$142</definedName>
    <definedName name="SalesRoundBox56_3">'Бланк заказа'!$Z$142:$Z$142</definedName>
    <definedName name="SalesRoundBox56_4">'Бланк заказа'!$AB$142:$AB$142</definedName>
    <definedName name="SalesRoundBox57_1">'Бланк заказа'!$V$146:$V$146</definedName>
    <definedName name="SalesRoundBox57_2">'Бланк заказа'!$X$146:$X$146</definedName>
    <definedName name="SalesRoundBox57_3">'Бланк заказа'!$Z$146:$Z$146</definedName>
    <definedName name="SalesRoundBox57_4">'Бланк заказа'!$AB$146:$AB$146</definedName>
    <definedName name="SalesRoundBox58_1">'Бланк заказа'!$V$147:$V$147</definedName>
    <definedName name="SalesRoundBox58_2">'Бланк заказа'!$X$147:$X$147</definedName>
    <definedName name="SalesRoundBox58_3">'Бланк заказа'!$Z$147:$Z$147</definedName>
    <definedName name="SalesRoundBox58_4">'Бланк заказа'!$AB$147:$AB$147</definedName>
    <definedName name="SalesRoundBox59_1">'Бланк заказа'!$V$148:$V$148</definedName>
    <definedName name="SalesRoundBox59_2">'Бланк заказа'!$X$148:$X$148</definedName>
    <definedName name="SalesRoundBox59_3">'Бланк заказа'!$Z$148:$Z$148</definedName>
    <definedName name="SalesRoundBox59_4">'Бланк заказа'!$AB$148:$AB$148</definedName>
    <definedName name="SalesRoundBox6_1">'Бланк заказа'!$V$26:$V$26</definedName>
    <definedName name="SalesRoundBox6_2">'Бланк заказа'!$X$26:$X$26</definedName>
    <definedName name="SalesRoundBox6_3">'Бланк заказа'!$Z$26:$Z$26</definedName>
    <definedName name="SalesRoundBox6_4">'Бланк заказа'!$AB$26:$AB$26</definedName>
    <definedName name="SalesRoundBox60_1">'Бланк заказа'!$V$149:$V$149</definedName>
    <definedName name="SalesRoundBox60_2">'Бланк заказа'!$X$149:$X$149</definedName>
    <definedName name="SalesRoundBox60_3">'Бланк заказа'!$Z$149:$Z$149</definedName>
    <definedName name="SalesRoundBox60_4">'Бланк заказа'!$AB$149:$AB$149</definedName>
    <definedName name="SalesRoundBox61_1">'Бланк заказа'!$V$154:$V$154</definedName>
    <definedName name="SalesRoundBox61_2">'Бланк заказа'!$X$154:$X$154</definedName>
    <definedName name="SalesRoundBox61_3">'Бланк заказа'!$Z$154:$Z$154</definedName>
    <definedName name="SalesRoundBox61_4">'Бланк заказа'!$AB$154:$AB$154</definedName>
    <definedName name="SalesRoundBox62_1">'Бланк заказа'!$V$158:$V$158</definedName>
    <definedName name="SalesRoundBox62_2">'Бланк заказа'!$X$158:$X$158</definedName>
    <definedName name="SalesRoundBox62_3">'Бланк заказа'!$Z$158:$Z$158</definedName>
    <definedName name="SalesRoundBox62_4">'Бланк заказа'!$AB$158:$AB$158</definedName>
    <definedName name="SalesRoundBox63_1">'Бланк заказа'!$V$162:$V$162</definedName>
    <definedName name="SalesRoundBox63_2">'Бланк заказа'!$X$162:$X$162</definedName>
    <definedName name="SalesRoundBox63_3">'Бланк заказа'!$Z$162:$Z$162</definedName>
    <definedName name="SalesRoundBox63_4">'Бланк заказа'!$AB$162:$AB$162</definedName>
    <definedName name="SalesRoundBox64_1">'Бланк заказа'!$V$166:$V$166</definedName>
    <definedName name="SalesRoundBox64_2">'Бланк заказа'!$X$166:$X$166</definedName>
    <definedName name="SalesRoundBox64_3">'Бланк заказа'!$Z$166:$Z$166</definedName>
    <definedName name="SalesRoundBox64_4">'Бланк заказа'!$AB$166:$AB$166</definedName>
    <definedName name="SalesRoundBox65_1">'Бланк заказа'!$V$167:$V$167</definedName>
    <definedName name="SalesRoundBox65_2">'Бланк заказа'!$X$167:$X$167</definedName>
    <definedName name="SalesRoundBox65_3">'Бланк заказа'!$Z$167:$Z$167</definedName>
    <definedName name="SalesRoundBox65_4">'Бланк заказа'!$AB$167:$AB$167</definedName>
    <definedName name="SalesRoundBox66_1">'Бланк заказа'!$V$168:$V$168</definedName>
    <definedName name="SalesRoundBox66_2">'Бланк заказа'!$X$168:$X$168</definedName>
    <definedName name="SalesRoundBox66_3">'Бланк заказа'!$Z$168:$Z$168</definedName>
    <definedName name="SalesRoundBox66_4">'Бланк заказа'!$AB$168:$AB$168</definedName>
    <definedName name="SalesRoundBox67_1">'Бланк заказа'!$V$169:$V$169</definedName>
    <definedName name="SalesRoundBox67_2">'Бланк заказа'!$X$169:$X$169</definedName>
    <definedName name="SalesRoundBox67_3">'Бланк заказа'!$Z$169:$Z$169</definedName>
    <definedName name="SalesRoundBox67_4">'Бланк заказа'!$AB$169:$AB$169</definedName>
    <definedName name="SalesRoundBox68_1">'Бланк заказа'!$V$173:$V$173</definedName>
    <definedName name="SalesRoundBox68_2">'Бланк заказа'!$X$173:$X$173</definedName>
    <definedName name="SalesRoundBox68_3">'Бланк заказа'!$Z$173:$Z$173</definedName>
    <definedName name="SalesRoundBox68_4">'Бланк заказа'!$AB$173:$AB$173</definedName>
    <definedName name="SalesRoundBox69_1">'Бланк заказа'!$V$174:$V$174</definedName>
    <definedName name="SalesRoundBox69_2">'Бланк заказа'!$X$174:$X$174</definedName>
    <definedName name="SalesRoundBox69_3">'Бланк заказа'!$Z$174:$Z$174</definedName>
    <definedName name="SalesRoundBox69_4">'Бланк заказа'!$AB$174:$AB$174</definedName>
    <definedName name="SalesRoundBox7_1">'Бланк заказа'!$V$27:$V$27</definedName>
    <definedName name="SalesRoundBox7_2">'Бланк заказа'!$X$27:$X$27</definedName>
    <definedName name="SalesRoundBox7_3">'Бланк заказа'!$Z$27:$Z$27</definedName>
    <definedName name="SalesRoundBox7_4">'Бланк заказа'!$AB$27:$AB$27</definedName>
    <definedName name="SalesRoundBox70_1">'Бланк заказа'!$V$175:$V$175</definedName>
    <definedName name="SalesRoundBox70_2">'Бланк заказа'!$X$175:$X$175</definedName>
    <definedName name="SalesRoundBox70_3">'Бланк заказа'!$Z$175:$Z$175</definedName>
    <definedName name="SalesRoundBox70_4">'Бланк заказа'!$AB$175:$AB$175</definedName>
    <definedName name="SalesRoundBox71_1">'Бланк заказа'!$V$180:$V$180</definedName>
    <definedName name="SalesRoundBox71_2">'Бланк заказа'!$X$180:$X$180</definedName>
    <definedName name="SalesRoundBox71_3">'Бланк заказа'!$Z$180:$Z$180</definedName>
    <definedName name="SalesRoundBox71_4">'Бланк заказа'!$AB$180:$AB$180</definedName>
    <definedName name="SalesRoundBox72_1">'Бланк заказа'!$V$181:$V$181</definedName>
    <definedName name="SalesRoundBox72_2">'Бланк заказа'!$X$181:$X$181</definedName>
    <definedName name="SalesRoundBox72_3">'Бланк заказа'!$Z$181:$Z$181</definedName>
    <definedName name="SalesRoundBox72_4">'Бланк заказа'!$AB$181:$AB$181</definedName>
    <definedName name="SalesRoundBox73_1">'Бланк заказа'!$V$182:$V$182</definedName>
    <definedName name="SalesRoundBox73_2">'Бланк заказа'!$X$182:$X$182</definedName>
    <definedName name="SalesRoundBox73_3">'Бланк заказа'!$Z$182:$Z$182</definedName>
    <definedName name="SalesRoundBox73_4">'Бланк заказа'!$AB$182:$AB$182</definedName>
    <definedName name="SalesRoundBox74_1">'Бланк заказа'!$V$183:$V$183</definedName>
    <definedName name="SalesRoundBox74_2">'Бланк заказа'!$X$183:$X$183</definedName>
    <definedName name="SalesRoundBox74_3">'Бланк заказа'!$Z$183:$Z$183</definedName>
    <definedName name="SalesRoundBox74_4">'Бланк заказа'!$AB$183:$AB$183</definedName>
    <definedName name="SalesRoundBox75_1">'Бланк заказа'!$V$184:$V$184</definedName>
    <definedName name="SalesRoundBox75_2">'Бланк заказа'!$X$184:$X$184</definedName>
    <definedName name="SalesRoundBox75_3">'Бланк заказа'!$Z$184:$Z$184</definedName>
    <definedName name="SalesRoundBox75_4">'Бланк заказа'!$AB$184:$AB$184</definedName>
    <definedName name="SalesRoundBox76_1">'Бланк заказа'!$V$185:$V$185</definedName>
    <definedName name="SalesRoundBox76_2">'Бланк заказа'!$X$185:$X$185</definedName>
    <definedName name="SalesRoundBox76_3">'Бланк заказа'!$Z$185:$Z$185</definedName>
    <definedName name="SalesRoundBox76_4">'Бланк заказа'!$AB$185:$AB$185</definedName>
    <definedName name="SalesRoundBox77_1">'Бланк заказа'!$V$190:$V$190</definedName>
    <definedName name="SalesRoundBox77_2">'Бланк заказа'!$X$190:$X$190</definedName>
    <definedName name="SalesRoundBox77_3">'Бланк заказа'!$Z$190:$Z$190</definedName>
    <definedName name="SalesRoundBox77_4">'Бланк заказа'!$AB$190:$AB$190</definedName>
    <definedName name="SalesRoundBox78_1">'Бланк заказа'!$V$191:$V$191</definedName>
    <definedName name="SalesRoundBox78_2">'Бланк заказа'!$X$191:$X$191</definedName>
    <definedName name="SalesRoundBox78_3">'Бланк заказа'!$Z$191:$Z$191</definedName>
    <definedName name="SalesRoundBox78_4">'Бланк заказа'!$AB$191:$AB$191</definedName>
    <definedName name="SalesRoundBox79_1">'Бланк заказа'!$V$192:$V$192</definedName>
    <definedName name="SalesRoundBox79_2">'Бланк заказа'!$X$192:$X$192</definedName>
    <definedName name="SalesRoundBox79_3">'Бланк заказа'!$Z$192:$Z$192</definedName>
    <definedName name="SalesRoundBox79_4">'Бланк заказа'!$AB$192:$AB$192</definedName>
    <definedName name="SalesRoundBox8_1">'Бланк заказа'!$V$28:$V$28</definedName>
    <definedName name="SalesRoundBox8_2">'Бланк заказа'!$X$28:$X$28</definedName>
    <definedName name="SalesRoundBox8_3">'Бланк заказа'!$Z$28:$Z$28</definedName>
    <definedName name="SalesRoundBox8_4">'Бланк заказа'!$AB$28:$AB$28</definedName>
    <definedName name="SalesRoundBox80_1">'Бланк заказа'!$V$193:$V$193</definedName>
    <definedName name="SalesRoundBox80_2">'Бланк заказа'!$X$193:$X$193</definedName>
    <definedName name="SalesRoundBox80_3">'Бланк заказа'!$Z$193:$Z$193</definedName>
    <definedName name="SalesRoundBox80_4">'Бланк заказа'!$AB$193:$AB$193</definedName>
    <definedName name="SalesRoundBox81_1">'Бланк заказа'!$V$194:$V$194</definedName>
    <definedName name="SalesRoundBox81_2">'Бланк заказа'!$X$194:$X$194</definedName>
    <definedName name="SalesRoundBox81_3">'Бланк заказа'!$Z$194:$Z$194</definedName>
    <definedName name="SalesRoundBox81_4">'Бланк заказа'!$AB$194:$AB$194</definedName>
    <definedName name="SalesRoundBox82_1">'Бланк заказа'!$V$195:$V$195</definedName>
    <definedName name="SalesRoundBox82_2">'Бланк заказа'!$X$195:$X$195</definedName>
    <definedName name="SalesRoundBox82_3">'Бланк заказа'!$Z$195:$Z$195</definedName>
    <definedName name="SalesRoundBox82_4">'Бланк заказа'!$AB$195:$AB$195</definedName>
    <definedName name="SalesRoundBox83_1">'Бланк заказа'!$V$196:$V$196</definedName>
    <definedName name="SalesRoundBox83_2">'Бланк заказа'!$X$196:$X$196</definedName>
    <definedName name="SalesRoundBox83_3">'Бланк заказа'!$Z$196:$Z$196</definedName>
    <definedName name="SalesRoundBox83_4">'Бланк заказа'!$AB$196:$AB$196</definedName>
    <definedName name="SalesRoundBox84_1">'Бланк заказа'!$V$200:$V$200</definedName>
    <definedName name="SalesRoundBox84_2">'Бланк заказа'!$X$200:$X$200</definedName>
    <definedName name="SalesRoundBox84_3">'Бланк заказа'!$Z$200:$Z$200</definedName>
    <definedName name="SalesRoundBox84_4">'Бланк заказа'!$AB$200:$AB$200</definedName>
    <definedName name="SalesRoundBox85_1">'Бланк заказа'!$V$205:$V$205</definedName>
    <definedName name="SalesRoundBox85_2">'Бланк заказа'!$X$205:$X$205</definedName>
    <definedName name="SalesRoundBox85_3">'Бланк заказа'!$Z$205:$Z$205</definedName>
    <definedName name="SalesRoundBox85_4">'Бланк заказа'!$AB$205:$AB$205</definedName>
    <definedName name="SalesRoundBox86_1">'Бланк заказа'!$V$206:$V$206</definedName>
    <definedName name="SalesRoundBox86_2">'Бланк заказа'!$X$206:$X$206</definedName>
    <definedName name="SalesRoundBox86_3">'Бланк заказа'!$Z$206:$Z$206</definedName>
    <definedName name="SalesRoundBox86_4">'Бланк заказа'!$AB$206:$AB$206</definedName>
    <definedName name="SalesRoundBox87_1">'Бланк заказа'!$V$207:$V$207</definedName>
    <definedName name="SalesRoundBox87_2">'Бланк заказа'!$X$207:$X$207</definedName>
    <definedName name="SalesRoundBox87_3">'Бланк заказа'!$Z$207:$Z$207</definedName>
    <definedName name="SalesRoundBox87_4">'Бланк заказа'!$AB$207:$AB$207</definedName>
    <definedName name="SalesRoundBox88_1">'Бланк заказа'!$V$208:$V$208</definedName>
    <definedName name="SalesRoundBox88_2">'Бланк заказа'!$X$208:$X$208</definedName>
    <definedName name="SalesRoundBox88_3">'Бланк заказа'!$Z$208:$Z$208</definedName>
    <definedName name="SalesRoundBox88_4">'Бланк заказа'!$AB$208:$AB$208</definedName>
    <definedName name="SalesRoundBox89_1">'Бланк заказа'!$V$213:$V$213</definedName>
    <definedName name="SalesRoundBox89_2">'Бланк заказа'!$X$213:$X$213</definedName>
    <definedName name="SalesRoundBox89_3">'Бланк заказа'!$Z$213:$Z$213</definedName>
    <definedName name="SalesRoundBox89_4">'Бланк заказа'!$AB$213:$AB$213</definedName>
    <definedName name="SalesRoundBox9_1">'Бланк заказа'!$V$29:$V$29</definedName>
    <definedName name="SalesRoundBox9_2">'Бланк заказа'!$X$29:$X$29</definedName>
    <definedName name="SalesRoundBox9_3">'Бланк заказа'!$Z$29:$Z$29</definedName>
    <definedName name="SalesRoundBox9_4">'Бланк заказа'!$AB$29:$AB$29</definedName>
    <definedName name="SalesRoundBox90_1">'Бланк заказа'!$V$214:$V$214</definedName>
    <definedName name="SalesRoundBox90_2">'Бланк заказа'!$X$214:$X$214</definedName>
    <definedName name="SalesRoundBox90_3">'Бланк заказа'!$Z$214:$Z$214</definedName>
    <definedName name="SalesRoundBox90_4">'Бланк заказа'!$AB$214:$AB$214</definedName>
    <definedName name="SalesRoundBox91_1">'Бланк заказа'!$V$215:$V$215</definedName>
    <definedName name="SalesRoundBox91_2">'Бланк заказа'!$X$215:$X$215</definedName>
    <definedName name="SalesRoundBox91_3">'Бланк заказа'!$Z$215:$Z$215</definedName>
    <definedName name="SalesRoundBox91_4">'Бланк заказа'!$AB$215:$AB$215</definedName>
    <definedName name="SalesRoundBox92_1">'Бланк заказа'!$V$216:$V$216</definedName>
    <definedName name="SalesRoundBox92_2">'Бланк заказа'!$X$216:$X$216</definedName>
    <definedName name="SalesRoundBox92_3">'Бланк заказа'!$Z$216:$Z$216</definedName>
    <definedName name="SalesRoundBox92_4">'Бланк заказа'!$AB$216:$AB$216</definedName>
    <definedName name="SalesRoundBox93_1">'Бланк заказа'!$V$217:$V$217</definedName>
    <definedName name="SalesRoundBox93_2">'Бланк заказа'!$X$217:$X$217</definedName>
    <definedName name="SalesRoundBox93_3">'Бланк заказа'!$Z$217:$Z$217</definedName>
    <definedName name="SalesRoundBox93_4">'Бланк заказа'!$AB$217:$AB$217</definedName>
    <definedName name="SalesRoundBox94_1">'Бланк заказа'!$V$218:$V$218</definedName>
    <definedName name="SalesRoundBox94_2">'Бланк заказа'!$X$218:$X$218</definedName>
    <definedName name="SalesRoundBox94_3">'Бланк заказа'!$Z$218:$Z$218</definedName>
    <definedName name="SalesRoundBox94_4">'Бланк заказа'!$AB$218:$AB$218</definedName>
    <definedName name="SalesRoundBox95_1">'Бланк заказа'!$V$223:$V$223</definedName>
    <definedName name="SalesRoundBox95_2">'Бланк заказа'!$X$223:$X$223</definedName>
    <definedName name="SalesRoundBox95_3">'Бланк заказа'!$Z$223:$Z$223</definedName>
    <definedName name="SalesRoundBox95_4">'Бланк заказа'!$AB$223:$AB$223</definedName>
    <definedName name="SalesRoundBox96_1">'Бланк заказа'!$V$224:$V$224</definedName>
    <definedName name="SalesRoundBox96_2">'Бланк заказа'!$X$224:$X$224</definedName>
    <definedName name="SalesRoundBox96_3">'Бланк заказа'!$Z$224:$Z$224</definedName>
    <definedName name="SalesRoundBox96_4">'Бланк заказа'!$AB$224:$AB$224</definedName>
    <definedName name="SalesRoundBox97_1">'Бланк заказа'!$V$228:$V$228</definedName>
    <definedName name="SalesRoundBox97_2">'Бланк заказа'!$X$228:$X$228</definedName>
    <definedName name="SalesRoundBox97_3">'Бланк заказа'!$Z$228:$Z$228</definedName>
    <definedName name="SalesRoundBox97_4">'Бланк заказа'!$AB$228:$AB$228</definedName>
    <definedName name="SalesRoundBox98_1">'Бланк заказа'!$V$229:$V$229</definedName>
    <definedName name="SalesRoundBox98_2">'Бланк заказа'!$X$229:$X$229</definedName>
    <definedName name="SalesRoundBox98_3">'Бланк заказа'!$Z$229:$Z$229</definedName>
    <definedName name="SalesRoundBox98_4">'Бланк заказа'!$AB$229:$AB$229</definedName>
    <definedName name="SalesRoundBox99_1">'Бланк заказа'!$V$234:$V$234</definedName>
    <definedName name="SalesRoundBox99_2">'Бланк заказа'!$X$234:$X$234</definedName>
    <definedName name="SalesRoundBox99_3">'Бланк заказа'!$Z$234:$Z$234</definedName>
    <definedName name="SalesRoundBox99_4">'Бланк заказа'!$AB$234:$AB$234</definedName>
    <definedName name="Table">Setting!$B$6:$D$12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заказа'!$T$33:$T$33</definedName>
    <definedName name="UnitOfMeasure100">'Бланк заказа'!$T$238:$T$238</definedName>
    <definedName name="UnitOfMeasure101">'Бланк заказа'!$T$243:$T$243</definedName>
    <definedName name="UnitOfMeasure102">'Бланк заказа'!$T$244:$T$244</definedName>
    <definedName name="UnitOfMeasure103">'Бланк заказа'!$T$248:$T$248</definedName>
    <definedName name="UnitOfMeasure104">'Бланк заказа'!$T$252:$T$252</definedName>
    <definedName name="UnitOfMeasure105">'Бланк заказа'!$T$257:$T$257</definedName>
    <definedName name="UnitOfMeasure106">'Бланк заказа'!$T$261:$T$261</definedName>
    <definedName name="UnitOfMeasure107">'Бланк заказа'!$T$262:$T$262</definedName>
    <definedName name="UnitOfMeasure108">'Бланк заказа'!$T$266:$T$266</definedName>
    <definedName name="UnitOfMeasure109">'Бланк заказа'!$T$271:$T$271</definedName>
    <definedName name="UnitOfMeasure11">'Бланк заказа'!$T$39:$T$39</definedName>
    <definedName name="UnitOfMeasure110">'Бланк заказа'!$T$275:$T$275</definedName>
    <definedName name="UnitOfMeasure111">'Бланк заказа'!$T$279:$T$279</definedName>
    <definedName name="UnitOfMeasure112">'Бланк заказа'!$T$283:$T$283</definedName>
    <definedName name="UnitOfMeasure113">'Бланк заказа'!$T$288:$T$288</definedName>
    <definedName name="UnitOfMeasure114">'Бланк заказа'!$T$289:$T$289</definedName>
    <definedName name="UnitOfMeasure115">'Бланк заказа'!$T$293:$T$293</definedName>
    <definedName name="UnitOfMeasure116">'Бланк заказа'!$T$297:$T$297</definedName>
    <definedName name="UnitOfMeasure117">'Бланк заказа'!$T$298:$T$298</definedName>
    <definedName name="UnitOfMeasure118">'Бланк заказа'!$T$299:$T$299</definedName>
    <definedName name="UnitOfMeasure119">'Бланк заказа'!$T$300:$T$300</definedName>
    <definedName name="UnitOfMeasure12">'Бланк заказа'!$T$40:$T$40</definedName>
    <definedName name="UnitOfMeasure120">'Бланк заказа'!$T$304:$T$304</definedName>
    <definedName name="UnitOfMeasure121">'Бланк заказа'!$T$310:$T$310</definedName>
    <definedName name="UnitOfMeasure122">'Бланк заказа'!$T$311:$T$311</definedName>
    <definedName name="UnitOfMeasure123">'Бланк заказа'!$T$312:$T$312</definedName>
    <definedName name="UnitOfMeasure124">'Бланк заказа'!$T$313:$T$313</definedName>
    <definedName name="UnitOfMeasure125">'Бланк заказа'!$T$314:$T$314</definedName>
    <definedName name="UnitOfMeasure126">'Бланк заказа'!$T$318:$T$318</definedName>
    <definedName name="UnitOfMeasure127">'Бланк заказа'!$T$323:$T$323</definedName>
    <definedName name="UnitOfMeasure128">'Бланк заказа'!$T$324:$T$324</definedName>
    <definedName name="UnitOfMeasure129">'Бланк заказа'!$T$325:$T$325</definedName>
    <definedName name="UnitOfMeasure13">'Бланк заказа'!$T$44:$T$44</definedName>
    <definedName name="UnitOfMeasure130">'Бланк заказа'!$T$326:$T$326</definedName>
    <definedName name="UnitOfMeasure131">'Бланк заказа'!$T$327:$T$327</definedName>
    <definedName name="UnitOfMeasure132">'Бланк заказа'!$T$328:$T$328</definedName>
    <definedName name="UnitOfMeasure133">'Бланк заказа'!$T$332:$T$332</definedName>
    <definedName name="UnitOfMeasure134">'Бланк заказа'!$T$336:$T$336</definedName>
    <definedName name="UnitOfMeasure135">'Бланк заказа'!$T$337:$T$337</definedName>
    <definedName name="UnitOfMeasure136">'Бланк заказа'!$T$338:$T$338</definedName>
    <definedName name="UnitOfMeasure137">'Бланк заказа'!$T$342:$T$342</definedName>
    <definedName name="UnitOfMeasure138">'Бланк заказа'!$T$348:$T$348</definedName>
    <definedName name="UnitOfMeasure139">'Бланк заказа'!$T$352:$T$352</definedName>
    <definedName name="UnitOfMeasure14">'Бланк заказа'!$T$45:$T$45</definedName>
    <definedName name="UnitOfMeasure140">'Бланк заказа'!$T$353:$T$353</definedName>
    <definedName name="UnitOfMeasure141">'Бланк заказа'!$T$354:$T$354</definedName>
    <definedName name="UnitOfMeasure142">'Бланк заказа'!$T$355:$T$355</definedName>
    <definedName name="UnitOfMeasure143">'Бланк заказа'!$T$356:$T$356</definedName>
    <definedName name="UnitOfMeasure144">'Бланк заказа'!$T$357:$T$357</definedName>
    <definedName name="UnitOfMeasure145">'Бланк заказа'!$T$361:$T$361</definedName>
    <definedName name="UnitOfMeasure146">'Бланк заказа'!$T$366:$T$366</definedName>
    <definedName name="UnitOfMeasure147">'Бланк заказа'!$T$367:$T$367</definedName>
    <definedName name="UnitOfMeasure148">'Бланк заказа'!$T$371:$T$371</definedName>
    <definedName name="UnitOfMeasure149">'Бланк заказа'!$T$372:$T$372</definedName>
    <definedName name="UnitOfMeasure15">'Бланк заказа'!$T$50:$T$50</definedName>
    <definedName name="UnitOfMeasure150">'Бланк заказа'!$T$373:$T$373</definedName>
    <definedName name="UnitOfMeasure151">'Бланк заказа'!$T$378:$T$378</definedName>
    <definedName name="UnitOfMeasure152">'Бланк заказа'!$T$379:$T$379</definedName>
    <definedName name="UnitOfMeasure153">'Бланк заказа'!$T$380:$T$380</definedName>
    <definedName name="UnitOfMeasure154">'Бланк заказа'!$T$381:$T$381</definedName>
    <definedName name="UnitOfMeasure155">'Бланк заказа'!$T$386:$T$386</definedName>
    <definedName name="UnitOfMeasure156">'Бланк заказа'!$T$387:$T$387</definedName>
    <definedName name="UnitOfMeasure157">'Бланк заказа'!$T$391:$T$391</definedName>
    <definedName name="UnitOfMeasure158">'Бланк заказа'!$T$397:$T$397</definedName>
    <definedName name="UnitOfMeasure159">'Бланк заказа'!$T$398:$T$398</definedName>
    <definedName name="UnitOfMeasure16">'Бланк заказа'!$T$51:$T$51</definedName>
    <definedName name="UnitOfMeasure160">'Бланк заказа'!$T$399:$T$399</definedName>
    <definedName name="UnitOfMeasure161">'Бланк заказа'!$T$400:$T$400</definedName>
    <definedName name="UnitOfMeasure162">'Бланк заказа'!$T$401:$T$401</definedName>
    <definedName name="UnitOfMeasure163">'Бланк заказа'!$T$405:$T$405</definedName>
    <definedName name="UnitOfMeasure164">'Бланк заказа'!$T$409:$T$409</definedName>
    <definedName name="UnitOfMeasure165">'Бланк заказа'!$T$410:$T$410</definedName>
    <definedName name="UnitOfMeasure166">'Бланк заказа'!$T$414:$T$414</definedName>
    <definedName name="UnitOfMeasure167">'Бланк заказа'!$T$415:$T$415</definedName>
    <definedName name="UnitOfMeasure168">'Бланк заказа'!$T$421:$T$421</definedName>
    <definedName name="UnitOfMeasure169">'Бланк заказа'!$T$422:$T$422</definedName>
    <definedName name="UnitOfMeasure17">'Бланк заказа'!$T$55:$T$55</definedName>
    <definedName name="UnitOfMeasure170">'Бланк заказа'!$T$423:$T$423</definedName>
    <definedName name="UnitOfMeasure171">'Бланк заказа'!$T$424:$T$424</definedName>
    <definedName name="UnitOfMeasure172">'Бланк заказа'!$T$428:$T$428</definedName>
    <definedName name="UnitOfMeasure173">'Бланк заказа'!$T$429:$T$429</definedName>
    <definedName name="UnitOfMeasure174">'Бланк заказа'!$T$433:$T$433</definedName>
    <definedName name="UnitOfMeasure175">'Бланк заказа'!$T$434:$T$434</definedName>
    <definedName name="UnitOfMeasure176">'Бланк заказа'!$T$435:$T$435</definedName>
    <definedName name="UnitOfMeasure177">'Бланк заказа'!$T$436:$T$436</definedName>
    <definedName name="UnitOfMeasure178">'Бланк заказа'!$T$437:$T$437</definedName>
    <definedName name="UnitOfMeasure179">'Бланк заказа'!$T$438:$T$438</definedName>
    <definedName name="UnitOfMeasure18">'Бланк заказа'!$T$59:$T$59</definedName>
    <definedName name="UnitOfMeasure180">'Бланк заказа'!$T$442:$T$442</definedName>
    <definedName name="UnitOfMeasure181">'Бланк заказа'!$T$443:$T$443</definedName>
    <definedName name="UnitOfMeasure182">'Бланк заказа'!$T$444:$T$444</definedName>
    <definedName name="UnitOfMeasure183">'Бланк заказа'!$T$448:$T$448</definedName>
    <definedName name="UnitOfMeasure184">'Бланк заказа'!$T$453:$T$453</definedName>
    <definedName name="UnitOfMeasure185">'Бланк заказа'!$T$454:$T$454</definedName>
    <definedName name="UnitOfMeasure186">'Бланк заказа'!$T$455:$T$455</definedName>
    <definedName name="UnitOfMeasure187">'Бланк заказа'!$T$456:$T$456</definedName>
    <definedName name="UnitOfMeasure188">'Бланк заказа'!$T$457:$T$457</definedName>
    <definedName name="UnitOfMeasure189">'Бланк заказа'!$T$461:$T$461</definedName>
    <definedName name="UnitOfMeasure19">'Бланк заказа'!$T$60:$T$60</definedName>
    <definedName name="UnitOfMeasure190">'Бланк заказа'!$T$462:$T$462</definedName>
    <definedName name="UnitOfMeasure191">'Бланк заказа'!$T$463:$T$463</definedName>
    <definedName name="UnitOfMeasure192">'Бланк заказа'!$T$467:$T$467</definedName>
    <definedName name="UnitOfMeasure193">'Бланк заказа'!$T$468:$T$468</definedName>
    <definedName name="UnitOfMeasure194">'Бланк заказа'!$T$469:$T$469</definedName>
    <definedName name="UnitOfMeasure195">'Бланк заказа'!$T$470:$T$470</definedName>
    <definedName name="UnitOfMeasure196">'Бланк заказа'!$T$471:$T$471</definedName>
    <definedName name="UnitOfMeasure197">'Бланк заказа'!$T$475:$T$475</definedName>
    <definedName name="UnitOfMeasure2">'Бланк заказа'!$T$22:$T$22</definedName>
    <definedName name="UnitOfMeasure20">'Бланк заказа'!$T$61:$T$61</definedName>
    <definedName name="UnitOfMeasure21">'Бланк заказа'!$T$62:$T$62</definedName>
    <definedName name="UnitOfMeasure22">'Бланк заказа'!$T$63:$T$63</definedName>
    <definedName name="UnitOfMeasure23">'Бланк заказа'!$T$64:$T$64</definedName>
    <definedName name="UnitOfMeasure24">'Бланк заказа'!$T$68:$T$68</definedName>
    <definedName name="UnitOfMeasure25">'Бланк заказа'!$T$69:$T$69</definedName>
    <definedName name="UnitOfMeasure26">'Бланк заказа'!$T$70:$T$70</definedName>
    <definedName name="UnitOfMeasure27">'Бланк заказа'!$T$71:$T$71</definedName>
    <definedName name="UnitOfMeasure28">'Бланк заказа'!$T$75:$T$75</definedName>
    <definedName name="UnitOfMeasure29">'Бланк заказа'!$T$76:$T$76</definedName>
    <definedName name="UnitOfMeasure3">'Бланк заказа'!$T$23:$T$23</definedName>
    <definedName name="UnitOfMeasure30">'Бланк заказа'!$T$81:$T$81</definedName>
    <definedName name="UnitOfMeasure31">'Бланк заказа'!$T$85:$T$85</definedName>
    <definedName name="UnitOfMeasure32">'Бланк заказа'!$T$86:$T$86</definedName>
    <definedName name="UnitOfMeasure33">'Бланк заказа'!$T$91:$T$91</definedName>
    <definedName name="UnitOfMeasure34">'Бланк заказа'!$T$92:$T$92</definedName>
    <definedName name="UnitOfMeasure35">'Бланк заказа'!$T$93:$T$93</definedName>
    <definedName name="UnitOfMeasure36">'Бланк заказа'!$T$94:$T$94</definedName>
    <definedName name="UnitOfMeasure37">'Бланк заказа'!$T$98:$T$98</definedName>
    <definedName name="UnitOfMeasure38">'Бланк заказа'!$T$99:$T$99</definedName>
    <definedName name="UnitOfMeasure39">'Бланк заказа'!$T$103:$T$103</definedName>
    <definedName name="UnitOfMeasure4">'Бланк заказа'!$T$24:$T$24</definedName>
    <definedName name="UnitOfMeasure40">'Бланк заказа'!$T$104:$T$104</definedName>
    <definedName name="UnitOfMeasure41">'Бланк заказа'!$T$105:$T$105</definedName>
    <definedName name="UnitOfMeasure42">'Бланк заказа'!$T$106:$T$106</definedName>
    <definedName name="UnitOfMeasure43">'Бланк заказа'!$T$107:$T$107</definedName>
    <definedName name="UnitOfMeasure44">'Бланк заказа'!$T$111:$T$111</definedName>
    <definedName name="UnitOfMeasure45">'Бланк заказа'!$T$112:$T$112</definedName>
    <definedName name="UnitOfMeasure46">'Бланк заказа'!$T$113:$T$113</definedName>
    <definedName name="UnitOfMeasure47">'Бланк заказа'!$T$118:$T$118</definedName>
    <definedName name="UnitOfMeasure48">'Бланк заказа'!$T$122:$T$122</definedName>
    <definedName name="UnitOfMeasure49">'Бланк заказа'!$T$123:$T$123</definedName>
    <definedName name="UnitOfMeasure5">'Бланк заказа'!$T$25:$T$25</definedName>
    <definedName name="UnitOfMeasure50">'Бланк заказа'!$T$128:$T$128</definedName>
    <definedName name="UnitOfMeasure51">'Бланк заказа'!$T$129:$T$129</definedName>
    <definedName name="UnitOfMeasure52">'Бланк заказа'!$T$130:$T$130</definedName>
    <definedName name="UnitOfMeasure53">'Бланк заказа'!$T$131:$T$131</definedName>
    <definedName name="UnitOfMeasure54">'Бланк заказа'!$T$135:$T$135</definedName>
    <definedName name="UnitOfMeasure55">'Бланк заказа'!$T$136:$T$136</definedName>
    <definedName name="UnitOfMeasure56">'Бланк заказа'!$T$142:$T$142</definedName>
    <definedName name="UnitOfMeasure57">'Бланк заказа'!$T$146:$T$146</definedName>
    <definedName name="UnitOfMeasure58">'Бланк заказа'!$T$147:$T$147</definedName>
    <definedName name="UnitOfMeasure59">'Бланк заказа'!$T$148:$T$148</definedName>
    <definedName name="UnitOfMeasure6">'Бланк заказа'!$T$26:$T$26</definedName>
    <definedName name="UnitOfMeasure60">'Бланк заказа'!$T$149:$T$149</definedName>
    <definedName name="UnitOfMeasure61">'Бланк заказа'!$T$154:$T$154</definedName>
    <definedName name="UnitOfMeasure62">'Бланк заказа'!$T$158:$T$158</definedName>
    <definedName name="UnitOfMeasure63">'Бланк заказа'!$T$162:$T$162</definedName>
    <definedName name="UnitOfMeasure64">'Бланк заказа'!$T$166:$T$166</definedName>
    <definedName name="UnitOfMeasure65">'Бланк заказа'!$T$167:$T$167</definedName>
    <definedName name="UnitOfMeasure66">'Бланк заказа'!$T$168:$T$168</definedName>
    <definedName name="UnitOfMeasure67">'Бланк заказа'!$T$169:$T$169</definedName>
    <definedName name="UnitOfMeasure68">'Бланк заказа'!$T$173:$T$173</definedName>
    <definedName name="UnitOfMeasure69">'Бланк заказа'!$T$174:$T$174</definedName>
    <definedName name="UnitOfMeasure7">'Бланк заказа'!$T$27:$T$27</definedName>
    <definedName name="UnitOfMeasure70">'Бланк заказа'!$T$175:$T$175</definedName>
    <definedName name="UnitOfMeasure71">'Бланк заказа'!$T$180:$T$180</definedName>
    <definedName name="UnitOfMeasure72">'Бланк заказа'!$T$181:$T$181</definedName>
    <definedName name="UnitOfMeasure73">'Бланк заказа'!$T$182:$T$182</definedName>
    <definedName name="UnitOfMeasure74">'Бланк заказа'!$T$183:$T$183</definedName>
    <definedName name="UnitOfMeasure75">'Бланк заказа'!$T$184:$T$184</definedName>
    <definedName name="UnitOfMeasure76">'Бланк заказа'!$T$185:$T$185</definedName>
    <definedName name="UnitOfMeasure77">'Бланк заказа'!$T$190:$T$190</definedName>
    <definedName name="UnitOfMeasure78">'Бланк заказа'!$T$191:$T$191</definedName>
    <definedName name="UnitOfMeasure79">'Бланк заказа'!$T$192:$T$192</definedName>
    <definedName name="UnitOfMeasure8">'Бланк заказа'!$T$28:$T$28</definedName>
    <definedName name="UnitOfMeasure80">'Бланк заказа'!$T$193:$T$193</definedName>
    <definedName name="UnitOfMeasure81">'Бланк заказа'!$T$194:$T$194</definedName>
    <definedName name="UnitOfMeasure82">'Бланк заказа'!$T$195:$T$195</definedName>
    <definedName name="UnitOfMeasure83">'Бланк заказа'!$T$196:$T$196</definedName>
    <definedName name="UnitOfMeasure84">'Бланк заказа'!$T$200:$T$200</definedName>
    <definedName name="UnitOfMeasure85">'Бланк заказа'!$T$205:$T$205</definedName>
    <definedName name="UnitOfMeasure86">'Бланк заказа'!$T$206:$T$206</definedName>
    <definedName name="UnitOfMeasure87">'Бланк заказа'!$T$207:$T$207</definedName>
    <definedName name="UnitOfMeasure88">'Бланк заказа'!$T$208:$T$208</definedName>
    <definedName name="UnitOfMeasure89">'Бланк заказа'!$T$213:$T$213</definedName>
    <definedName name="UnitOfMeasure9">'Бланк заказа'!$T$29:$T$29</definedName>
    <definedName name="UnitOfMeasure90">'Бланк заказа'!$T$214:$T$214</definedName>
    <definedName name="UnitOfMeasure91">'Бланк заказа'!$T$215:$T$215</definedName>
    <definedName name="UnitOfMeasure92">'Бланк заказа'!$T$216:$T$216</definedName>
    <definedName name="UnitOfMeasure93">'Бланк заказа'!$T$217:$T$217</definedName>
    <definedName name="UnitOfMeasure94">'Бланк заказа'!$T$218:$T$218</definedName>
    <definedName name="UnitOfMeasure95">'Бланк заказа'!$T$223:$T$223</definedName>
    <definedName name="UnitOfMeasure96">'Бланк заказа'!$T$224:$T$224</definedName>
    <definedName name="UnitOfMeasure97">'Бланк заказа'!$T$228:$T$228</definedName>
    <definedName name="UnitOfMeasure98">'Бланк заказа'!$T$229:$T$229</definedName>
    <definedName name="UnitOfMeasure99">'Бланк заказа'!$T$234:$T$234</definedName>
    <definedName name="UnloadAddress">'Бланк заказа'!$E$8</definedName>
    <definedName name="UnloadAdressList0001">Setting!$B$14:$B$14</definedName>
    <definedName name="UnloadAdressList0002">Setting!$B$16:$B$16</definedName>
    <definedName name="UnloadAdressList0003">Setting!$B$18:$B$18</definedName>
    <definedName name="UnloadAdressList0004">Setting!$B$20:$B$20</definedName>
    <definedName name="UnloadAdressList0005">Setting!$B$22:$B$22</definedName>
    <definedName name="UnloadAdressList0006">Setting!$B$24:$B$24</definedName>
    <definedName name="UnloadAdressList0007">Setting!$B$26:$B$26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77" i="2" l="1"/>
  <c r="Y477" i="2"/>
  <c r="W477" i="2"/>
  <c r="U477" i="2"/>
  <c r="AA476" i="2"/>
  <c r="Y476" i="2"/>
  <c r="W476" i="2"/>
  <c r="U476" i="2"/>
  <c r="CC475" i="2"/>
  <c r="CA475" i="2"/>
  <c r="BY475" i="2"/>
  <c r="BW475" i="2"/>
  <c r="BU475" i="2"/>
  <c r="BS475" i="2"/>
  <c r="BR475" i="2"/>
  <c r="BQ475" i="2"/>
  <c r="BO475" i="2"/>
  <c r="AB475" i="2"/>
  <c r="CD475" i="2" s="1"/>
  <c r="Z475" i="2"/>
  <c r="BZ475" i="2" s="1"/>
  <c r="X475" i="2"/>
  <c r="BT475" i="2" s="1"/>
  <c r="V475" i="2"/>
  <c r="V476" i="2" s="1"/>
  <c r="AA473" i="2"/>
  <c r="Y473" i="2"/>
  <c r="W473" i="2"/>
  <c r="U473" i="2"/>
  <c r="AA472" i="2"/>
  <c r="Y472" i="2"/>
  <c r="W472" i="2"/>
  <c r="U472" i="2"/>
  <c r="CC471" i="2"/>
  <c r="CA471" i="2"/>
  <c r="BY471" i="2"/>
  <c r="BW471" i="2"/>
  <c r="BU471" i="2"/>
  <c r="BT471" i="2"/>
  <c r="BS471" i="2"/>
  <c r="BQ471" i="2"/>
  <c r="BO471" i="2"/>
  <c r="AB471" i="2"/>
  <c r="CD471" i="2" s="1"/>
  <c r="Z471" i="2"/>
  <c r="BZ471" i="2" s="1"/>
  <c r="X471" i="2"/>
  <c r="BV471" i="2" s="1"/>
  <c r="V471" i="2"/>
  <c r="BR471" i="2" s="1"/>
  <c r="CC470" i="2"/>
  <c r="CB470" i="2"/>
  <c r="CA470" i="2"/>
  <c r="BY470" i="2"/>
  <c r="BW470" i="2"/>
  <c r="BU470" i="2"/>
  <c r="BT470" i="2"/>
  <c r="BS470" i="2"/>
  <c r="BQ470" i="2"/>
  <c r="BO470" i="2"/>
  <c r="AB470" i="2"/>
  <c r="CD470" i="2" s="1"/>
  <c r="Z470" i="2"/>
  <c r="BZ470" i="2" s="1"/>
  <c r="X470" i="2"/>
  <c r="BV470" i="2" s="1"/>
  <c r="V470" i="2"/>
  <c r="BR470" i="2" s="1"/>
  <c r="CC469" i="2"/>
  <c r="CA469" i="2"/>
  <c r="BZ469" i="2"/>
  <c r="BY469" i="2"/>
  <c r="BW469" i="2"/>
  <c r="BU469" i="2"/>
  <c r="BS469" i="2"/>
  <c r="BQ469" i="2"/>
  <c r="BP469" i="2"/>
  <c r="BO469" i="2"/>
  <c r="AB469" i="2"/>
  <c r="CB469" i="2" s="1"/>
  <c r="Z469" i="2"/>
  <c r="BX469" i="2" s="1"/>
  <c r="X469" i="2"/>
  <c r="BV469" i="2" s="1"/>
  <c r="V469" i="2"/>
  <c r="BR469" i="2" s="1"/>
  <c r="CC468" i="2"/>
  <c r="CB468" i="2"/>
  <c r="CA468" i="2"/>
  <c r="BZ468" i="2"/>
  <c r="BY468" i="2"/>
  <c r="BW468" i="2"/>
  <c r="BU468" i="2"/>
  <c r="BS468" i="2"/>
  <c r="BQ468" i="2"/>
  <c r="BO468" i="2"/>
  <c r="AB468" i="2"/>
  <c r="CD468" i="2" s="1"/>
  <c r="Z468" i="2"/>
  <c r="BX468" i="2" s="1"/>
  <c r="X468" i="2"/>
  <c r="V468" i="2"/>
  <c r="CC467" i="2"/>
  <c r="CA467" i="2"/>
  <c r="BY467" i="2"/>
  <c r="BW467" i="2"/>
  <c r="BU467" i="2"/>
  <c r="BS467" i="2"/>
  <c r="BQ467" i="2"/>
  <c r="BO467" i="2"/>
  <c r="AB467" i="2"/>
  <c r="CD467" i="2" s="1"/>
  <c r="Z467" i="2"/>
  <c r="X467" i="2"/>
  <c r="BT467" i="2" s="1"/>
  <c r="V467" i="2"/>
  <c r="BR467" i="2" s="1"/>
  <c r="AA465" i="2"/>
  <c r="Y465" i="2"/>
  <c r="W465" i="2"/>
  <c r="U465" i="2"/>
  <c r="AA464" i="2"/>
  <c r="Y464" i="2"/>
  <c r="W464" i="2"/>
  <c r="U464" i="2"/>
  <c r="CC463" i="2"/>
  <c r="CA463" i="2"/>
  <c r="BY463" i="2"/>
  <c r="BW463" i="2"/>
  <c r="BV463" i="2"/>
  <c r="BU463" i="2"/>
  <c r="BS463" i="2"/>
  <c r="BQ463" i="2"/>
  <c r="BO463" i="2"/>
  <c r="AB463" i="2"/>
  <c r="CD463" i="2" s="1"/>
  <c r="Z463" i="2"/>
  <c r="BX463" i="2" s="1"/>
  <c r="X463" i="2"/>
  <c r="BT463" i="2" s="1"/>
  <c r="V463" i="2"/>
  <c r="BR463" i="2" s="1"/>
  <c r="CC462" i="2"/>
  <c r="CA462" i="2"/>
  <c r="BY462" i="2"/>
  <c r="BW462" i="2"/>
  <c r="BU462" i="2"/>
  <c r="BS462" i="2"/>
  <c r="BQ462" i="2"/>
  <c r="BO462" i="2"/>
  <c r="AB462" i="2"/>
  <c r="CD462" i="2" s="1"/>
  <c r="Z462" i="2"/>
  <c r="X462" i="2"/>
  <c r="BT462" i="2" s="1"/>
  <c r="V462" i="2"/>
  <c r="BP462" i="2" s="1"/>
  <c r="CC461" i="2"/>
  <c r="CB461" i="2"/>
  <c r="CA461" i="2"/>
  <c r="BY461" i="2"/>
  <c r="BW461" i="2"/>
  <c r="BU461" i="2"/>
  <c r="BS461" i="2"/>
  <c r="BQ461" i="2"/>
  <c r="BO461" i="2"/>
  <c r="AB461" i="2"/>
  <c r="CD461" i="2" s="1"/>
  <c r="Z461" i="2"/>
  <c r="Z464" i="2" s="1"/>
  <c r="X461" i="2"/>
  <c r="V461" i="2"/>
  <c r="BR461" i="2" s="1"/>
  <c r="AA459" i="2"/>
  <c r="Y459" i="2"/>
  <c r="W459" i="2"/>
  <c r="U459" i="2"/>
  <c r="AA458" i="2"/>
  <c r="Y458" i="2"/>
  <c r="W458" i="2"/>
  <c r="U458" i="2"/>
  <c r="CC457" i="2"/>
  <c r="CA457" i="2"/>
  <c r="BY457" i="2"/>
  <c r="BW457" i="2"/>
  <c r="BU457" i="2"/>
  <c r="BS457" i="2"/>
  <c r="BR457" i="2"/>
  <c r="BQ457" i="2"/>
  <c r="BO457" i="2"/>
  <c r="AB457" i="2"/>
  <c r="CD457" i="2" s="1"/>
  <c r="Z457" i="2"/>
  <c r="BZ457" i="2" s="1"/>
  <c r="X457" i="2"/>
  <c r="BT457" i="2" s="1"/>
  <c r="V457" i="2"/>
  <c r="BP457" i="2" s="1"/>
  <c r="CD456" i="2"/>
  <c r="CC456" i="2"/>
  <c r="CA456" i="2"/>
  <c r="BZ456" i="2"/>
  <c r="BY456" i="2"/>
  <c r="BW456" i="2"/>
  <c r="BU456" i="2"/>
  <c r="BS456" i="2"/>
  <c r="BQ456" i="2"/>
  <c r="BO456" i="2"/>
  <c r="AB456" i="2"/>
  <c r="CB456" i="2" s="1"/>
  <c r="Z456" i="2"/>
  <c r="BX456" i="2" s="1"/>
  <c r="X456" i="2"/>
  <c r="V456" i="2"/>
  <c r="BP456" i="2" s="1"/>
  <c r="CC455" i="2"/>
  <c r="CB455" i="2"/>
  <c r="CA455" i="2"/>
  <c r="BY455" i="2"/>
  <c r="BW455" i="2"/>
  <c r="BU455" i="2"/>
  <c r="BS455" i="2"/>
  <c r="BQ455" i="2"/>
  <c r="BO455" i="2"/>
  <c r="AB455" i="2"/>
  <c r="CD455" i="2" s="1"/>
  <c r="Z455" i="2"/>
  <c r="BZ455" i="2" s="1"/>
  <c r="X455" i="2"/>
  <c r="V455" i="2"/>
  <c r="CC454" i="2"/>
  <c r="CA454" i="2"/>
  <c r="BY454" i="2"/>
  <c r="BW454" i="2"/>
  <c r="BU454" i="2"/>
  <c r="BS454" i="2"/>
  <c r="BQ454" i="2"/>
  <c r="BP454" i="2"/>
  <c r="BO454" i="2"/>
  <c r="AB454" i="2"/>
  <c r="CD454" i="2" s="1"/>
  <c r="Z454" i="2"/>
  <c r="X454" i="2"/>
  <c r="BT454" i="2" s="1"/>
  <c r="V454" i="2"/>
  <c r="BR454" i="2" s="1"/>
  <c r="CC453" i="2"/>
  <c r="CA453" i="2"/>
  <c r="BY453" i="2"/>
  <c r="BW453" i="2"/>
  <c r="BU453" i="2"/>
  <c r="BS453" i="2"/>
  <c r="BQ453" i="2"/>
  <c r="BO453" i="2"/>
  <c r="AB453" i="2"/>
  <c r="CD453" i="2" s="1"/>
  <c r="Z453" i="2"/>
  <c r="BZ453" i="2" s="1"/>
  <c r="X453" i="2"/>
  <c r="BT453" i="2" s="1"/>
  <c r="V453" i="2"/>
  <c r="AA450" i="2"/>
  <c r="Y450" i="2"/>
  <c r="W450" i="2"/>
  <c r="V450" i="2"/>
  <c r="U450" i="2"/>
  <c r="AA449" i="2"/>
  <c r="Y449" i="2"/>
  <c r="W449" i="2"/>
  <c r="U449" i="2"/>
  <c r="CC448" i="2"/>
  <c r="CA448" i="2"/>
  <c r="BY448" i="2"/>
  <c r="BW448" i="2"/>
  <c r="BU448" i="2"/>
  <c r="BT448" i="2"/>
  <c r="BS448" i="2"/>
  <c r="BQ448" i="2"/>
  <c r="BO448" i="2"/>
  <c r="AB448" i="2"/>
  <c r="CD448" i="2" s="1"/>
  <c r="Z448" i="2"/>
  <c r="Z450" i="2" s="1"/>
  <c r="X448" i="2"/>
  <c r="X449" i="2" s="1"/>
  <c r="V448" i="2"/>
  <c r="BR448" i="2" s="1"/>
  <c r="AA446" i="2"/>
  <c r="Y446" i="2"/>
  <c r="W446" i="2"/>
  <c r="U446" i="2"/>
  <c r="AA445" i="2"/>
  <c r="Y445" i="2"/>
  <c r="W445" i="2"/>
  <c r="U445" i="2"/>
  <c r="CC444" i="2"/>
  <c r="CA444" i="2"/>
  <c r="BY444" i="2"/>
  <c r="BW444" i="2"/>
  <c r="BV444" i="2"/>
  <c r="BU444" i="2"/>
  <c r="BS444" i="2"/>
  <c r="BQ444" i="2"/>
  <c r="BO444" i="2"/>
  <c r="AB444" i="2"/>
  <c r="CD444" i="2" s="1"/>
  <c r="Z444" i="2"/>
  <c r="BX444" i="2" s="1"/>
  <c r="X444" i="2"/>
  <c r="BT444" i="2" s="1"/>
  <c r="V444" i="2"/>
  <c r="BR444" i="2" s="1"/>
  <c r="CC443" i="2"/>
  <c r="CA443" i="2"/>
  <c r="BY443" i="2"/>
  <c r="BW443" i="2"/>
  <c r="BU443" i="2"/>
  <c r="BS443" i="2"/>
  <c r="BR443" i="2"/>
  <c r="BQ443" i="2"/>
  <c r="BO443" i="2"/>
  <c r="AB443" i="2"/>
  <c r="CB443" i="2" s="1"/>
  <c r="Z443" i="2"/>
  <c r="Z446" i="2" s="1"/>
  <c r="X443" i="2"/>
  <c r="BT443" i="2" s="1"/>
  <c r="V443" i="2"/>
  <c r="BP443" i="2" s="1"/>
  <c r="CC442" i="2"/>
  <c r="CB442" i="2"/>
  <c r="CA442" i="2"/>
  <c r="BY442" i="2"/>
  <c r="BW442" i="2"/>
  <c r="BU442" i="2"/>
  <c r="BS442" i="2"/>
  <c r="BQ442" i="2"/>
  <c r="BO442" i="2"/>
  <c r="AB442" i="2"/>
  <c r="CD442" i="2" s="1"/>
  <c r="Z442" i="2"/>
  <c r="X442" i="2"/>
  <c r="X445" i="2" s="1"/>
  <c r="V442" i="2"/>
  <c r="BR442" i="2" s="1"/>
  <c r="AA440" i="2"/>
  <c r="Y440" i="2"/>
  <c r="W440" i="2"/>
  <c r="U440" i="2"/>
  <c r="AA439" i="2"/>
  <c r="Y439" i="2"/>
  <c r="W439" i="2"/>
  <c r="U439" i="2"/>
  <c r="CC438" i="2"/>
  <c r="CA438" i="2"/>
  <c r="BY438" i="2"/>
  <c r="BW438" i="2"/>
  <c r="BU438" i="2"/>
  <c r="BS438" i="2"/>
  <c r="BQ438" i="2"/>
  <c r="BO438" i="2"/>
  <c r="AB438" i="2"/>
  <c r="CD438" i="2" s="1"/>
  <c r="Z438" i="2"/>
  <c r="BZ438" i="2" s="1"/>
  <c r="X438" i="2"/>
  <c r="BT438" i="2" s="1"/>
  <c r="V438" i="2"/>
  <c r="BP438" i="2" s="1"/>
  <c r="CD437" i="2"/>
  <c r="CC437" i="2"/>
  <c r="CA437" i="2"/>
  <c r="BZ437" i="2"/>
  <c r="BY437" i="2"/>
  <c r="BW437" i="2"/>
  <c r="BU437" i="2"/>
  <c r="BS437" i="2"/>
  <c r="BQ437" i="2"/>
  <c r="BO437" i="2"/>
  <c r="AB437" i="2"/>
  <c r="CB437" i="2" s="1"/>
  <c r="Z437" i="2"/>
  <c r="BX437" i="2" s="1"/>
  <c r="X437" i="2"/>
  <c r="BV437" i="2" s="1"/>
  <c r="V437" i="2"/>
  <c r="BP437" i="2" s="1"/>
  <c r="CC436" i="2"/>
  <c r="CA436" i="2"/>
  <c r="BY436" i="2"/>
  <c r="BW436" i="2"/>
  <c r="BU436" i="2"/>
  <c r="BS436" i="2"/>
  <c r="BQ436" i="2"/>
  <c r="BO436" i="2"/>
  <c r="AB436" i="2"/>
  <c r="CD436" i="2" s="1"/>
  <c r="Z436" i="2"/>
  <c r="BZ436" i="2" s="1"/>
  <c r="X436" i="2"/>
  <c r="V436" i="2"/>
  <c r="BR436" i="2" s="1"/>
  <c r="CC435" i="2"/>
  <c r="CA435" i="2"/>
  <c r="BZ435" i="2"/>
  <c r="BY435" i="2"/>
  <c r="BW435" i="2"/>
  <c r="BV435" i="2"/>
  <c r="BU435" i="2"/>
  <c r="BS435" i="2"/>
  <c r="BQ435" i="2"/>
  <c r="BO435" i="2"/>
  <c r="AB435" i="2"/>
  <c r="CD435" i="2" s="1"/>
  <c r="Z435" i="2"/>
  <c r="BX435" i="2" s="1"/>
  <c r="X435" i="2"/>
  <c r="BT435" i="2" s="1"/>
  <c r="V435" i="2"/>
  <c r="BP435" i="2" s="1"/>
  <c r="CC434" i="2"/>
  <c r="CA434" i="2"/>
  <c r="BY434" i="2"/>
  <c r="BW434" i="2"/>
  <c r="BU434" i="2"/>
  <c r="BS434" i="2"/>
  <c r="BQ434" i="2"/>
  <c r="BO434" i="2"/>
  <c r="AB434" i="2"/>
  <c r="CD434" i="2" s="1"/>
  <c r="Z434" i="2"/>
  <c r="BZ434" i="2" s="1"/>
  <c r="X434" i="2"/>
  <c r="BT434" i="2" s="1"/>
  <c r="V434" i="2"/>
  <c r="BP434" i="2" s="1"/>
  <c r="CC433" i="2"/>
  <c r="CA433" i="2"/>
  <c r="BY433" i="2"/>
  <c r="BW433" i="2"/>
  <c r="BV433" i="2"/>
  <c r="BU433" i="2"/>
  <c r="BS433" i="2"/>
  <c r="BQ433" i="2"/>
  <c r="BO433" i="2"/>
  <c r="AB433" i="2"/>
  <c r="AB440" i="2" s="1"/>
  <c r="Z433" i="2"/>
  <c r="BX433" i="2" s="1"/>
  <c r="X433" i="2"/>
  <c r="BT433" i="2" s="1"/>
  <c r="V433" i="2"/>
  <c r="AA431" i="2"/>
  <c r="Y431" i="2"/>
  <c r="W431" i="2"/>
  <c r="U431" i="2"/>
  <c r="AA430" i="2"/>
  <c r="Y430" i="2"/>
  <c r="W430" i="2"/>
  <c r="U430" i="2"/>
  <c r="CD429" i="2"/>
  <c r="CC429" i="2"/>
  <c r="CA429" i="2"/>
  <c r="BY429" i="2"/>
  <c r="BW429" i="2"/>
  <c r="BU429" i="2"/>
  <c r="BT429" i="2"/>
  <c r="BS429" i="2"/>
  <c r="BQ429" i="2"/>
  <c r="BO429" i="2"/>
  <c r="AB429" i="2"/>
  <c r="CB429" i="2" s="1"/>
  <c r="Z429" i="2"/>
  <c r="BZ429" i="2" s="1"/>
  <c r="X429" i="2"/>
  <c r="BV429" i="2" s="1"/>
  <c r="V429" i="2"/>
  <c r="CC428" i="2"/>
  <c r="CA428" i="2"/>
  <c r="BY428" i="2"/>
  <c r="BW428" i="2"/>
  <c r="BU428" i="2"/>
  <c r="BS428" i="2"/>
  <c r="BR428" i="2"/>
  <c r="BQ428" i="2"/>
  <c r="BO428" i="2"/>
  <c r="AB428" i="2"/>
  <c r="CB428" i="2" s="1"/>
  <c r="Z428" i="2"/>
  <c r="BX428" i="2" s="1"/>
  <c r="X428" i="2"/>
  <c r="X431" i="2" s="1"/>
  <c r="V428" i="2"/>
  <c r="BP428" i="2" s="1"/>
  <c r="AA426" i="2"/>
  <c r="Y426" i="2"/>
  <c r="W426" i="2"/>
  <c r="U426" i="2"/>
  <c r="AA425" i="2"/>
  <c r="Y425" i="2"/>
  <c r="W425" i="2"/>
  <c r="U425" i="2"/>
  <c r="CC424" i="2"/>
  <c r="CB424" i="2"/>
  <c r="CA424" i="2"/>
  <c r="BY424" i="2"/>
  <c r="BW424" i="2"/>
  <c r="BU424" i="2"/>
  <c r="BS424" i="2"/>
  <c r="BQ424" i="2"/>
  <c r="BO424" i="2"/>
  <c r="AB424" i="2"/>
  <c r="CD424" i="2" s="1"/>
  <c r="Z424" i="2"/>
  <c r="BZ424" i="2" s="1"/>
  <c r="X424" i="2"/>
  <c r="BV424" i="2" s="1"/>
  <c r="V424" i="2"/>
  <c r="BR424" i="2" s="1"/>
  <c r="CC423" i="2"/>
  <c r="CA423" i="2"/>
  <c r="BY423" i="2"/>
  <c r="BW423" i="2"/>
  <c r="BU423" i="2"/>
  <c r="BS423" i="2"/>
  <c r="BQ423" i="2"/>
  <c r="BP423" i="2"/>
  <c r="BO423" i="2"/>
  <c r="AB423" i="2"/>
  <c r="CD423" i="2" s="1"/>
  <c r="Z423" i="2"/>
  <c r="BZ423" i="2" s="1"/>
  <c r="X423" i="2"/>
  <c r="BV423" i="2" s="1"/>
  <c r="V423" i="2"/>
  <c r="BR423" i="2" s="1"/>
  <c r="CC422" i="2"/>
  <c r="CA422" i="2"/>
  <c r="BZ422" i="2"/>
  <c r="BY422" i="2"/>
  <c r="BW422" i="2"/>
  <c r="BV422" i="2"/>
  <c r="BU422" i="2"/>
  <c r="BS422" i="2"/>
  <c r="BQ422" i="2"/>
  <c r="BO422" i="2"/>
  <c r="AB422" i="2"/>
  <c r="CD422" i="2" s="1"/>
  <c r="Z422" i="2"/>
  <c r="BX422" i="2" s="1"/>
  <c r="X422" i="2"/>
  <c r="BT422" i="2" s="1"/>
  <c r="V422" i="2"/>
  <c r="BR422" i="2" s="1"/>
  <c r="CC421" i="2"/>
  <c r="CA421" i="2"/>
  <c r="BY421" i="2"/>
  <c r="BW421" i="2"/>
  <c r="BU421" i="2"/>
  <c r="BS421" i="2"/>
  <c r="BQ421" i="2"/>
  <c r="BO421" i="2"/>
  <c r="AB421" i="2"/>
  <c r="Z421" i="2"/>
  <c r="X421" i="2"/>
  <c r="BT421" i="2" s="1"/>
  <c r="V421" i="2"/>
  <c r="BR421" i="2" s="1"/>
  <c r="AA417" i="2"/>
  <c r="Y417" i="2"/>
  <c r="W417" i="2"/>
  <c r="U417" i="2"/>
  <c r="AA416" i="2"/>
  <c r="Y416" i="2"/>
  <c r="W416" i="2"/>
  <c r="U416" i="2"/>
  <c r="CC415" i="2"/>
  <c r="CA415" i="2"/>
  <c r="BY415" i="2"/>
  <c r="BW415" i="2"/>
  <c r="BU415" i="2"/>
  <c r="BT415" i="2"/>
  <c r="BS415" i="2"/>
  <c r="BQ415" i="2"/>
  <c r="BP415" i="2"/>
  <c r="BO415" i="2"/>
  <c r="AB415" i="2"/>
  <c r="CB415" i="2" s="1"/>
  <c r="Z415" i="2"/>
  <c r="X415" i="2"/>
  <c r="BV415" i="2" s="1"/>
  <c r="V415" i="2"/>
  <c r="BR415" i="2" s="1"/>
  <c r="CC414" i="2"/>
  <c r="CA414" i="2"/>
  <c r="BY414" i="2"/>
  <c r="BW414" i="2"/>
  <c r="BU414" i="2"/>
  <c r="BS414" i="2"/>
  <c r="BQ414" i="2"/>
  <c r="BO414" i="2"/>
  <c r="AB414" i="2"/>
  <c r="AB417" i="2" s="1"/>
  <c r="Z414" i="2"/>
  <c r="BZ414" i="2" s="1"/>
  <c r="X414" i="2"/>
  <c r="BT414" i="2" s="1"/>
  <c r="V414" i="2"/>
  <c r="BP414" i="2" s="1"/>
  <c r="O414" i="2"/>
  <c r="AA412" i="2"/>
  <c r="Y412" i="2"/>
  <c r="W412" i="2"/>
  <c r="U412" i="2"/>
  <c r="AA411" i="2"/>
  <c r="Y411" i="2"/>
  <c r="W411" i="2"/>
  <c r="U411" i="2"/>
  <c r="CC410" i="2"/>
  <c r="CA410" i="2"/>
  <c r="BY410" i="2"/>
  <c r="BW410" i="2"/>
  <c r="BV410" i="2"/>
  <c r="BU410" i="2"/>
  <c r="BT410" i="2"/>
  <c r="BS410" i="2"/>
  <c r="BQ410" i="2"/>
  <c r="BP410" i="2"/>
  <c r="BO410" i="2"/>
  <c r="AB410" i="2"/>
  <c r="CD410" i="2" s="1"/>
  <c r="Z410" i="2"/>
  <c r="BX410" i="2" s="1"/>
  <c r="X410" i="2"/>
  <c r="V410" i="2"/>
  <c r="BR410" i="2" s="1"/>
  <c r="O410" i="2"/>
  <c r="CD409" i="2"/>
  <c r="CC409" i="2"/>
  <c r="CA409" i="2"/>
  <c r="BY409" i="2"/>
  <c r="BW409" i="2"/>
  <c r="BU409" i="2"/>
  <c r="BS409" i="2"/>
  <c r="BQ409" i="2"/>
  <c r="BO409" i="2"/>
  <c r="AB409" i="2"/>
  <c r="AB412" i="2" s="1"/>
  <c r="Z409" i="2"/>
  <c r="X409" i="2"/>
  <c r="X411" i="2" s="1"/>
  <c r="V409" i="2"/>
  <c r="BP409" i="2" s="1"/>
  <c r="O409" i="2"/>
  <c r="AA407" i="2"/>
  <c r="Y407" i="2"/>
  <c r="W407" i="2"/>
  <c r="U407" i="2"/>
  <c r="AA406" i="2"/>
  <c r="Y406" i="2"/>
  <c r="W406" i="2"/>
  <c r="U406" i="2"/>
  <c r="CC405" i="2"/>
  <c r="CA405" i="2"/>
  <c r="BY405" i="2"/>
  <c r="BW405" i="2"/>
  <c r="BU405" i="2"/>
  <c r="BS405" i="2"/>
  <c r="BQ405" i="2"/>
  <c r="BO405" i="2"/>
  <c r="AB405" i="2"/>
  <c r="AB407" i="2" s="1"/>
  <c r="Z405" i="2"/>
  <c r="Z406" i="2" s="1"/>
  <c r="X405" i="2"/>
  <c r="V405" i="2"/>
  <c r="V406" i="2" s="1"/>
  <c r="O405" i="2"/>
  <c r="AA403" i="2"/>
  <c r="Y403" i="2"/>
  <c r="W403" i="2"/>
  <c r="U403" i="2"/>
  <c r="AA402" i="2"/>
  <c r="Z402" i="2"/>
  <c r="Y402" i="2"/>
  <c r="W402" i="2"/>
  <c r="U402" i="2"/>
  <c r="CC401" i="2"/>
  <c r="CA401" i="2"/>
  <c r="BY401" i="2"/>
  <c r="BW401" i="2"/>
  <c r="BV401" i="2"/>
  <c r="BU401" i="2"/>
  <c r="BS401" i="2"/>
  <c r="BR401" i="2"/>
  <c r="BQ401" i="2"/>
  <c r="BP401" i="2"/>
  <c r="BO401" i="2"/>
  <c r="AB401" i="2"/>
  <c r="CB401" i="2" s="1"/>
  <c r="Z401" i="2"/>
  <c r="BZ401" i="2" s="1"/>
  <c r="X401" i="2"/>
  <c r="BT401" i="2" s="1"/>
  <c r="V401" i="2"/>
  <c r="CC400" i="2"/>
  <c r="CA400" i="2"/>
  <c r="BY400" i="2"/>
  <c r="BW400" i="2"/>
  <c r="BU400" i="2"/>
  <c r="BS400" i="2"/>
  <c r="BQ400" i="2"/>
  <c r="BO400" i="2"/>
  <c r="AB400" i="2"/>
  <c r="Z400" i="2"/>
  <c r="BX400" i="2" s="1"/>
  <c r="X400" i="2"/>
  <c r="BT400" i="2" s="1"/>
  <c r="V400" i="2"/>
  <c r="BR400" i="2" s="1"/>
  <c r="CC399" i="2"/>
  <c r="CB399" i="2"/>
  <c r="CA399" i="2"/>
  <c r="BY399" i="2"/>
  <c r="BX399" i="2"/>
  <c r="BW399" i="2"/>
  <c r="BU399" i="2"/>
  <c r="BS399" i="2"/>
  <c r="BR399" i="2"/>
  <c r="BQ399" i="2"/>
  <c r="BO399" i="2"/>
  <c r="AB399" i="2"/>
  <c r="CD399" i="2" s="1"/>
  <c r="Z399" i="2"/>
  <c r="X399" i="2"/>
  <c r="BT399" i="2" s="1"/>
  <c r="V399" i="2"/>
  <c r="BP399" i="2" s="1"/>
  <c r="O399" i="2"/>
  <c r="CD398" i="2"/>
  <c r="CC398" i="2"/>
  <c r="CA398" i="2"/>
  <c r="BY398" i="2"/>
  <c r="BW398" i="2"/>
  <c r="BU398" i="2"/>
  <c r="BT398" i="2"/>
  <c r="BS398" i="2"/>
  <c r="BQ398" i="2"/>
  <c r="BO398" i="2"/>
  <c r="AB398" i="2"/>
  <c r="CB398" i="2" s="1"/>
  <c r="Z398" i="2"/>
  <c r="BZ398" i="2" s="1"/>
  <c r="X398" i="2"/>
  <c r="BV398" i="2" s="1"/>
  <c r="V398" i="2"/>
  <c r="O398" i="2"/>
  <c r="CD397" i="2"/>
  <c r="CC397" i="2"/>
  <c r="CB397" i="2"/>
  <c r="CA397" i="2"/>
  <c r="BY397" i="2"/>
  <c r="BW397" i="2"/>
  <c r="BU397" i="2"/>
  <c r="BS397" i="2"/>
  <c r="BQ397" i="2"/>
  <c r="BO397" i="2"/>
  <c r="AB397" i="2"/>
  <c r="Z397" i="2"/>
  <c r="BX397" i="2" s="1"/>
  <c r="X397" i="2"/>
  <c r="V397" i="2"/>
  <c r="BP397" i="2" s="1"/>
  <c r="O397" i="2"/>
  <c r="AA393" i="2"/>
  <c r="Y393" i="2"/>
  <c r="W393" i="2"/>
  <c r="V393" i="2"/>
  <c r="U393" i="2"/>
  <c r="AA392" i="2"/>
  <c r="Y392" i="2"/>
  <c r="W392" i="2"/>
  <c r="U392" i="2"/>
  <c r="CC391" i="2"/>
  <c r="CA391" i="2"/>
  <c r="BY391" i="2"/>
  <c r="BW391" i="2"/>
  <c r="BU391" i="2"/>
  <c r="BS391" i="2"/>
  <c r="BQ391" i="2"/>
  <c r="BO391" i="2"/>
  <c r="AB391" i="2"/>
  <c r="Z391" i="2"/>
  <c r="BZ391" i="2" s="1"/>
  <c r="X391" i="2"/>
  <c r="V391" i="2"/>
  <c r="V392" i="2" s="1"/>
  <c r="O391" i="2"/>
  <c r="AA389" i="2"/>
  <c r="Y389" i="2"/>
  <c r="W389" i="2"/>
  <c r="U389" i="2"/>
  <c r="AA388" i="2"/>
  <c r="Y388" i="2"/>
  <c r="W388" i="2"/>
  <c r="U388" i="2"/>
  <c r="CD387" i="2"/>
  <c r="CC387" i="2"/>
  <c r="CA387" i="2"/>
  <c r="BY387" i="2"/>
  <c r="BW387" i="2"/>
  <c r="BU387" i="2"/>
  <c r="BS387" i="2"/>
  <c r="BQ387" i="2"/>
  <c r="BP387" i="2"/>
  <c r="BO387" i="2"/>
  <c r="AB387" i="2"/>
  <c r="CB387" i="2" s="1"/>
  <c r="Z387" i="2"/>
  <c r="Z388" i="2" s="1"/>
  <c r="X387" i="2"/>
  <c r="V387" i="2"/>
  <c r="BR387" i="2" s="1"/>
  <c r="CC386" i="2"/>
  <c r="CA386" i="2"/>
  <c r="BY386" i="2"/>
  <c r="BW386" i="2"/>
  <c r="BU386" i="2"/>
  <c r="BS386" i="2"/>
  <c r="BR386" i="2"/>
  <c r="BQ386" i="2"/>
  <c r="BO386" i="2"/>
  <c r="AB386" i="2"/>
  <c r="Z386" i="2"/>
  <c r="BZ386" i="2" s="1"/>
  <c r="X386" i="2"/>
  <c r="V386" i="2"/>
  <c r="V388" i="2" s="1"/>
  <c r="O386" i="2"/>
  <c r="AA383" i="2"/>
  <c r="Y383" i="2"/>
  <c r="W383" i="2"/>
  <c r="U383" i="2"/>
  <c r="AA382" i="2"/>
  <c r="Y382" i="2"/>
  <c r="W382" i="2"/>
  <c r="U382" i="2"/>
  <c r="CC381" i="2"/>
  <c r="CA381" i="2"/>
  <c r="BY381" i="2"/>
  <c r="BW381" i="2"/>
  <c r="BU381" i="2"/>
  <c r="BS381" i="2"/>
  <c r="BQ381" i="2"/>
  <c r="BO381" i="2"/>
  <c r="AB381" i="2"/>
  <c r="Z381" i="2"/>
  <c r="BX381" i="2" s="1"/>
  <c r="X381" i="2"/>
  <c r="BV381" i="2" s="1"/>
  <c r="V381" i="2"/>
  <c r="BR381" i="2" s="1"/>
  <c r="O381" i="2"/>
  <c r="CC380" i="2"/>
  <c r="CB380" i="2"/>
  <c r="CA380" i="2"/>
  <c r="BY380" i="2"/>
  <c r="BX380" i="2"/>
  <c r="BW380" i="2"/>
  <c r="BU380" i="2"/>
  <c r="BS380" i="2"/>
  <c r="BR380" i="2"/>
  <c r="BQ380" i="2"/>
  <c r="BO380" i="2"/>
  <c r="AB380" i="2"/>
  <c r="CD380" i="2" s="1"/>
  <c r="Z380" i="2"/>
  <c r="X380" i="2"/>
  <c r="BT380" i="2" s="1"/>
  <c r="V380" i="2"/>
  <c r="BP380" i="2" s="1"/>
  <c r="O380" i="2"/>
  <c r="CC379" i="2"/>
  <c r="CB379" i="2"/>
  <c r="CA379" i="2"/>
  <c r="BY379" i="2"/>
  <c r="BW379" i="2"/>
  <c r="BU379" i="2"/>
  <c r="BT379" i="2"/>
  <c r="BS379" i="2"/>
  <c r="BQ379" i="2"/>
  <c r="BO379" i="2"/>
  <c r="AB379" i="2"/>
  <c r="CD379" i="2" s="1"/>
  <c r="Z379" i="2"/>
  <c r="BZ379" i="2" s="1"/>
  <c r="X379" i="2"/>
  <c r="BV379" i="2" s="1"/>
  <c r="V379" i="2"/>
  <c r="O379" i="2"/>
  <c r="CD378" i="2"/>
  <c r="CC378" i="2"/>
  <c r="CA378" i="2"/>
  <c r="BY378" i="2"/>
  <c r="BW378" i="2"/>
  <c r="BU378" i="2"/>
  <c r="BT378" i="2"/>
  <c r="BS378" i="2"/>
  <c r="BQ378" i="2"/>
  <c r="BO378" i="2"/>
  <c r="AB378" i="2"/>
  <c r="CB378" i="2" s="1"/>
  <c r="Z378" i="2"/>
  <c r="BX378" i="2" s="1"/>
  <c r="X378" i="2"/>
  <c r="X382" i="2" s="1"/>
  <c r="V378" i="2"/>
  <c r="AC378" i="2" s="1"/>
  <c r="O378" i="2"/>
  <c r="AA375" i="2"/>
  <c r="Y375" i="2"/>
  <c r="W375" i="2"/>
  <c r="U375" i="2"/>
  <c r="AA374" i="2"/>
  <c r="Y374" i="2"/>
  <c r="W374" i="2"/>
  <c r="U374" i="2"/>
  <c r="CD373" i="2"/>
  <c r="CC373" i="2"/>
  <c r="CA373" i="2"/>
  <c r="BY373" i="2"/>
  <c r="BW373" i="2"/>
  <c r="BU373" i="2"/>
  <c r="BS373" i="2"/>
  <c r="BQ373" i="2"/>
  <c r="BO373" i="2"/>
  <c r="AB373" i="2"/>
  <c r="CB373" i="2" s="1"/>
  <c r="Z373" i="2"/>
  <c r="BZ373" i="2" s="1"/>
  <c r="X373" i="2"/>
  <c r="V373" i="2"/>
  <c r="BP373" i="2" s="1"/>
  <c r="CD372" i="2"/>
  <c r="CC372" i="2"/>
  <c r="CA372" i="2"/>
  <c r="BY372" i="2"/>
  <c r="BW372" i="2"/>
  <c r="BU372" i="2"/>
  <c r="BS372" i="2"/>
  <c r="BQ372" i="2"/>
  <c r="BO372" i="2"/>
  <c r="AB372" i="2"/>
  <c r="CB372" i="2" s="1"/>
  <c r="Z372" i="2"/>
  <c r="BX372" i="2" s="1"/>
  <c r="X372" i="2"/>
  <c r="V372" i="2"/>
  <c r="O372" i="2"/>
  <c r="CC371" i="2"/>
  <c r="CA371" i="2"/>
  <c r="BY371" i="2"/>
  <c r="BX371" i="2"/>
  <c r="BW371" i="2"/>
  <c r="BV371" i="2"/>
  <c r="BU371" i="2"/>
  <c r="BS371" i="2"/>
  <c r="BR371" i="2"/>
  <c r="BQ371" i="2"/>
  <c r="BP371" i="2"/>
  <c r="BO371" i="2"/>
  <c r="AB371" i="2"/>
  <c r="AB375" i="2" s="1"/>
  <c r="Z371" i="2"/>
  <c r="X371" i="2"/>
  <c r="BT371" i="2" s="1"/>
  <c r="V371" i="2"/>
  <c r="O371" i="2"/>
  <c r="AA369" i="2"/>
  <c r="Z369" i="2"/>
  <c r="Y369" i="2"/>
  <c r="W369" i="2"/>
  <c r="U369" i="2"/>
  <c r="AA368" i="2"/>
  <c r="Y368" i="2"/>
  <c r="W368" i="2"/>
  <c r="U368" i="2"/>
  <c r="CC367" i="2"/>
  <c r="CB367" i="2"/>
  <c r="CA367" i="2"/>
  <c r="BY367" i="2"/>
  <c r="BW367" i="2"/>
  <c r="BU367" i="2"/>
  <c r="BS367" i="2"/>
  <c r="BR367" i="2"/>
  <c r="BQ367" i="2"/>
  <c r="BO367" i="2"/>
  <c r="AB367" i="2"/>
  <c r="CD367" i="2" s="1"/>
  <c r="Z367" i="2"/>
  <c r="BZ367" i="2" s="1"/>
  <c r="X367" i="2"/>
  <c r="V367" i="2"/>
  <c r="BP367" i="2" s="1"/>
  <c r="O367" i="2"/>
  <c r="CC366" i="2"/>
  <c r="CA366" i="2"/>
  <c r="BZ366" i="2"/>
  <c r="BY366" i="2"/>
  <c r="BW366" i="2"/>
  <c r="BU366" i="2"/>
  <c r="BS366" i="2"/>
  <c r="BR366" i="2"/>
  <c r="BQ366" i="2"/>
  <c r="BO366" i="2"/>
  <c r="AB366" i="2"/>
  <c r="AB369" i="2" s="1"/>
  <c r="Z366" i="2"/>
  <c r="BX366" i="2" s="1"/>
  <c r="X366" i="2"/>
  <c r="V366" i="2"/>
  <c r="V369" i="2" s="1"/>
  <c r="O366" i="2"/>
  <c r="AA363" i="2"/>
  <c r="Y363" i="2"/>
  <c r="X363" i="2"/>
  <c r="W363" i="2"/>
  <c r="U363" i="2"/>
  <c r="AB362" i="2"/>
  <c r="AA362" i="2"/>
  <c r="Z362" i="2"/>
  <c r="Y362" i="2"/>
  <c r="X362" i="2"/>
  <c r="W362" i="2"/>
  <c r="U362" i="2"/>
  <c r="CC361" i="2"/>
  <c r="CB361" i="2"/>
  <c r="CA361" i="2"/>
  <c r="BY361" i="2"/>
  <c r="BX361" i="2"/>
  <c r="BW361" i="2"/>
  <c r="BU361" i="2"/>
  <c r="BS361" i="2"/>
  <c r="BQ361" i="2"/>
  <c r="BO361" i="2"/>
  <c r="AB361" i="2"/>
  <c r="CD361" i="2" s="1"/>
  <c r="Z361" i="2"/>
  <c r="Z363" i="2" s="1"/>
  <c r="X361" i="2"/>
  <c r="BV361" i="2" s="1"/>
  <c r="V361" i="2"/>
  <c r="BR361" i="2" s="1"/>
  <c r="O361" i="2"/>
  <c r="AA359" i="2"/>
  <c r="Y359" i="2"/>
  <c r="W359" i="2"/>
  <c r="U359" i="2"/>
  <c r="AA358" i="2"/>
  <c r="Y358" i="2"/>
  <c r="W358" i="2"/>
  <c r="U358" i="2"/>
  <c r="CC357" i="2"/>
  <c r="CA357" i="2"/>
  <c r="BY357" i="2"/>
  <c r="BW357" i="2"/>
  <c r="BU357" i="2"/>
  <c r="BT357" i="2"/>
  <c r="BS357" i="2"/>
  <c r="BQ357" i="2"/>
  <c r="BO357" i="2"/>
  <c r="AB357" i="2"/>
  <c r="Z357" i="2"/>
  <c r="BZ357" i="2" s="1"/>
  <c r="X357" i="2"/>
  <c r="BV357" i="2" s="1"/>
  <c r="V357" i="2"/>
  <c r="BR357" i="2" s="1"/>
  <c r="CC356" i="2"/>
  <c r="CB356" i="2"/>
  <c r="CA356" i="2"/>
  <c r="BZ356" i="2"/>
  <c r="BY356" i="2"/>
  <c r="BW356" i="2"/>
  <c r="BU356" i="2"/>
  <c r="BS356" i="2"/>
  <c r="BQ356" i="2"/>
  <c r="BO356" i="2"/>
  <c r="AB356" i="2"/>
  <c r="CD356" i="2" s="1"/>
  <c r="Z356" i="2"/>
  <c r="BX356" i="2" s="1"/>
  <c r="X356" i="2"/>
  <c r="BV356" i="2" s="1"/>
  <c r="V356" i="2"/>
  <c r="BR356" i="2" s="1"/>
  <c r="O356" i="2"/>
  <c r="CC355" i="2"/>
  <c r="CA355" i="2"/>
  <c r="BY355" i="2"/>
  <c r="BW355" i="2"/>
  <c r="BV355" i="2"/>
  <c r="BU355" i="2"/>
  <c r="BS355" i="2"/>
  <c r="BQ355" i="2"/>
  <c r="BO355" i="2"/>
  <c r="AB355" i="2"/>
  <c r="CD355" i="2" s="1"/>
  <c r="Z355" i="2"/>
  <c r="BZ355" i="2" s="1"/>
  <c r="X355" i="2"/>
  <c r="BT355" i="2" s="1"/>
  <c r="V355" i="2"/>
  <c r="BP355" i="2" s="1"/>
  <c r="O355" i="2"/>
  <c r="CC354" i="2"/>
  <c r="CA354" i="2"/>
  <c r="BY354" i="2"/>
  <c r="BX354" i="2"/>
  <c r="BW354" i="2"/>
  <c r="BU354" i="2"/>
  <c r="BS354" i="2"/>
  <c r="BQ354" i="2"/>
  <c r="BO354" i="2"/>
  <c r="AB354" i="2"/>
  <c r="Z354" i="2"/>
  <c r="BZ354" i="2" s="1"/>
  <c r="X354" i="2"/>
  <c r="BV354" i="2" s="1"/>
  <c r="V354" i="2"/>
  <c r="BR354" i="2" s="1"/>
  <c r="O354" i="2"/>
  <c r="CC353" i="2"/>
  <c r="CB353" i="2"/>
  <c r="CA353" i="2"/>
  <c r="BZ353" i="2"/>
  <c r="BY353" i="2"/>
  <c r="BW353" i="2"/>
  <c r="BU353" i="2"/>
  <c r="BS353" i="2"/>
  <c r="BQ353" i="2"/>
  <c r="BO353" i="2"/>
  <c r="AB353" i="2"/>
  <c r="CD353" i="2" s="1"/>
  <c r="Z353" i="2"/>
  <c r="BX353" i="2" s="1"/>
  <c r="X353" i="2"/>
  <c r="BV353" i="2" s="1"/>
  <c r="V353" i="2"/>
  <c r="O353" i="2"/>
  <c r="CC352" i="2"/>
  <c r="CA352" i="2"/>
  <c r="BY352" i="2"/>
  <c r="BW352" i="2"/>
  <c r="BU352" i="2"/>
  <c r="BS352" i="2"/>
  <c r="BR352" i="2"/>
  <c r="BQ352" i="2"/>
  <c r="BO352" i="2"/>
  <c r="AB352" i="2"/>
  <c r="Z352" i="2"/>
  <c r="BX352" i="2" s="1"/>
  <c r="X352" i="2"/>
  <c r="V352" i="2"/>
  <c r="BP352" i="2" s="1"/>
  <c r="AB350" i="2"/>
  <c r="AA350" i="2"/>
  <c r="Y350" i="2"/>
  <c r="W350" i="2"/>
  <c r="U350" i="2"/>
  <c r="AA349" i="2"/>
  <c r="Y349" i="2"/>
  <c r="X349" i="2"/>
  <c r="W349" i="2"/>
  <c r="U349" i="2"/>
  <c r="CC348" i="2"/>
  <c r="CA348" i="2"/>
  <c r="BZ348" i="2"/>
  <c r="BY348" i="2"/>
  <c r="BW348" i="2"/>
  <c r="BV348" i="2"/>
  <c r="BU348" i="2"/>
  <c r="BT348" i="2"/>
  <c r="BS348" i="2"/>
  <c r="BQ348" i="2"/>
  <c r="BO348" i="2"/>
  <c r="AC348" i="2"/>
  <c r="AC349" i="2" s="1"/>
  <c r="AB348" i="2"/>
  <c r="CD348" i="2" s="1"/>
  <c r="Z348" i="2"/>
  <c r="Z349" i="2" s="1"/>
  <c r="X348" i="2"/>
  <c r="X350" i="2" s="1"/>
  <c r="V348" i="2"/>
  <c r="O348" i="2"/>
  <c r="AB344" i="2"/>
  <c r="AA344" i="2"/>
  <c r="Z344" i="2"/>
  <c r="Y344" i="2"/>
  <c r="W344" i="2"/>
  <c r="U344" i="2"/>
  <c r="AA343" i="2"/>
  <c r="Y343" i="2"/>
  <c r="W343" i="2"/>
  <c r="U343" i="2"/>
  <c r="CC342" i="2"/>
  <c r="CA342" i="2"/>
  <c r="BY342" i="2"/>
  <c r="BW342" i="2"/>
  <c r="BU342" i="2"/>
  <c r="BS342" i="2"/>
  <c r="BQ342" i="2"/>
  <c r="BO342" i="2"/>
  <c r="AB342" i="2"/>
  <c r="CB342" i="2" s="1"/>
  <c r="Z342" i="2"/>
  <c r="Z343" i="2" s="1"/>
  <c r="X342" i="2"/>
  <c r="V342" i="2"/>
  <c r="AA340" i="2"/>
  <c r="Y340" i="2"/>
  <c r="W340" i="2"/>
  <c r="U340" i="2"/>
  <c r="AA339" i="2"/>
  <c r="Y339" i="2"/>
  <c r="W339" i="2"/>
  <c r="U339" i="2"/>
  <c r="CC338" i="2"/>
  <c r="CA338" i="2"/>
  <c r="BY338" i="2"/>
  <c r="BW338" i="2"/>
  <c r="BU338" i="2"/>
  <c r="BS338" i="2"/>
  <c r="BR338" i="2"/>
  <c r="BQ338" i="2"/>
  <c r="BP338" i="2"/>
  <c r="BO338" i="2"/>
  <c r="AB338" i="2"/>
  <c r="CD338" i="2" s="1"/>
  <c r="Z338" i="2"/>
  <c r="BZ338" i="2" s="1"/>
  <c r="X338" i="2"/>
  <c r="BV338" i="2" s="1"/>
  <c r="V338" i="2"/>
  <c r="O338" i="2"/>
  <c r="CC337" i="2"/>
  <c r="CA337" i="2"/>
  <c r="BY337" i="2"/>
  <c r="BW337" i="2"/>
  <c r="BU337" i="2"/>
  <c r="BS337" i="2"/>
  <c r="BQ337" i="2"/>
  <c r="BO337" i="2"/>
  <c r="AB337" i="2"/>
  <c r="CB337" i="2" s="1"/>
  <c r="Z337" i="2"/>
  <c r="X337" i="2"/>
  <c r="V337" i="2"/>
  <c r="V340" i="2" s="1"/>
  <c r="O337" i="2"/>
  <c r="CC336" i="2"/>
  <c r="CA336" i="2"/>
  <c r="BY336" i="2"/>
  <c r="BW336" i="2"/>
  <c r="BU336" i="2"/>
  <c r="BS336" i="2"/>
  <c r="BR336" i="2"/>
  <c r="BQ336" i="2"/>
  <c r="BP336" i="2"/>
  <c r="BO336" i="2"/>
  <c r="AB336" i="2"/>
  <c r="Z336" i="2"/>
  <c r="X336" i="2"/>
  <c r="X340" i="2" s="1"/>
  <c r="V336" i="2"/>
  <c r="AA334" i="2"/>
  <c r="Y334" i="2"/>
  <c r="X334" i="2"/>
  <c r="W334" i="2"/>
  <c r="U334" i="2"/>
  <c r="AA333" i="2"/>
  <c r="Y333" i="2"/>
  <c r="W333" i="2"/>
  <c r="U333" i="2"/>
  <c r="CD332" i="2"/>
  <c r="CC332" i="2"/>
  <c r="CA332" i="2"/>
  <c r="BZ332" i="2"/>
  <c r="BY332" i="2"/>
  <c r="BW332" i="2"/>
  <c r="BU332" i="2"/>
  <c r="BS332" i="2"/>
  <c r="BR332" i="2"/>
  <c r="BQ332" i="2"/>
  <c r="BO332" i="2"/>
  <c r="AB332" i="2"/>
  <c r="AB334" i="2" s="1"/>
  <c r="Z332" i="2"/>
  <c r="Z333" i="2" s="1"/>
  <c r="X332" i="2"/>
  <c r="V332" i="2"/>
  <c r="V333" i="2" s="1"/>
  <c r="O332" i="2"/>
  <c r="AA330" i="2"/>
  <c r="Y330" i="2"/>
  <c r="W330" i="2"/>
  <c r="U330" i="2"/>
  <c r="AA329" i="2"/>
  <c r="Y329" i="2"/>
  <c r="W329" i="2"/>
  <c r="U329" i="2"/>
  <c r="CC328" i="2"/>
  <c r="CB328" i="2"/>
  <c r="CA328" i="2"/>
  <c r="BY328" i="2"/>
  <c r="BW328" i="2"/>
  <c r="BV328" i="2"/>
  <c r="BU328" i="2"/>
  <c r="BS328" i="2"/>
  <c r="BQ328" i="2"/>
  <c r="BO328" i="2"/>
  <c r="AB328" i="2"/>
  <c r="CD328" i="2" s="1"/>
  <c r="Z328" i="2"/>
  <c r="BZ328" i="2" s="1"/>
  <c r="X328" i="2"/>
  <c r="BT328" i="2" s="1"/>
  <c r="V328" i="2"/>
  <c r="BR328" i="2" s="1"/>
  <c r="O328" i="2"/>
  <c r="CC327" i="2"/>
  <c r="CA327" i="2"/>
  <c r="BY327" i="2"/>
  <c r="BX327" i="2"/>
  <c r="BW327" i="2"/>
  <c r="BV327" i="2"/>
  <c r="BU327" i="2"/>
  <c r="BS327" i="2"/>
  <c r="BR327" i="2"/>
  <c r="BQ327" i="2"/>
  <c r="BO327" i="2"/>
  <c r="AB327" i="2"/>
  <c r="CD327" i="2" s="1"/>
  <c r="Z327" i="2"/>
  <c r="BZ327" i="2" s="1"/>
  <c r="X327" i="2"/>
  <c r="AC327" i="2" s="1"/>
  <c r="V327" i="2"/>
  <c r="BP327" i="2" s="1"/>
  <c r="O327" i="2"/>
  <c r="CD326" i="2"/>
  <c r="CC326" i="2"/>
  <c r="CA326" i="2"/>
  <c r="BY326" i="2"/>
  <c r="BW326" i="2"/>
  <c r="BU326" i="2"/>
  <c r="BT326" i="2"/>
  <c r="BS326" i="2"/>
  <c r="BQ326" i="2"/>
  <c r="BO326" i="2"/>
  <c r="AB326" i="2"/>
  <c r="CB326" i="2" s="1"/>
  <c r="Z326" i="2"/>
  <c r="BZ326" i="2" s="1"/>
  <c r="X326" i="2"/>
  <c r="BV326" i="2" s="1"/>
  <c r="V326" i="2"/>
  <c r="O326" i="2"/>
  <c r="CC325" i="2"/>
  <c r="CA325" i="2"/>
  <c r="BY325" i="2"/>
  <c r="BW325" i="2"/>
  <c r="BU325" i="2"/>
  <c r="BT325" i="2"/>
  <c r="BS325" i="2"/>
  <c r="BQ325" i="2"/>
  <c r="BO325" i="2"/>
  <c r="AB325" i="2"/>
  <c r="CD325" i="2" s="1"/>
  <c r="Z325" i="2"/>
  <c r="BX325" i="2" s="1"/>
  <c r="X325" i="2"/>
  <c r="V325" i="2"/>
  <c r="BR325" i="2" s="1"/>
  <c r="O325" i="2"/>
  <c r="CD324" i="2"/>
  <c r="CC324" i="2"/>
  <c r="CA324" i="2"/>
  <c r="BZ324" i="2"/>
  <c r="BY324" i="2"/>
  <c r="BW324" i="2"/>
  <c r="BU324" i="2"/>
  <c r="BS324" i="2"/>
  <c r="BR324" i="2"/>
  <c r="BQ324" i="2"/>
  <c r="BO324" i="2"/>
  <c r="AB324" i="2"/>
  <c r="CB324" i="2" s="1"/>
  <c r="Z324" i="2"/>
  <c r="BX324" i="2" s="1"/>
  <c r="X324" i="2"/>
  <c r="BV324" i="2" s="1"/>
  <c r="V324" i="2"/>
  <c r="BP324" i="2" s="1"/>
  <c r="O324" i="2"/>
  <c r="CC323" i="2"/>
  <c r="CB323" i="2"/>
  <c r="CA323" i="2"/>
  <c r="BY323" i="2"/>
  <c r="BX323" i="2"/>
  <c r="BW323" i="2"/>
  <c r="BU323" i="2"/>
  <c r="BS323" i="2"/>
  <c r="BQ323" i="2"/>
  <c r="BP323" i="2"/>
  <c r="BO323" i="2"/>
  <c r="AC323" i="2"/>
  <c r="AB323" i="2"/>
  <c r="CD323" i="2" s="1"/>
  <c r="Z323" i="2"/>
  <c r="BZ323" i="2" s="1"/>
  <c r="X323" i="2"/>
  <c r="BT323" i="2" s="1"/>
  <c r="V323" i="2"/>
  <c r="BR323" i="2" s="1"/>
  <c r="O323" i="2"/>
  <c r="AA320" i="2"/>
  <c r="Z320" i="2"/>
  <c r="Y320" i="2"/>
  <c r="W320" i="2"/>
  <c r="U320" i="2"/>
  <c r="AA319" i="2"/>
  <c r="Y319" i="2"/>
  <c r="X319" i="2"/>
  <c r="W319" i="2"/>
  <c r="U319" i="2"/>
  <c r="CC318" i="2"/>
  <c r="CA318" i="2"/>
  <c r="BY318" i="2"/>
  <c r="BW318" i="2"/>
  <c r="BU318" i="2"/>
  <c r="BS318" i="2"/>
  <c r="BQ318" i="2"/>
  <c r="BO318" i="2"/>
  <c r="AB318" i="2"/>
  <c r="Z318" i="2"/>
  <c r="BX318" i="2" s="1"/>
  <c r="X318" i="2"/>
  <c r="BT318" i="2" s="1"/>
  <c r="V318" i="2"/>
  <c r="BR318" i="2" s="1"/>
  <c r="O318" i="2"/>
  <c r="AA316" i="2"/>
  <c r="Y316" i="2"/>
  <c r="W316" i="2"/>
  <c r="U316" i="2"/>
  <c r="AA315" i="2"/>
  <c r="Y315" i="2"/>
  <c r="W315" i="2"/>
  <c r="U315" i="2"/>
  <c r="CC314" i="2"/>
  <c r="CB314" i="2"/>
  <c r="CA314" i="2"/>
  <c r="BY314" i="2"/>
  <c r="BW314" i="2"/>
  <c r="BU314" i="2"/>
  <c r="BS314" i="2"/>
  <c r="BQ314" i="2"/>
  <c r="BP314" i="2"/>
  <c r="BO314" i="2"/>
  <c r="AB314" i="2"/>
  <c r="CD314" i="2" s="1"/>
  <c r="Z314" i="2"/>
  <c r="BZ314" i="2" s="1"/>
  <c r="X314" i="2"/>
  <c r="V314" i="2"/>
  <c r="O314" i="2"/>
  <c r="CC313" i="2"/>
  <c r="CA313" i="2"/>
  <c r="BY313" i="2"/>
  <c r="BW313" i="2"/>
  <c r="BU313" i="2"/>
  <c r="BT313" i="2"/>
  <c r="BS313" i="2"/>
  <c r="BQ313" i="2"/>
  <c r="BO313" i="2"/>
  <c r="AB313" i="2"/>
  <c r="CD313" i="2" s="1"/>
  <c r="Z313" i="2"/>
  <c r="X313" i="2"/>
  <c r="BV313" i="2" s="1"/>
  <c r="V313" i="2"/>
  <c r="BP313" i="2" s="1"/>
  <c r="O313" i="2"/>
  <c r="CC312" i="2"/>
  <c r="CA312" i="2"/>
  <c r="BY312" i="2"/>
  <c r="BW312" i="2"/>
  <c r="BU312" i="2"/>
  <c r="BS312" i="2"/>
  <c r="BR312" i="2"/>
  <c r="BQ312" i="2"/>
  <c r="BP312" i="2"/>
  <c r="BO312" i="2"/>
  <c r="AB312" i="2"/>
  <c r="Z312" i="2"/>
  <c r="BZ312" i="2" s="1"/>
  <c r="X312" i="2"/>
  <c r="BV312" i="2" s="1"/>
  <c r="V312" i="2"/>
  <c r="O312" i="2"/>
  <c r="CC311" i="2"/>
  <c r="CA311" i="2"/>
  <c r="BY311" i="2"/>
  <c r="BW311" i="2"/>
  <c r="BU311" i="2"/>
  <c r="BS311" i="2"/>
  <c r="BQ311" i="2"/>
  <c r="BP311" i="2"/>
  <c r="BO311" i="2"/>
  <c r="AC311" i="2"/>
  <c r="AB311" i="2"/>
  <c r="CD311" i="2" s="1"/>
  <c r="Z311" i="2"/>
  <c r="BX311" i="2" s="1"/>
  <c r="X311" i="2"/>
  <c r="BT311" i="2" s="1"/>
  <c r="V311" i="2"/>
  <c r="BR311" i="2" s="1"/>
  <c r="O311" i="2"/>
  <c r="CC310" i="2"/>
  <c r="CA310" i="2"/>
  <c r="BZ310" i="2"/>
  <c r="BY310" i="2"/>
  <c r="BX310" i="2"/>
  <c r="BW310" i="2"/>
  <c r="BU310" i="2"/>
  <c r="BS310" i="2"/>
  <c r="BQ310" i="2"/>
  <c r="BO310" i="2"/>
  <c r="AB310" i="2"/>
  <c r="Z310" i="2"/>
  <c r="X310" i="2"/>
  <c r="AC310" i="2" s="1"/>
  <c r="V310" i="2"/>
  <c r="O310" i="2"/>
  <c r="AB306" i="2"/>
  <c r="AA306" i="2"/>
  <c r="Y306" i="2"/>
  <c r="W306" i="2"/>
  <c r="U306" i="2"/>
  <c r="AA305" i="2"/>
  <c r="Y305" i="2"/>
  <c r="W305" i="2"/>
  <c r="U305" i="2"/>
  <c r="CC304" i="2"/>
  <c r="CA304" i="2"/>
  <c r="BY304" i="2"/>
  <c r="BW304" i="2"/>
  <c r="BV304" i="2"/>
  <c r="BU304" i="2"/>
  <c r="BS304" i="2"/>
  <c r="BQ304" i="2"/>
  <c r="BO304" i="2"/>
  <c r="AB304" i="2"/>
  <c r="CD304" i="2" s="1"/>
  <c r="Z304" i="2"/>
  <c r="Z306" i="2" s="1"/>
  <c r="X304" i="2"/>
  <c r="V304" i="2"/>
  <c r="BR304" i="2" s="1"/>
  <c r="AA302" i="2"/>
  <c r="Y302" i="2"/>
  <c r="W302" i="2"/>
  <c r="U302" i="2"/>
  <c r="AA301" i="2"/>
  <c r="Y301" i="2"/>
  <c r="W301" i="2"/>
  <c r="U301" i="2"/>
  <c r="CC300" i="2"/>
  <c r="CA300" i="2"/>
  <c r="BZ300" i="2"/>
  <c r="BY300" i="2"/>
  <c r="BW300" i="2"/>
  <c r="BV300" i="2"/>
  <c r="BU300" i="2"/>
  <c r="BS300" i="2"/>
  <c r="BQ300" i="2"/>
  <c r="BO300" i="2"/>
  <c r="AB300" i="2"/>
  <c r="CD300" i="2" s="1"/>
  <c r="Z300" i="2"/>
  <c r="BX300" i="2" s="1"/>
  <c r="X300" i="2"/>
  <c r="BT300" i="2" s="1"/>
  <c r="V300" i="2"/>
  <c r="BR300" i="2" s="1"/>
  <c r="O300" i="2"/>
  <c r="CC299" i="2"/>
  <c r="CB299" i="2"/>
  <c r="CA299" i="2"/>
  <c r="BY299" i="2"/>
  <c r="BW299" i="2"/>
  <c r="BU299" i="2"/>
  <c r="BT299" i="2"/>
  <c r="BS299" i="2"/>
  <c r="BQ299" i="2"/>
  <c r="BO299" i="2"/>
  <c r="AB299" i="2"/>
  <c r="CD299" i="2" s="1"/>
  <c r="Z299" i="2"/>
  <c r="BZ299" i="2" s="1"/>
  <c r="X299" i="2"/>
  <c r="BV299" i="2" s="1"/>
  <c r="V299" i="2"/>
  <c r="O299" i="2"/>
  <c r="CC298" i="2"/>
  <c r="CA298" i="2"/>
  <c r="BY298" i="2"/>
  <c r="BW298" i="2"/>
  <c r="BU298" i="2"/>
  <c r="BS298" i="2"/>
  <c r="BQ298" i="2"/>
  <c r="BO298" i="2"/>
  <c r="AB298" i="2"/>
  <c r="CB298" i="2" s="1"/>
  <c r="Z298" i="2"/>
  <c r="X298" i="2"/>
  <c r="BV298" i="2" s="1"/>
  <c r="V298" i="2"/>
  <c r="O298" i="2"/>
  <c r="CC297" i="2"/>
  <c r="CA297" i="2"/>
  <c r="BY297" i="2"/>
  <c r="BW297" i="2"/>
  <c r="BU297" i="2"/>
  <c r="BT297" i="2"/>
  <c r="BS297" i="2"/>
  <c r="BQ297" i="2"/>
  <c r="BO297" i="2"/>
  <c r="AB297" i="2"/>
  <c r="Z297" i="2"/>
  <c r="BZ297" i="2" s="1"/>
  <c r="X297" i="2"/>
  <c r="X302" i="2" s="1"/>
  <c r="V297" i="2"/>
  <c r="O297" i="2"/>
  <c r="AA295" i="2"/>
  <c r="Y295" i="2"/>
  <c r="W295" i="2"/>
  <c r="U295" i="2"/>
  <c r="AA294" i="2"/>
  <c r="Y294" i="2"/>
  <c r="W294" i="2"/>
  <c r="V294" i="2"/>
  <c r="U294" i="2"/>
  <c r="CC293" i="2"/>
  <c r="CA293" i="2"/>
  <c r="BY293" i="2"/>
  <c r="BW293" i="2"/>
  <c r="BU293" i="2"/>
  <c r="BS293" i="2"/>
  <c r="BR293" i="2"/>
  <c r="BQ293" i="2"/>
  <c r="BP293" i="2"/>
  <c r="BO293" i="2"/>
  <c r="AB293" i="2"/>
  <c r="CD293" i="2" s="1"/>
  <c r="Z293" i="2"/>
  <c r="Z295" i="2" s="1"/>
  <c r="X293" i="2"/>
  <c r="X294" i="2" s="1"/>
  <c r="V293" i="2"/>
  <c r="V295" i="2" s="1"/>
  <c r="O293" i="2"/>
  <c r="AA291" i="2"/>
  <c r="Y291" i="2"/>
  <c r="W291" i="2"/>
  <c r="V291" i="2"/>
  <c r="U291" i="2"/>
  <c r="AA290" i="2"/>
  <c r="Y290" i="2"/>
  <c r="W290" i="2"/>
  <c r="U290" i="2"/>
  <c r="CD289" i="2"/>
  <c r="CC289" i="2"/>
  <c r="CA289" i="2"/>
  <c r="BY289" i="2"/>
  <c r="BW289" i="2"/>
  <c r="BU289" i="2"/>
  <c r="BS289" i="2"/>
  <c r="BQ289" i="2"/>
  <c r="BO289" i="2"/>
  <c r="AB289" i="2"/>
  <c r="CB289" i="2" s="1"/>
  <c r="Z289" i="2"/>
  <c r="BX289" i="2" s="1"/>
  <c r="X289" i="2"/>
  <c r="V289" i="2"/>
  <c r="BR289" i="2" s="1"/>
  <c r="O289" i="2"/>
  <c r="CC288" i="2"/>
  <c r="CA288" i="2"/>
  <c r="BZ288" i="2"/>
  <c r="BY288" i="2"/>
  <c r="BW288" i="2"/>
  <c r="BU288" i="2"/>
  <c r="BS288" i="2"/>
  <c r="BQ288" i="2"/>
  <c r="BP288" i="2"/>
  <c r="BO288" i="2"/>
  <c r="AB288" i="2"/>
  <c r="AB291" i="2" s="1"/>
  <c r="Z288" i="2"/>
  <c r="X288" i="2"/>
  <c r="BV288" i="2" s="1"/>
  <c r="V288" i="2"/>
  <c r="AC288" i="2" s="1"/>
  <c r="O288" i="2"/>
  <c r="AB285" i="2"/>
  <c r="AA285" i="2"/>
  <c r="Y285" i="2"/>
  <c r="W285" i="2"/>
  <c r="U285" i="2"/>
  <c r="AA284" i="2"/>
  <c r="Y284" i="2"/>
  <c r="W284" i="2"/>
  <c r="V284" i="2"/>
  <c r="U284" i="2"/>
  <c r="CD283" i="2"/>
  <c r="CC283" i="2"/>
  <c r="CB283" i="2"/>
  <c r="CA283" i="2"/>
  <c r="BY283" i="2"/>
  <c r="BW283" i="2"/>
  <c r="BU283" i="2"/>
  <c r="BS283" i="2"/>
  <c r="BQ283" i="2"/>
  <c r="BP283" i="2"/>
  <c r="BO283" i="2"/>
  <c r="AB283" i="2"/>
  <c r="AB284" i="2" s="1"/>
  <c r="Z283" i="2"/>
  <c r="BZ283" i="2" s="1"/>
  <c r="X283" i="2"/>
  <c r="X284" i="2" s="1"/>
  <c r="V283" i="2"/>
  <c r="V285" i="2" s="1"/>
  <c r="O283" i="2"/>
  <c r="AA281" i="2"/>
  <c r="Y281" i="2"/>
  <c r="W281" i="2"/>
  <c r="U281" i="2"/>
  <c r="AA280" i="2"/>
  <c r="Y280" i="2"/>
  <c r="W280" i="2"/>
  <c r="V280" i="2"/>
  <c r="U280" i="2"/>
  <c r="CD279" i="2"/>
  <c r="CC279" i="2"/>
  <c r="CA279" i="2"/>
  <c r="BY279" i="2"/>
  <c r="BW279" i="2"/>
  <c r="BU279" i="2"/>
  <c r="BS279" i="2"/>
  <c r="BR279" i="2"/>
  <c r="BQ279" i="2"/>
  <c r="BO279" i="2"/>
  <c r="AB279" i="2"/>
  <c r="CB279" i="2" s="1"/>
  <c r="Z279" i="2"/>
  <c r="BX279" i="2" s="1"/>
  <c r="X279" i="2"/>
  <c r="V279" i="2"/>
  <c r="V281" i="2" s="1"/>
  <c r="O279" i="2"/>
  <c r="AA277" i="2"/>
  <c r="Y277" i="2"/>
  <c r="W277" i="2"/>
  <c r="U277" i="2"/>
  <c r="AA276" i="2"/>
  <c r="Y276" i="2"/>
  <c r="W276" i="2"/>
  <c r="U276" i="2"/>
  <c r="CC275" i="2"/>
  <c r="CA275" i="2"/>
  <c r="BY275" i="2"/>
  <c r="BW275" i="2"/>
  <c r="BU275" i="2"/>
  <c r="BS275" i="2"/>
  <c r="BQ275" i="2"/>
  <c r="BO275" i="2"/>
  <c r="AB275" i="2"/>
  <c r="Z275" i="2"/>
  <c r="X275" i="2"/>
  <c r="V275" i="2"/>
  <c r="V276" i="2" s="1"/>
  <c r="O275" i="2"/>
  <c r="AA273" i="2"/>
  <c r="Y273" i="2"/>
  <c r="W273" i="2"/>
  <c r="V273" i="2"/>
  <c r="U273" i="2"/>
  <c r="AB272" i="2"/>
  <c r="AA272" i="2"/>
  <c r="Y272" i="2"/>
  <c r="W272" i="2"/>
  <c r="V272" i="2"/>
  <c r="U272" i="2"/>
  <c r="CC271" i="2"/>
  <c r="CA271" i="2"/>
  <c r="BY271" i="2"/>
  <c r="BW271" i="2"/>
  <c r="BU271" i="2"/>
  <c r="BS271" i="2"/>
  <c r="BR271" i="2"/>
  <c r="BQ271" i="2"/>
  <c r="BP271" i="2"/>
  <c r="BO271" i="2"/>
  <c r="AB271" i="2"/>
  <c r="AB273" i="2" s="1"/>
  <c r="Z271" i="2"/>
  <c r="Z273" i="2" s="1"/>
  <c r="X271" i="2"/>
  <c r="V271" i="2"/>
  <c r="O271" i="2"/>
  <c r="AA268" i="2"/>
  <c r="Y268" i="2"/>
  <c r="W268" i="2"/>
  <c r="U268" i="2"/>
  <c r="AA267" i="2"/>
  <c r="Y267" i="2"/>
  <c r="W267" i="2"/>
  <c r="V267" i="2"/>
  <c r="U267" i="2"/>
  <c r="CC266" i="2"/>
  <c r="CA266" i="2"/>
  <c r="BY266" i="2"/>
  <c r="BW266" i="2"/>
  <c r="BU266" i="2"/>
  <c r="BS266" i="2"/>
  <c r="BR266" i="2"/>
  <c r="BQ266" i="2"/>
  <c r="BP266" i="2"/>
  <c r="BO266" i="2"/>
  <c r="AB266" i="2"/>
  <c r="AB267" i="2" s="1"/>
  <c r="Z266" i="2"/>
  <c r="X266" i="2"/>
  <c r="X267" i="2" s="1"/>
  <c r="V266" i="2"/>
  <c r="O266" i="2"/>
  <c r="AA264" i="2"/>
  <c r="Y264" i="2"/>
  <c r="W264" i="2"/>
  <c r="U264" i="2"/>
  <c r="AA263" i="2"/>
  <c r="Y263" i="2"/>
  <c r="W263" i="2"/>
  <c r="U263" i="2"/>
  <c r="CC262" i="2"/>
  <c r="CA262" i="2"/>
  <c r="BY262" i="2"/>
  <c r="BW262" i="2"/>
  <c r="BU262" i="2"/>
  <c r="BS262" i="2"/>
  <c r="BQ262" i="2"/>
  <c r="BO262" i="2"/>
  <c r="AB262" i="2"/>
  <c r="Z262" i="2"/>
  <c r="X262" i="2"/>
  <c r="V262" i="2"/>
  <c r="BP262" i="2" s="1"/>
  <c r="O262" i="2"/>
  <c r="CC261" i="2"/>
  <c r="CB261" i="2"/>
  <c r="CA261" i="2"/>
  <c r="BY261" i="2"/>
  <c r="BW261" i="2"/>
  <c r="BU261" i="2"/>
  <c r="BS261" i="2"/>
  <c r="BQ261" i="2"/>
  <c r="BO261" i="2"/>
  <c r="AB261" i="2"/>
  <c r="AB264" i="2" s="1"/>
  <c r="Z261" i="2"/>
  <c r="BZ261" i="2" s="1"/>
  <c r="X261" i="2"/>
  <c r="BV261" i="2" s="1"/>
  <c r="V261" i="2"/>
  <c r="O261" i="2"/>
  <c r="AA259" i="2"/>
  <c r="Z259" i="2"/>
  <c r="Y259" i="2"/>
  <c r="W259" i="2"/>
  <c r="U259" i="2"/>
  <c r="AA258" i="2"/>
  <c r="Y258" i="2"/>
  <c r="W258" i="2"/>
  <c r="U258" i="2"/>
  <c r="CC257" i="2"/>
  <c r="CA257" i="2"/>
  <c r="BY257" i="2"/>
  <c r="BW257" i="2"/>
  <c r="BU257" i="2"/>
  <c r="BT257" i="2"/>
  <c r="BS257" i="2"/>
  <c r="BQ257" i="2"/>
  <c r="BO257" i="2"/>
  <c r="AB257" i="2"/>
  <c r="Z257" i="2"/>
  <c r="BZ257" i="2" s="1"/>
  <c r="X257" i="2"/>
  <c r="X259" i="2" s="1"/>
  <c r="V257" i="2"/>
  <c r="V258" i="2" s="1"/>
  <c r="O257" i="2"/>
  <c r="AA254" i="2"/>
  <c r="Y254" i="2"/>
  <c r="W254" i="2"/>
  <c r="U254" i="2"/>
  <c r="AA253" i="2"/>
  <c r="Z253" i="2"/>
  <c r="Y253" i="2"/>
  <c r="W253" i="2"/>
  <c r="U253" i="2"/>
  <c r="CC252" i="2"/>
  <c r="CA252" i="2"/>
  <c r="BY252" i="2"/>
  <c r="BX252" i="2"/>
  <c r="BW252" i="2"/>
  <c r="BU252" i="2"/>
  <c r="BS252" i="2"/>
  <c r="BQ252" i="2"/>
  <c r="BP252" i="2"/>
  <c r="BO252" i="2"/>
  <c r="AB252" i="2"/>
  <c r="Z252" i="2"/>
  <c r="X252" i="2"/>
  <c r="X253" i="2" s="1"/>
  <c r="V252" i="2"/>
  <c r="O252" i="2"/>
  <c r="AA250" i="2"/>
  <c r="Y250" i="2"/>
  <c r="X250" i="2"/>
  <c r="W250" i="2"/>
  <c r="U250" i="2"/>
  <c r="AA249" i="2"/>
  <c r="Y249" i="2"/>
  <c r="X249" i="2"/>
  <c r="W249" i="2"/>
  <c r="V249" i="2"/>
  <c r="U249" i="2"/>
  <c r="CC248" i="2"/>
  <c r="CA248" i="2"/>
  <c r="BY248" i="2"/>
  <c r="BW248" i="2"/>
  <c r="BV248" i="2"/>
  <c r="BU248" i="2"/>
  <c r="BS248" i="2"/>
  <c r="BQ248" i="2"/>
  <c r="BO248" i="2"/>
  <c r="AB248" i="2"/>
  <c r="AB249" i="2" s="1"/>
  <c r="Z248" i="2"/>
  <c r="X248" i="2"/>
  <c r="BT248" i="2" s="1"/>
  <c r="V248" i="2"/>
  <c r="O248" i="2"/>
  <c r="AA246" i="2"/>
  <c r="Y246" i="2"/>
  <c r="W246" i="2"/>
  <c r="U246" i="2"/>
  <c r="AA245" i="2"/>
  <c r="Y245" i="2"/>
  <c r="W245" i="2"/>
  <c r="U245" i="2"/>
  <c r="CD244" i="2"/>
  <c r="CC244" i="2"/>
  <c r="CA244" i="2"/>
  <c r="BY244" i="2"/>
  <c r="BW244" i="2"/>
  <c r="BU244" i="2"/>
  <c r="BS244" i="2"/>
  <c r="BQ244" i="2"/>
  <c r="BO244" i="2"/>
  <c r="AB244" i="2"/>
  <c r="Z244" i="2"/>
  <c r="BZ244" i="2" s="1"/>
  <c r="X244" i="2"/>
  <c r="BT244" i="2" s="1"/>
  <c r="V244" i="2"/>
  <c r="O244" i="2"/>
  <c r="CC243" i="2"/>
  <c r="CA243" i="2"/>
  <c r="BY243" i="2"/>
  <c r="BW243" i="2"/>
  <c r="BU243" i="2"/>
  <c r="BT243" i="2"/>
  <c r="BS243" i="2"/>
  <c r="BQ243" i="2"/>
  <c r="BP243" i="2"/>
  <c r="BO243" i="2"/>
  <c r="AB243" i="2"/>
  <c r="CD243" i="2" s="1"/>
  <c r="Z243" i="2"/>
  <c r="X243" i="2"/>
  <c r="BV243" i="2" s="1"/>
  <c r="V243" i="2"/>
  <c r="V246" i="2" s="1"/>
  <c r="O243" i="2"/>
  <c r="AB240" i="2"/>
  <c r="AA240" i="2"/>
  <c r="Y240" i="2"/>
  <c r="W240" i="2"/>
  <c r="V240" i="2"/>
  <c r="U240" i="2"/>
  <c r="AA239" i="2"/>
  <c r="Y239" i="2"/>
  <c r="W239" i="2"/>
  <c r="U239" i="2"/>
  <c r="CD238" i="2"/>
  <c r="CC238" i="2"/>
  <c r="CA238" i="2"/>
  <c r="BY238" i="2"/>
  <c r="BW238" i="2"/>
  <c r="BU238" i="2"/>
  <c r="BS238" i="2"/>
  <c r="BR238" i="2"/>
  <c r="BQ238" i="2"/>
  <c r="BO238" i="2"/>
  <c r="AB238" i="2"/>
  <c r="CB238" i="2" s="1"/>
  <c r="Z238" i="2"/>
  <c r="X238" i="2"/>
  <c r="V238" i="2"/>
  <c r="V239" i="2" s="1"/>
  <c r="O238" i="2"/>
  <c r="AA236" i="2"/>
  <c r="Z236" i="2"/>
  <c r="Y236" i="2"/>
  <c r="W236" i="2"/>
  <c r="U236" i="2"/>
  <c r="AA235" i="2"/>
  <c r="Y235" i="2"/>
  <c r="W235" i="2"/>
  <c r="U235" i="2"/>
  <c r="CC234" i="2"/>
  <c r="CA234" i="2"/>
  <c r="BZ234" i="2"/>
  <c r="BY234" i="2"/>
  <c r="BW234" i="2"/>
  <c r="BU234" i="2"/>
  <c r="BT234" i="2"/>
  <c r="BS234" i="2"/>
  <c r="BQ234" i="2"/>
  <c r="BO234" i="2"/>
  <c r="AB234" i="2"/>
  <c r="AB235" i="2" s="1"/>
  <c r="Z234" i="2"/>
  <c r="Z235" i="2" s="1"/>
  <c r="X234" i="2"/>
  <c r="X236" i="2" s="1"/>
  <c r="V234" i="2"/>
  <c r="O234" i="2"/>
  <c r="AB231" i="2"/>
  <c r="AA231" i="2"/>
  <c r="Y231" i="2"/>
  <c r="W231" i="2"/>
  <c r="U231" i="2"/>
  <c r="AA230" i="2"/>
  <c r="Y230" i="2"/>
  <c r="W230" i="2"/>
  <c r="U230" i="2"/>
  <c r="CC229" i="2"/>
  <c r="CA229" i="2"/>
  <c r="BY229" i="2"/>
  <c r="BW229" i="2"/>
  <c r="BU229" i="2"/>
  <c r="BS229" i="2"/>
  <c r="BQ229" i="2"/>
  <c r="BP229" i="2"/>
  <c r="BO229" i="2"/>
  <c r="AB229" i="2"/>
  <c r="Z229" i="2"/>
  <c r="BZ229" i="2" s="1"/>
  <c r="X229" i="2"/>
  <c r="V229" i="2"/>
  <c r="BR229" i="2" s="1"/>
  <c r="O229" i="2"/>
  <c r="CC228" i="2"/>
  <c r="CA228" i="2"/>
  <c r="BY228" i="2"/>
  <c r="BW228" i="2"/>
  <c r="BU228" i="2"/>
  <c r="BS228" i="2"/>
  <c r="BQ228" i="2"/>
  <c r="BO228" i="2"/>
  <c r="AB228" i="2"/>
  <c r="CD228" i="2" s="1"/>
  <c r="Z228" i="2"/>
  <c r="Z231" i="2" s="1"/>
  <c r="X228" i="2"/>
  <c r="V228" i="2"/>
  <c r="O228" i="2"/>
  <c r="AA226" i="2"/>
  <c r="Y226" i="2"/>
  <c r="W226" i="2"/>
  <c r="U226" i="2"/>
  <c r="AA225" i="2"/>
  <c r="Y225" i="2"/>
  <c r="W225" i="2"/>
  <c r="U225" i="2"/>
  <c r="CC224" i="2"/>
  <c r="CA224" i="2"/>
  <c r="BY224" i="2"/>
  <c r="BW224" i="2"/>
  <c r="BU224" i="2"/>
  <c r="BT224" i="2"/>
  <c r="BS224" i="2"/>
  <c r="BQ224" i="2"/>
  <c r="BO224" i="2"/>
  <c r="AB224" i="2"/>
  <c r="CD224" i="2" s="1"/>
  <c r="Z224" i="2"/>
  <c r="BZ224" i="2" s="1"/>
  <c r="X224" i="2"/>
  <c r="BV224" i="2" s="1"/>
  <c r="V224" i="2"/>
  <c r="O224" i="2"/>
  <c r="CC223" i="2"/>
  <c r="CA223" i="2"/>
  <c r="BY223" i="2"/>
  <c r="BW223" i="2"/>
  <c r="BU223" i="2"/>
  <c r="BS223" i="2"/>
  <c r="BQ223" i="2"/>
  <c r="BO223" i="2"/>
  <c r="AB223" i="2"/>
  <c r="Z223" i="2"/>
  <c r="X223" i="2"/>
  <c r="BV223" i="2" s="1"/>
  <c r="V223" i="2"/>
  <c r="BP223" i="2" s="1"/>
  <c r="O223" i="2"/>
  <c r="AA220" i="2"/>
  <c r="Y220" i="2"/>
  <c r="W220" i="2"/>
  <c r="U220" i="2"/>
  <c r="AA219" i="2"/>
  <c r="Y219" i="2"/>
  <c r="W219" i="2"/>
  <c r="U219" i="2"/>
  <c r="CD218" i="2"/>
  <c r="CC218" i="2"/>
  <c r="CB218" i="2"/>
  <c r="CA218" i="2"/>
  <c r="BZ218" i="2"/>
  <c r="BY218" i="2"/>
  <c r="BW218" i="2"/>
  <c r="BU218" i="2"/>
  <c r="BS218" i="2"/>
  <c r="BQ218" i="2"/>
  <c r="BP218" i="2"/>
  <c r="BO218" i="2"/>
  <c r="AB218" i="2"/>
  <c r="Z218" i="2"/>
  <c r="BX218" i="2" s="1"/>
  <c r="X218" i="2"/>
  <c r="V218" i="2"/>
  <c r="O218" i="2"/>
  <c r="CC217" i="2"/>
  <c r="CA217" i="2"/>
  <c r="BY217" i="2"/>
  <c r="BX217" i="2"/>
  <c r="BW217" i="2"/>
  <c r="BU217" i="2"/>
  <c r="BS217" i="2"/>
  <c r="BR217" i="2"/>
  <c r="BQ217" i="2"/>
  <c r="BP217" i="2"/>
  <c r="BO217" i="2"/>
  <c r="AB217" i="2"/>
  <c r="CD217" i="2" s="1"/>
  <c r="Z217" i="2"/>
  <c r="BZ217" i="2" s="1"/>
  <c r="X217" i="2"/>
  <c r="V217" i="2"/>
  <c r="O217" i="2"/>
  <c r="CC216" i="2"/>
  <c r="CA216" i="2"/>
  <c r="BY216" i="2"/>
  <c r="BW216" i="2"/>
  <c r="BU216" i="2"/>
  <c r="BS216" i="2"/>
  <c r="BQ216" i="2"/>
  <c r="BO216" i="2"/>
  <c r="AB216" i="2"/>
  <c r="CD216" i="2" s="1"/>
  <c r="Z216" i="2"/>
  <c r="BZ216" i="2" s="1"/>
  <c r="X216" i="2"/>
  <c r="BT216" i="2" s="1"/>
  <c r="V216" i="2"/>
  <c r="BR216" i="2" s="1"/>
  <c r="O216" i="2"/>
  <c r="CC215" i="2"/>
  <c r="CA215" i="2"/>
  <c r="BY215" i="2"/>
  <c r="BW215" i="2"/>
  <c r="BV215" i="2"/>
  <c r="BU215" i="2"/>
  <c r="BS215" i="2"/>
  <c r="BQ215" i="2"/>
  <c r="BP215" i="2"/>
  <c r="BO215" i="2"/>
  <c r="AB215" i="2"/>
  <c r="CD215" i="2" s="1"/>
  <c r="Z215" i="2"/>
  <c r="BZ215" i="2" s="1"/>
  <c r="X215" i="2"/>
  <c r="BT215" i="2" s="1"/>
  <c r="V215" i="2"/>
  <c r="BR215" i="2" s="1"/>
  <c r="O215" i="2"/>
  <c r="CC214" i="2"/>
  <c r="CA214" i="2"/>
  <c r="BY214" i="2"/>
  <c r="BW214" i="2"/>
  <c r="BV214" i="2"/>
  <c r="BU214" i="2"/>
  <c r="BS214" i="2"/>
  <c r="BR214" i="2"/>
  <c r="BQ214" i="2"/>
  <c r="BO214" i="2"/>
  <c r="AB214" i="2"/>
  <c r="CB214" i="2" s="1"/>
  <c r="Z214" i="2"/>
  <c r="X214" i="2"/>
  <c r="BT214" i="2" s="1"/>
  <c r="V214" i="2"/>
  <c r="BP214" i="2" s="1"/>
  <c r="O214" i="2"/>
  <c r="CD213" i="2"/>
  <c r="CC213" i="2"/>
  <c r="CB213" i="2"/>
  <c r="CA213" i="2"/>
  <c r="BY213" i="2"/>
  <c r="BW213" i="2"/>
  <c r="BU213" i="2"/>
  <c r="BS213" i="2"/>
  <c r="BQ213" i="2"/>
  <c r="BO213" i="2"/>
  <c r="AB213" i="2"/>
  <c r="AB220" i="2" s="1"/>
  <c r="Z213" i="2"/>
  <c r="BX213" i="2" s="1"/>
  <c r="X213" i="2"/>
  <c r="BT213" i="2" s="1"/>
  <c r="V213" i="2"/>
  <c r="V220" i="2" s="1"/>
  <c r="O213" i="2"/>
  <c r="AB210" i="2"/>
  <c r="AA210" i="2"/>
  <c r="Y210" i="2"/>
  <c r="W210" i="2"/>
  <c r="U210" i="2"/>
  <c r="AA209" i="2"/>
  <c r="Y209" i="2"/>
  <c r="W209" i="2"/>
  <c r="U209" i="2"/>
  <c r="CC208" i="2"/>
  <c r="CA208" i="2"/>
  <c r="BZ208" i="2"/>
  <c r="BY208" i="2"/>
  <c r="BW208" i="2"/>
  <c r="BU208" i="2"/>
  <c r="BS208" i="2"/>
  <c r="BQ208" i="2"/>
  <c r="BO208" i="2"/>
  <c r="AB208" i="2"/>
  <c r="CB208" i="2" s="1"/>
  <c r="Z208" i="2"/>
  <c r="BX208" i="2" s="1"/>
  <c r="X208" i="2"/>
  <c r="BT208" i="2" s="1"/>
  <c r="V208" i="2"/>
  <c r="BP208" i="2" s="1"/>
  <c r="O208" i="2"/>
  <c r="CD207" i="2"/>
  <c r="CC207" i="2"/>
  <c r="CA207" i="2"/>
  <c r="BY207" i="2"/>
  <c r="BW207" i="2"/>
  <c r="BU207" i="2"/>
  <c r="BT207" i="2"/>
  <c r="BS207" i="2"/>
  <c r="BQ207" i="2"/>
  <c r="BO207" i="2"/>
  <c r="AB207" i="2"/>
  <c r="CB207" i="2" s="1"/>
  <c r="Z207" i="2"/>
  <c r="BZ207" i="2" s="1"/>
  <c r="X207" i="2"/>
  <c r="BV207" i="2" s="1"/>
  <c r="V207" i="2"/>
  <c r="AC207" i="2" s="1"/>
  <c r="O207" i="2"/>
  <c r="CC206" i="2"/>
  <c r="CA206" i="2"/>
  <c r="BY206" i="2"/>
  <c r="BW206" i="2"/>
  <c r="BV206" i="2"/>
  <c r="BU206" i="2"/>
  <c r="BS206" i="2"/>
  <c r="BQ206" i="2"/>
  <c r="BP206" i="2"/>
  <c r="BO206" i="2"/>
  <c r="AC206" i="2"/>
  <c r="AB206" i="2"/>
  <c r="CD206" i="2" s="1"/>
  <c r="Z206" i="2"/>
  <c r="BX206" i="2" s="1"/>
  <c r="X206" i="2"/>
  <c r="X210" i="2" s="1"/>
  <c r="V206" i="2"/>
  <c r="O206" i="2"/>
  <c r="CC205" i="2"/>
  <c r="CA205" i="2"/>
  <c r="BZ205" i="2"/>
  <c r="BY205" i="2"/>
  <c r="BW205" i="2"/>
  <c r="BV205" i="2"/>
  <c r="BU205" i="2"/>
  <c r="BS205" i="2"/>
  <c r="BQ205" i="2"/>
  <c r="BO205" i="2"/>
  <c r="AB205" i="2"/>
  <c r="CD205" i="2" s="1"/>
  <c r="Z205" i="2"/>
  <c r="X205" i="2"/>
  <c r="BT205" i="2" s="1"/>
  <c r="V205" i="2"/>
  <c r="BP205" i="2" s="1"/>
  <c r="O205" i="2"/>
  <c r="AA202" i="2"/>
  <c r="Y202" i="2"/>
  <c r="W202" i="2"/>
  <c r="U202" i="2"/>
  <c r="AA201" i="2"/>
  <c r="Y201" i="2"/>
  <c r="W201" i="2"/>
  <c r="V201" i="2"/>
  <c r="U201" i="2"/>
  <c r="CC200" i="2"/>
  <c r="CA200" i="2"/>
  <c r="BY200" i="2"/>
  <c r="BX200" i="2"/>
  <c r="BW200" i="2"/>
  <c r="BU200" i="2"/>
  <c r="BS200" i="2"/>
  <c r="BQ200" i="2"/>
  <c r="BP200" i="2"/>
  <c r="BO200" i="2"/>
  <c r="AB200" i="2"/>
  <c r="AB201" i="2" s="1"/>
  <c r="Z200" i="2"/>
  <c r="BZ200" i="2" s="1"/>
  <c r="X200" i="2"/>
  <c r="V200" i="2"/>
  <c r="V202" i="2" s="1"/>
  <c r="O200" i="2"/>
  <c r="AA198" i="2"/>
  <c r="Y198" i="2"/>
  <c r="W198" i="2"/>
  <c r="U198" i="2"/>
  <c r="AA197" i="2"/>
  <c r="Y197" i="2"/>
  <c r="W197" i="2"/>
  <c r="U197" i="2"/>
  <c r="CC196" i="2"/>
  <c r="CA196" i="2"/>
  <c r="BY196" i="2"/>
  <c r="BW196" i="2"/>
  <c r="BU196" i="2"/>
  <c r="BS196" i="2"/>
  <c r="BQ196" i="2"/>
  <c r="BO196" i="2"/>
  <c r="AB196" i="2"/>
  <c r="CB196" i="2" s="1"/>
  <c r="Z196" i="2"/>
  <c r="BZ196" i="2" s="1"/>
  <c r="X196" i="2"/>
  <c r="V196" i="2"/>
  <c r="BP196" i="2" s="1"/>
  <c r="O196" i="2"/>
  <c r="CC195" i="2"/>
  <c r="CA195" i="2"/>
  <c r="BY195" i="2"/>
  <c r="BW195" i="2"/>
  <c r="BU195" i="2"/>
  <c r="BS195" i="2"/>
  <c r="BQ195" i="2"/>
  <c r="BO195" i="2"/>
  <c r="AB195" i="2"/>
  <c r="CD195" i="2" s="1"/>
  <c r="Z195" i="2"/>
  <c r="BZ195" i="2" s="1"/>
  <c r="X195" i="2"/>
  <c r="BV195" i="2" s="1"/>
  <c r="V195" i="2"/>
  <c r="O195" i="2"/>
  <c r="CC194" i="2"/>
  <c r="CA194" i="2"/>
  <c r="BZ194" i="2"/>
  <c r="BY194" i="2"/>
  <c r="BW194" i="2"/>
  <c r="BV194" i="2"/>
  <c r="BU194" i="2"/>
  <c r="BS194" i="2"/>
  <c r="BR194" i="2"/>
  <c r="BQ194" i="2"/>
  <c r="BP194" i="2"/>
  <c r="BO194" i="2"/>
  <c r="AB194" i="2"/>
  <c r="CD194" i="2" s="1"/>
  <c r="Z194" i="2"/>
  <c r="BX194" i="2" s="1"/>
  <c r="X194" i="2"/>
  <c r="BT194" i="2" s="1"/>
  <c r="V194" i="2"/>
  <c r="O194" i="2"/>
  <c r="CC193" i="2"/>
  <c r="CA193" i="2"/>
  <c r="BY193" i="2"/>
  <c r="BW193" i="2"/>
  <c r="BV193" i="2"/>
  <c r="BU193" i="2"/>
  <c r="BT193" i="2"/>
  <c r="BS193" i="2"/>
  <c r="BQ193" i="2"/>
  <c r="BO193" i="2"/>
  <c r="AB193" i="2"/>
  <c r="CD193" i="2" s="1"/>
  <c r="Z193" i="2"/>
  <c r="BX193" i="2" s="1"/>
  <c r="X193" i="2"/>
  <c r="V193" i="2"/>
  <c r="BR193" i="2" s="1"/>
  <c r="O193" i="2"/>
  <c r="CC192" i="2"/>
  <c r="CA192" i="2"/>
  <c r="BZ192" i="2"/>
  <c r="BY192" i="2"/>
  <c r="BX192" i="2"/>
  <c r="BW192" i="2"/>
  <c r="BU192" i="2"/>
  <c r="BS192" i="2"/>
  <c r="BQ192" i="2"/>
  <c r="BP192" i="2"/>
  <c r="BO192" i="2"/>
  <c r="AB192" i="2"/>
  <c r="CD192" i="2" s="1"/>
  <c r="Z192" i="2"/>
  <c r="X192" i="2"/>
  <c r="V192" i="2"/>
  <c r="BR192" i="2" s="1"/>
  <c r="O192" i="2"/>
  <c r="CC191" i="2"/>
  <c r="CA191" i="2"/>
  <c r="BY191" i="2"/>
  <c r="BW191" i="2"/>
  <c r="BU191" i="2"/>
  <c r="BS191" i="2"/>
  <c r="BQ191" i="2"/>
  <c r="BO191" i="2"/>
  <c r="AB191" i="2"/>
  <c r="CD191" i="2" s="1"/>
  <c r="Z191" i="2"/>
  <c r="BZ191" i="2" s="1"/>
  <c r="X191" i="2"/>
  <c r="BT191" i="2" s="1"/>
  <c r="V191" i="2"/>
  <c r="BR191" i="2" s="1"/>
  <c r="O191" i="2"/>
  <c r="CC190" i="2"/>
  <c r="CA190" i="2"/>
  <c r="BY190" i="2"/>
  <c r="BW190" i="2"/>
  <c r="BU190" i="2"/>
  <c r="BS190" i="2"/>
  <c r="BQ190" i="2"/>
  <c r="BO190" i="2"/>
  <c r="AB190" i="2"/>
  <c r="CB190" i="2" s="1"/>
  <c r="Z190" i="2"/>
  <c r="X190" i="2"/>
  <c r="X197" i="2" s="1"/>
  <c r="V190" i="2"/>
  <c r="BR190" i="2" s="1"/>
  <c r="O190" i="2"/>
  <c r="AA187" i="2"/>
  <c r="Y187" i="2"/>
  <c r="W187" i="2"/>
  <c r="U187" i="2"/>
  <c r="AA186" i="2"/>
  <c r="Y186" i="2"/>
  <c r="W186" i="2"/>
  <c r="U186" i="2"/>
  <c r="CD185" i="2"/>
  <c r="CC185" i="2"/>
  <c r="CB185" i="2"/>
  <c r="CA185" i="2"/>
  <c r="BY185" i="2"/>
  <c r="BW185" i="2"/>
  <c r="BV185" i="2"/>
  <c r="BU185" i="2"/>
  <c r="BS185" i="2"/>
  <c r="BR185" i="2"/>
  <c r="BQ185" i="2"/>
  <c r="BO185" i="2"/>
  <c r="AB185" i="2"/>
  <c r="Z185" i="2"/>
  <c r="BZ185" i="2" s="1"/>
  <c r="X185" i="2"/>
  <c r="BT185" i="2" s="1"/>
  <c r="V185" i="2"/>
  <c r="AC185" i="2" s="1"/>
  <c r="O185" i="2"/>
  <c r="CC184" i="2"/>
  <c r="CA184" i="2"/>
  <c r="BZ184" i="2"/>
  <c r="BY184" i="2"/>
  <c r="BW184" i="2"/>
  <c r="BU184" i="2"/>
  <c r="BS184" i="2"/>
  <c r="BQ184" i="2"/>
  <c r="BO184" i="2"/>
  <c r="AB184" i="2"/>
  <c r="CD184" i="2" s="1"/>
  <c r="Z184" i="2"/>
  <c r="BX184" i="2" s="1"/>
  <c r="X184" i="2"/>
  <c r="V184" i="2"/>
  <c r="BR184" i="2" s="1"/>
  <c r="O184" i="2"/>
  <c r="CC183" i="2"/>
  <c r="CA183" i="2"/>
  <c r="BY183" i="2"/>
  <c r="BW183" i="2"/>
  <c r="BU183" i="2"/>
  <c r="BT183" i="2"/>
  <c r="BS183" i="2"/>
  <c r="BQ183" i="2"/>
  <c r="BO183" i="2"/>
  <c r="AB183" i="2"/>
  <c r="CB183" i="2" s="1"/>
  <c r="Z183" i="2"/>
  <c r="BZ183" i="2" s="1"/>
  <c r="X183" i="2"/>
  <c r="BV183" i="2" s="1"/>
  <c r="V183" i="2"/>
  <c r="BP183" i="2" s="1"/>
  <c r="O183" i="2"/>
  <c r="CD182" i="2"/>
  <c r="CC182" i="2"/>
  <c r="CA182" i="2"/>
  <c r="BY182" i="2"/>
  <c r="BW182" i="2"/>
  <c r="BV182" i="2"/>
  <c r="BU182" i="2"/>
  <c r="BS182" i="2"/>
  <c r="BR182" i="2"/>
  <c r="BQ182" i="2"/>
  <c r="BO182" i="2"/>
  <c r="AB182" i="2"/>
  <c r="CB182" i="2" s="1"/>
  <c r="Z182" i="2"/>
  <c r="BZ182" i="2" s="1"/>
  <c r="X182" i="2"/>
  <c r="BT182" i="2" s="1"/>
  <c r="V182" i="2"/>
  <c r="V187" i="2" s="1"/>
  <c r="O182" i="2"/>
  <c r="CC181" i="2"/>
  <c r="CA181" i="2"/>
  <c r="BZ181" i="2"/>
  <c r="BY181" i="2"/>
  <c r="BW181" i="2"/>
  <c r="BV181" i="2"/>
  <c r="BU181" i="2"/>
  <c r="BT181" i="2"/>
  <c r="BS181" i="2"/>
  <c r="BQ181" i="2"/>
  <c r="BP181" i="2"/>
  <c r="BO181" i="2"/>
  <c r="AB181" i="2"/>
  <c r="CD181" i="2" s="1"/>
  <c r="Z181" i="2"/>
  <c r="BX181" i="2" s="1"/>
  <c r="X181" i="2"/>
  <c r="V181" i="2"/>
  <c r="BR181" i="2" s="1"/>
  <c r="O181" i="2"/>
  <c r="CC180" i="2"/>
  <c r="CA180" i="2"/>
  <c r="BY180" i="2"/>
  <c r="BW180" i="2"/>
  <c r="BU180" i="2"/>
  <c r="BS180" i="2"/>
  <c r="BR180" i="2"/>
  <c r="BQ180" i="2"/>
  <c r="BP180" i="2"/>
  <c r="BO180" i="2"/>
  <c r="AB180" i="2"/>
  <c r="Z180" i="2"/>
  <c r="X180" i="2"/>
  <c r="V180" i="2"/>
  <c r="O180" i="2"/>
  <c r="AA177" i="2"/>
  <c r="Y177" i="2"/>
  <c r="W177" i="2"/>
  <c r="U177" i="2"/>
  <c r="AB176" i="2"/>
  <c r="AA176" i="2"/>
  <c r="Y176" i="2"/>
  <c r="W176" i="2"/>
  <c r="U176" i="2"/>
  <c r="CD175" i="2"/>
  <c r="CC175" i="2"/>
  <c r="CB175" i="2"/>
  <c r="CA175" i="2"/>
  <c r="BZ175" i="2"/>
  <c r="BY175" i="2"/>
  <c r="BW175" i="2"/>
  <c r="BV175" i="2"/>
  <c r="BU175" i="2"/>
  <c r="BS175" i="2"/>
  <c r="BQ175" i="2"/>
  <c r="BO175" i="2"/>
  <c r="AB175" i="2"/>
  <c r="Z175" i="2"/>
  <c r="BX175" i="2" s="1"/>
  <c r="X175" i="2"/>
  <c r="BT175" i="2" s="1"/>
  <c r="V175" i="2"/>
  <c r="O175" i="2"/>
  <c r="CC174" i="2"/>
  <c r="CA174" i="2"/>
  <c r="BY174" i="2"/>
  <c r="BW174" i="2"/>
  <c r="BU174" i="2"/>
  <c r="BS174" i="2"/>
  <c r="BQ174" i="2"/>
  <c r="BO174" i="2"/>
  <c r="AB174" i="2"/>
  <c r="CD174" i="2" s="1"/>
  <c r="Z174" i="2"/>
  <c r="X174" i="2"/>
  <c r="BV174" i="2" s="1"/>
  <c r="V174" i="2"/>
  <c r="BR174" i="2" s="1"/>
  <c r="O174" i="2"/>
  <c r="CD173" i="2"/>
  <c r="CC173" i="2"/>
  <c r="CA173" i="2"/>
  <c r="BY173" i="2"/>
  <c r="BW173" i="2"/>
  <c r="BU173" i="2"/>
  <c r="BS173" i="2"/>
  <c r="BQ173" i="2"/>
  <c r="BO173" i="2"/>
  <c r="AB173" i="2"/>
  <c r="AB177" i="2" s="1"/>
  <c r="Z173" i="2"/>
  <c r="BX173" i="2" s="1"/>
  <c r="X173" i="2"/>
  <c r="BT173" i="2" s="1"/>
  <c r="V173" i="2"/>
  <c r="BR173" i="2" s="1"/>
  <c r="AA171" i="2"/>
  <c r="Y171" i="2"/>
  <c r="W171" i="2"/>
  <c r="U171" i="2"/>
  <c r="AA170" i="2"/>
  <c r="Y170" i="2"/>
  <c r="W170" i="2"/>
  <c r="U170" i="2"/>
  <c r="CC169" i="2"/>
  <c r="CA169" i="2"/>
  <c r="BY169" i="2"/>
  <c r="BW169" i="2"/>
  <c r="BU169" i="2"/>
  <c r="BS169" i="2"/>
  <c r="BQ169" i="2"/>
  <c r="BO169" i="2"/>
  <c r="AB169" i="2"/>
  <c r="CD169" i="2" s="1"/>
  <c r="Z169" i="2"/>
  <c r="X169" i="2"/>
  <c r="BV169" i="2" s="1"/>
  <c r="V169" i="2"/>
  <c r="BR169" i="2" s="1"/>
  <c r="O169" i="2"/>
  <c r="CC168" i="2"/>
  <c r="CA168" i="2"/>
  <c r="BY168" i="2"/>
  <c r="BW168" i="2"/>
  <c r="BU168" i="2"/>
  <c r="BS168" i="2"/>
  <c r="BQ168" i="2"/>
  <c r="BP168" i="2"/>
  <c r="BO168" i="2"/>
  <c r="AB168" i="2"/>
  <c r="CD168" i="2" s="1"/>
  <c r="Z168" i="2"/>
  <c r="X168" i="2"/>
  <c r="BT168" i="2" s="1"/>
  <c r="V168" i="2"/>
  <c r="BR168" i="2" s="1"/>
  <c r="O168" i="2"/>
  <c r="CC167" i="2"/>
  <c r="CA167" i="2"/>
  <c r="BZ167" i="2"/>
  <c r="BY167" i="2"/>
  <c r="BW167" i="2"/>
  <c r="BU167" i="2"/>
  <c r="BS167" i="2"/>
  <c r="BQ167" i="2"/>
  <c r="BO167" i="2"/>
  <c r="AB167" i="2"/>
  <c r="CD167" i="2" s="1"/>
  <c r="Z167" i="2"/>
  <c r="BX167" i="2" s="1"/>
  <c r="X167" i="2"/>
  <c r="BT167" i="2" s="1"/>
  <c r="V167" i="2"/>
  <c r="BR167" i="2" s="1"/>
  <c r="O167" i="2"/>
  <c r="CC166" i="2"/>
  <c r="CA166" i="2"/>
  <c r="BY166" i="2"/>
  <c r="BW166" i="2"/>
  <c r="BU166" i="2"/>
  <c r="BS166" i="2"/>
  <c r="BQ166" i="2"/>
  <c r="BO166" i="2"/>
  <c r="AB166" i="2"/>
  <c r="CD166" i="2" s="1"/>
  <c r="Z166" i="2"/>
  <c r="BZ166" i="2" s="1"/>
  <c r="X166" i="2"/>
  <c r="BV166" i="2" s="1"/>
  <c r="V166" i="2"/>
  <c r="BP166" i="2" s="1"/>
  <c r="O166" i="2"/>
  <c r="AA164" i="2"/>
  <c r="Z164" i="2"/>
  <c r="Y164" i="2"/>
  <c r="W164" i="2"/>
  <c r="U164" i="2"/>
  <c r="AA163" i="2"/>
  <c r="Z163" i="2"/>
  <c r="Y163" i="2"/>
  <c r="W163" i="2"/>
  <c r="U163" i="2"/>
  <c r="CD162" i="2"/>
  <c r="CC162" i="2"/>
  <c r="CA162" i="2"/>
  <c r="BZ162" i="2"/>
  <c r="BY162" i="2"/>
  <c r="BW162" i="2"/>
  <c r="BU162" i="2"/>
  <c r="BS162" i="2"/>
  <c r="BQ162" i="2"/>
  <c r="BO162" i="2"/>
  <c r="AB162" i="2"/>
  <c r="CB162" i="2" s="1"/>
  <c r="Z162" i="2"/>
  <c r="BX162" i="2" s="1"/>
  <c r="X162" i="2"/>
  <c r="X164" i="2" s="1"/>
  <c r="V162" i="2"/>
  <c r="V163" i="2" s="1"/>
  <c r="O162" i="2"/>
  <c r="AA160" i="2"/>
  <c r="Y160" i="2"/>
  <c r="W160" i="2"/>
  <c r="V160" i="2"/>
  <c r="U160" i="2"/>
  <c r="AB159" i="2"/>
  <c r="AA159" i="2"/>
  <c r="Y159" i="2"/>
  <c r="W159" i="2"/>
  <c r="V159" i="2"/>
  <c r="U159" i="2"/>
  <c r="CC158" i="2"/>
  <c r="CB158" i="2"/>
  <c r="CA158" i="2"/>
  <c r="BY158" i="2"/>
  <c r="BX158" i="2"/>
  <c r="BW158" i="2"/>
  <c r="BU158" i="2"/>
  <c r="BS158" i="2"/>
  <c r="BR158" i="2"/>
  <c r="BQ158" i="2"/>
  <c r="BP158" i="2"/>
  <c r="BO158" i="2"/>
  <c r="AB158" i="2"/>
  <c r="CD158" i="2" s="1"/>
  <c r="Z158" i="2"/>
  <c r="BZ158" i="2" s="1"/>
  <c r="X158" i="2"/>
  <c r="BT158" i="2" s="1"/>
  <c r="V158" i="2"/>
  <c r="O158" i="2"/>
  <c r="AB156" i="2"/>
  <c r="AA156" i="2"/>
  <c r="Z156" i="2"/>
  <c r="Y156" i="2"/>
  <c r="W156" i="2"/>
  <c r="U156" i="2"/>
  <c r="AA155" i="2"/>
  <c r="Y155" i="2"/>
  <c r="W155" i="2"/>
  <c r="U155" i="2"/>
  <c r="CD154" i="2"/>
  <c r="CC154" i="2"/>
  <c r="CA154" i="2"/>
  <c r="BY154" i="2"/>
  <c r="BW154" i="2"/>
  <c r="BU154" i="2"/>
  <c r="BS154" i="2"/>
  <c r="BQ154" i="2"/>
  <c r="BO154" i="2"/>
  <c r="AB154" i="2"/>
  <c r="CB154" i="2" s="1"/>
  <c r="Z154" i="2"/>
  <c r="BZ154" i="2" s="1"/>
  <c r="X154" i="2"/>
  <c r="BT154" i="2" s="1"/>
  <c r="V154" i="2"/>
  <c r="V155" i="2" s="1"/>
  <c r="O154" i="2"/>
  <c r="AA151" i="2"/>
  <c r="Y151" i="2"/>
  <c r="W151" i="2"/>
  <c r="U151" i="2"/>
  <c r="AA150" i="2"/>
  <c r="Y150" i="2"/>
  <c r="W150" i="2"/>
  <c r="U150" i="2"/>
  <c r="CC149" i="2"/>
  <c r="CA149" i="2"/>
  <c r="BY149" i="2"/>
  <c r="BW149" i="2"/>
  <c r="BU149" i="2"/>
  <c r="BS149" i="2"/>
  <c r="BQ149" i="2"/>
  <c r="BO149" i="2"/>
  <c r="AB149" i="2"/>
  <c r="CB149" i="2" s="1"/>
  <c r="Z149" i="2"/>
  <c r="BX149" i="2" s="1"/>
  <c r="X149" i="2"/>
  <c r="V149" i="2"/>
  <c r="BR149" i="2" s="1"/>
  <c r="O149" i="2"/>
  <c r="CC148" i="2"/>
  <c r="CA148" i="2"/>
  <c r="BY148" i="2"/>
  <c r="BW148" i="2"/>
  <c r="BU148" i="2"/>
  <c r="BS148" i="2"/>
  <c r="BQ148" i="2"/>
  <c r="BO148" i="2"/>
  <c r="AB148" i="2"/>
  <c r="CD148" i="2" s="1"/>
  <c r="Z148" i="2"/>
  <c r="BZ148" i="2" s="1"/>
  <c r="X148" i="2"/>
  <c r="BT148" i="2" s="1"/>
  <c r="V148" i="2"/>
  <c r="BR148" i="2" s="1"/>
  <c r="O148" i="2"/>
  <c r="CC147" i="2"/>
  <c r="CA147" i="2"/>
  <c r="BY147" i="2"/>
  <c r="BW147" i="2"/>
  <c r="BU147" i="2"/>
  <c r="BS147" i="2"/>
  <c r="BQ147" i="2"/>
  <c r="BO147" i="2"/>
  <c r="AB147" i="2"/>
  <c r="CD147" i="2" s="1"/>
  <c r="Z147" i="2"/>
  <c r="X147" i="2"/>
  <c r="BV147" i="2" s="1"/>
  <c r="V147" i="2"/>
  <c r="BR147" i="2" s="1"/>
  <c r="O147" i="2"/>
  <c r="CD146" i="2"/>
  <c r="CC146" i="2"/>
  <c r="CA146" i="2"/>
  <c r="BZ146" i="2"/>
  <c r="BY146" i="2"/>
  <c r="BW146" i="2"/>
  <c r="BU146" i="2"/>
  <c r="BT146" i="2"/>
  <c r="BS146" i="2"/>
  <c r="BQ146" i="2"/>
  <c r="BO146" i="2"/>
  <c r="AB146" i="2"/>
  <c r="AB151" i="2" s="1"/>
  <c r="Z146" i="2"/>
  <c r="BX146" i="2" s="1"/>
  <c r="X146" i="2"/>
  <c r="BV146" i="2" s="1"/>
  <c r="V146" i="2"/>
  <c r="BP146" i="2" s="1"/>
  <c r="O146" i="2"/>
  <c r="AB144" i="2"/>
  <c r="AA144" i="2"/>
  <c r="Y144" i="2"/>
  <c r="W144" i="2"/>
  <c r="U144" i="2"/>
  <c r="AA143" i="2"/>
  <c r="Y143" i="2"/>
  <c r="W143" i="2"/>
  <c r="V143" i="2"/>
  <c r="U143" i="2"/>
  <c r="CC142" i="2"/>
  <c r="CA142" i="2"/>
  <c r="BY142" i="2"/>
  <c r="BW142" i="2"/>
  <c r="BU142" i="2"/>
  <c r="BT142" i="2"/>
  <c r="BS142" i="2"/>
  <c r="BQ142" i="2"/>
  <c r="BO142" i="2"/>
  <c r="AB142" i="2"/>
  <c r="CD142" i="2" s="1"/>
  <c r="Z142" i="2"/>
  <c r="BZ142" i="2" s="1"/>
  <c r="X142" i="2"/>
  <c r="X144" i="2" s="1"/>
  <c r="V142" i="2"/>
  <c r="O142" i="2"/>
  <c r="AB138" i="2"/>
  <c r="AA138" i="2"/>
  <c r="Y138" i="2"/>
  <c r="W138" i="2"/>
  <c r="U138" i="2"/>
  <c r="AA137" i="2"/>
  <c r="Y137" i="2"/>
  <c r="W137" i="2"/>
  <c r="U137" i="2"/>
  <c r="CC136" i="2"/>
  <c r="CA136" i="2"/>
  <c r="BZ136" i="2"/>
  <c r="BY136" i="2"/>
  <c r="BW136" i="2"/>
  <c r="BU136" i="2"/>
  <c r="BS136" i="2"/>
  <c r="BR136" i="2"/>
  <c r="BQ136" i="2"/>
  <c r="BO136" i="2"/>
  <c r="AB136" i="2"/>
  <c r="CD136" i="2" s="1"/>
  <c r="Z136" i="2"/>
  <c r="BX136" i="2" s="1"/>
  <c r="X136" i="2"/>
  <c r="V136" i="2"/>
  <c r="BP136" i="2" s="1"/>
  <c r="O136" i="2"/>
  <c r="CC135" i="2"/>
  <c r="CA135" i="2"/>
  <c r="BY135" i="2"/>
  <c r="BW135" i="2"/>
  <c r="BU135" i="2"/>
  <c r="BS135" i="2"/>
  <c r="BQ135" i="2"/>
  <c r="BO135" i="2"/>
  <c r="AB135" i="2"/>
  <c r="CD135" i="2" s="1"/>
  <c r="Z135" i="2"/>
  <c r="Z138" i="2" s="1"/>
  <c r="X135" i="2"/>
  <c r="V135" i="2"/>
  <c r="O135" i="2"/>
  <c r="AA133" i="2"/>
  <c r="Y133" i="2"/>
  <c r="W133" i="2"/>
  <c r="U133" i="2"/>
  <c r="AA132" i="2"/>
  <c r="Y132" i="2"/>
  <c r="W132" i="2"/>
  <c r="U132" i="2"/>
  <c r="CC131" i="2"/>
  <c r="CB131" i="2"/>
  <c r="CA131" i="2"/>
  <c r="BY131" i="2"/>
  <c r="BW131" i="2"/>
  <c r="BU131" i="2"/>
  <c r="BS131" i="2"/>
  <c r="BR131" i="2"/>
  <c r="BQ131" i="2"/>
  <c r="BP131" i="2"/>
  <c r="BO131" i="2"/>
  <c r="AB131" i="2"/>
  <c r="CD131" i="2" s="1"/>
  <c r="Z131" i="2"/>
  <c r="BX131" i="2" s="1"/>
  <c r="X131" i="2"/>
  <c r="BV131" i="2" s="1"/>
  <c r="V131" i="2"/>
  <c r="O131" i="2"/>
  <c r="CC130" i="2"/>
  <c r="CA130" i="2"/>
  <c r="BY130" i="2"/>
  <c r="BW130" i="2"/>
  <c r="BU130" i="2"/>
  <c r="BS130" i="2"/>
  <c r="BQ130" i="2"/>
  <c r="BO130" i="2"/>
  <c r="AB130" i="2"/>
  <c r="CD130" i="2" s="1"/>
  <c r="Z130" i="2"/>
  <c r="BX130" i="2" s="1"/>
  <c r="X130" i="2"/>
  <c r="BT130" i="2" s="1"/>
  <c r="V130" i="2"/>
  <c r="O130" i="2"/>
  <c r="CC129" i="2"/>
  <c r="CA129" i="2"/>
  <c r="BY129" i="2"/>
  <c r="BW129" i="2"/>
  <c r="BU129" i="2"/>
  <c r="BS129" i="2"/>
  <c r="BQ129" i="2"/>
  <c r="BO129" i="2"/>
  <c r="AB129" i="2"/>
  <c r="CD129" i="2" s="1"/>
  <c r="Z129" i="2"/>
  <c r="BZ129" i="2" s="1"/>
  <c r="X129" i="2"/>
  <c r="BV129" i="2" s="1"/>
  <c r="V129" i="2"/>
  <c r="BR129" i="2" s="1"/>
  <c r="O129" i="2"/>
  <c r="CC128" i="2"/>
  <c r="CA128" i="2"/>
  <c r="BY128" i="2"/>
  <c r="BW128" i="2"/>
  <c r="BU128" i="2"/>
  <c r="BS128" i="2"/>
  <c r="BQ128" i="2"/>
  <c r="BO128" i="2"/>
  <c r="AB128" i="2"/>
  <c r="AB133" i="2" s="1"/>
  <c r="Z128" i="2"/>
  <c r="X128" i="2"/>
  <c r="X132" i="2" s="1"/>
  <c r="V128" i="2"/>
  <c r="BR128" i="2" s="1"/>
  <c r="O128" i="2"/>
  <c r="AA125" i="2"/>
  <c r="Y125" i="2"/>
  <c r="W125" i="2"/>
  <c r="U125" i="2"/>
  <c r="AA124" i="2"/>
  <c r="Y124" i="2"/>
  <c r="W124" i="2"/>
  <c r="U124" i="2"/>
  <c r="CC123" i="2"/>
  <c r="CA123" i="2"/>
  <c r="BY123" i="2"/>
  <c r="BW123" i="2"/>
  <c r="BU123" i="2"/>
  <c r="BS123" i="2"/>
  <c r="BQ123" i="2"/>
  <c r="BO123" i="2"/>
  <c r="AB123" i="2"/>
  <c r="CD123" i="2" s="1"/>
  <c r="Z123" i="2"/>
  <c r="BZ123" i="2" s="1"/>
  <c r="X123" i="2"/>
  <c r="BT123" i="2" s="1"/>
  <c r="V123" i="2"/>
  <c r="BR123" i="2" s="1"/>
  <c r="O123" i="2"/>
  <c r="CC122" i="2"/>
  <c r="CA122" i="2"/>
  <c r="BY122" i="2"/>
  <c r="BW122" i="2"/>
  <c r="BV122" i="2"/>
  <c r="BU122" i="2"/>
  <c r="BS122" i="2"/>
  <c r="BQ122" i="2"/>
  <c r="BO122" i="2"/>
  <c r="AB122" i="2"/>
  <c r="CD122" i="2" s="1"/>
  <c r="Z122" i="2"/>
  <c r="BZ122" i="2" s="1"/>
  <c r="X122" i="2"/>
  <c r="V122" i="2"/>
  <c r="V124" i="2" s="1"/>
  <c r="AA120" i="2"/>
  <c r="Z120" i="2"/>
  <c r="Y120" i="2"/>
  <c r="W120" i="2"/>
  <c r="U120" i="2"/>
  <c r="AA119" i="2"/>
  <c r="Y119" i="2"/>
  <c r="W119" i="2"/>
  <c r="U119" i="2"/>
  <c r="CC118" i="2"/>
  <c r="CA118" i="2"/>
  <c r="BY118" i="2"/>
  <c r="BW118" i="2"/>
  <c r="BU118" i="2"/>
  <c r="BS118" i="2"/>
  <c r="BQ118" i="2"/>
  <c r="BO118" i="2"/>
  <c r="AB118" i="2"/>
  <c r="CD118" i="2" s="1"/>
  <c r="Z118" i="2"/>
  <c r="BZ118" i="2" s="1"/>
  <c r="X118" i="2"/>
  <c r="BT118" i="2" s="1"/>
  <c r="V118" i="2"/>
  <c r="O118" i="2"/>
  <c r="AA115" i="2"/>
  <c r="Y115" i="2"/>
  <c r="W115" i="2"/>
  <c r="U115" i="2"/>
  <c r="AA114" i="2"/>
  <c r="Y114" i="2"/>
  <c r="W114" i="2"/>
  <c r="U114" i="2"/>
  <c r="CC113" i="2"/>
  <c r="CB113" i="2"/>
  <c r="CA113" i="2"/>
  <c r="BY113" i="2"/>
  <c r="BX113" i="2"/>
  <c r="BW113" i="2"/>
  <c r="BU113" i="2"/>
  <c r="BS113" i="2"/>
  <c r="BR113" i="2"/>
  <c r="BQ113" i="2"/>
  <c r="BP113" i="2"/>
  <c r="BO113" i="2"/>
  <c r="AB113" i="2"/>
  <c r="CD113" i="2" s="1"/>
  <c r="Z113" i="2"/>
  <c r="X113" i="2"/>
  <c r="BV113" i="2" s="1"/>
  <c r="V113" i="2"/>
  <c r="O113" i="2"/>
  <c r="CC112" i="2"/>
  <c r="CA112" i="2"/>
  <c r="BZ112" i="2"/>
  <c r="BY112" i="2"/>
  <c r="BW112" i="2"/>
  <c r="BU112" i="2"/>
  <c r="BS112" i="2"/>
  <c r="BQ112" i="2"/>
  <c r="BO112" i="2"/>
  <c r="AB112" i="2"/>
  <c r="AC112" i="2" s="1"/>
  <c r="Z112" i="2"/>
  <c r="BX112" i="2" s="1"/>
  <c r="X112" i="2"/>
  <c r="BT112" i="2" s="1"/>
  <c r="V112" i="2"/>
  <c r="O112" i="2"/>
  <c r="CC111" i="2"/>
  <c r="CA111" i="2"/>
  <c r="BY111" i="2"/>
  <c r="BW111" i="2"/>
  <c r="BU111" i="2"/>
  <c r="BS111" i="2"/>
  <c r="BQ111" i="2"/>
  <c r="BO111" i="2"/>
  <c r="AB111" i="2"/>
  <c r="Z111" i="2"/>
  <c r="BX111" i="2" s="1"/>
  <c r="X111" i="2"/>
  <c r="BT111" i="2" s="1"/>
  <c r="V111" i="2"/>
  <c r="BR111" i="2" s="1"/>
  <c r="O111" i="2"/>
  <c r="AB109" i="2"/>
  <c r="AA109" i="2"/>
  <c r="Y109" i="2"/>
  <c r="W109" i="2"/>
  <c r="U109" i="2"/>
  <c r="AA108" i="2"/>
  <c r="Y108" i="2"/>
  <c r="W108" i="2"/>
  <c r="U108" i="2"/>
  <c r="CC107" i="2"/>
  <c r="CB107" i="2"/>
  <c r="CA107" i="2"/>
  <c r="BY107" i="2"/>
  <c r="BW107" i="2"/>
  <c r="BU107" i="2"/>
  <c r="BS107" i="2"/>
  <c r="BQ107" i="2"/>
  <c r="BO107" i="2"/>
  <c r="AB107" i="2"/>
  <c r="CD107" i="2" s="1"/>
  <c r="Z107" i="2"/>
  <c r="BX107" i="2" s="1"/>
  <c r="X107" i="2"/>
  <c r="V107" i="2"/>
  <c r="BR107" i="2" s="1"/>
  <c r="O107" i="2"/>
  <c r="CC106" i="2"/>
  <c r="CA106" i="2"/>
  <c r="BY106" i="2"/>
  <c r="BW106" i="2"/>
  <c r="BU106" i="2"/>
  <c r="BS106" i="2"/>
  <c r="BQ106" i="2"/>
  <c r="BO106" i="2"/>
  <c r="AB106" i="2"/>
  <c r="Z106" i="2"/>
  <c r="BZ106" i="2" s="1"/>
  <c r="X106" i="2"/>
  <c r="BT106" i="2" s="1"/>
  <c r="V106" i="2"/>
  <c r="BR106" i="2" s="1"/>
  <c r="O106" i="2"/>
  <c r="CC105" i="2"/>
  <c r="CA105" i="2"/>
  <c r="BY105" i="2"/>
  <c r="BW105" i="2"/>
  <c r="BU105" i="2"/>
  <c r="BS105" i="2"/>
  <c r="BQ105" i="2"/>
  <c r="BO105" i="2"/>
  <c r="AB105" i="2"/>
  <c r="CD105" i="2" s="1"/>
  <c r="Z105" i="2"/>
  <c r="BX105" i="2" s="1"/>
  <c r="X105" i="2"/>
  <c r="BT105" i="2" s="1"/>
  <c r="V105" i="2"/>
  <c r="O105" i="2"/>
  <c r="CC104" i="2"/>
  <c r="CA104" i="2"/>
  <c r="BY104" i="2"/>
  <c r="BW104" i="2"/>
  <c r="BU104" i="2"/>
  <c r="BT104" i="2"/>
  <c r="BS104" i="2"/>
  <c r="BQ104" i="2"/>
  <c r="BO104" i="2"/>
  <c r="AB104" i="2"/>
  <c r="CB104" i="2" s="1"/>
  <c r="Z104" i="2"/>
  <c r="BX104" i="2" s="1"/>
  <c r="X104" i="2"/>
  <c r="BV104" i="2" s="1"/>
  <c r="V104" i="2"/>
  <c r="O104" i="2"/>
  <c r="CD103" i="2"/>
  <c r="CC103" i="2"/>
  <c r="CB103" i="2"/>
  <c r="CA103" i="2"/>
  <c r="BY103" i="2"/>
  <c r="BW103" i="2"/>
  <c r="BU103" i="2"/>
  <c r="BS103" i="2"/>
  <c r="BR103" i="2"/>
  <c r="BQ103" i="2"/>
  <c r="BO103" i="2"/>
  <c r="AB103" i="2"/>
  <c r="AB108" i="2" s="1"/>
  <c r="Z103" i="2"/>
  <c r="BZ103" i="2" s="1"/>
  <c r="X103" i="2"/>
  <c r="BT103" i="2" s="1"/>
  <c r="V103" i="2"/>
  <c r="AC103" i="2" s="1"/>
  <c r="O103" i="2"/>
  <c r="AA101" i="2"/>
  <c r="Y101" i="2"/>
  <c r="W101" i="2"/>
  <c r="U101" i="2"/>
  <c r="AA100" i="2"/>
  <c r="Y100" i="2"/>
  <c r="W100" i="2"/>
  <c r="U100" i="2"/>
  <c r="CD99" i="2"/>
  <c r="CC99" i="2"/>
  <c r="CA99" i="2"/>
  <c r="BY99" i="2"/>
  <c r="BW99" i="2"/>
  <c r="BV99" i="2"/>
  <c r="BU99" i="2"/>
  <c r="BS99" i="2"/>
  <c r="BQ99" i="2"/>
  <c r="BO99" i="2"/>
  <c r="AB99" i="2"/>
  <c r="CB99" i="2" s="1"/>
  <c r="Z99" i="2"/>
  <c r="X99" i="2"/>
  <c r="X101" i="2" s="1"/>
  <c r="V99" i="2"/>
  <c r="O99" i="2"/>
  <c r="CC98" i="2"/>
  <c r="CA98" i="2"/>
  <c r="BY98" i="2"/>
  <c r="BW98" i="2"/>
  <c r="BV98" i="2"/>
  <c r="BU98" i="2"/>
  <c r="BS98" i="2"/>
  <c r="BQ98" i="2"/>
  <c r="BO98" i="2"/>
  <c r="AB98" i="2"/>
  <c r="AB101" i="2" s="1"/>
  <c r="Z98" i="2"/>
  <c r="BZ98" i="2" s="1"/>
  <c r="X98" i="2"/>
  <c r="BT98" i="2" s="1"/>
  <c r="V98" i="2"/>
  <c r="BR98" i="2" s="1"/>
  <c r="O98" i="2"/>
  <c r="AA96" i="2"/>
  <c r="Y96" i="2"/>
  <c r="X96" i="2"/>
  <c r="W96" i="2"/>
  <c r="U96" i="2"/>
  <c r="AA95" i="2"/>
  <c r="Y95" i="2"/>
  <c r="W95" i="2"/>
  <c r="U95" i="2"/>
  <c r="CC94" i="2"/>
  <c r="CA94" i="2"/>
  <c r="BY94" i="2"/>
  <c r="BW94" i="2"/>
  <c r="BU94" i="2"/>
  <c r="BS94" i="2"/>
  <c r="BQ94" i="2"/>
  <c r="BO94" i="2"/>
  <c r="AB94" i="2"/>
  <c r="Z94" i="2"/>
  <c r="BZ94" i="2" s="1"/>
  <c r="X94" i="2"/>
  <c r="BV94" i="2" s="1"/>
  <c r="V94" i="2"/>
  <c r="O94" i="2"/>
  <c r="CC93" i="2"/>
  <c r="CA93" i="2"/>
  <c r="BZ93" i="2"/>
  <c r="BY93" i="2"/>
  <c r="BW93" i="2"/>
  <c r="BV93" i="2"/>
  <c r="BU93" i="2"/>
  <c r="BT93" i="2"/>
  <c r="BS93" i="2"/>
  <c r="BR93" i="2"/>
  <c r="BQ93" i="2"/>
  <c r="BO93" i="2"/>
  <c r="AB93" i="2"/>
  <c r="CB93" i="2" s="1"/>
  <c r="Z93" i="2"/>
  <c r="BX93" i="2" s="1"/>
  <c r="X93" i="2"/>
  <c r="V93" i="2"/>
  <c r="O93" i="2"/>
  <c r="CD92" i="2"/>
  <c r="CC92" i="2"/>
  <c r="CB92" i="2"/>
  <c r="CA92" i="2"/>
  <c r="BY92" i="2"/>
  <c r="BW92" i="2"/>
  <c r="BU92" i="2"/>
  <c r="BS92" i="2"/>
  <c r="BR92" i="2"/>
  <c r="BQ92" i="2"/>
  <c r="BO92" i="2"/>
  <c r="AB92" i="2"/>
  <c r="Z92" i="2"/>
  <c r="BZ92" i="2" s="1"/>
  <c r="X92" i="2"/>
  <c r="BV92" i="2" s="1"/>
  <c r="V92" i="2"/>
  <c r="AC92" i="2" s="1"/>
  <c r="O92" i="2"/>
  <c r="CC91" i="2"/>
  <c r="CA91" i="2"/>
  <c r="BY91" i="2"/>
  <c r="BW91" i="2"/>
  <c r="BV91" i="2"/>
  <c r="BU91" i="2"/>
  <c r="BT91" i="2"/>
  <c r="BS91" i="2"/>
  <c r="BQ91" i="2"/>
  <c r="BO91" i="2"/>
  <c r="AB91" i="2"/>
  <c r="CD91" i="2" s="1"/>
  <c r="Z91" i="2"/>
  <c r="BX91" i="2" s="1"/>
  <c r="X91" i="2"/>
  <c r="V91" i="2"/>
  <c r="BR91" i="2" s="1"/>
  <c r="O91" i="2"/>
  <c r="AA88" i="2"/>
  <c r="Y88" i="2"/>
  <c r="X88" i="2"/>
  <c r="W88" i="2"/>
  <c r="U88" i="2"/>
  <c r="AA87" i="2"/>
  <c r="Y87" i="2"/>
  <c r="W87" i="2"/>
  <c r="U87" i="2"/>
  <c r="CD86" i="2"/>
  <c r="CC86" i="2"/>
  <c r="CA86" i="2"/>
  <c r="BY86" i="2"/>
  <c r="BW86" i="2"/>
  <c r="BU86" i="2"/>
  <c r="BT86" i="2"/>
  <c r="BS86" i="2"/>
  <c r="BQ86" i="2"/>
  <c r="BO86" i="2"/>
  <c r="AB86" i="2"/>
  <c r="CB86" i="2" s="1"/>
  <c r="Z86" i="2"/>
  <c r="BZ86" i="2" s="1"/>
  <c r="X86" i="2"/>
  <c r="BV86" i="2" s="1"/>
  <c r="V86" i="2"/>
  <c r="AC86" i="2" s="1"/>
  <c r="CC85" i="2"/>
  <c r="CA85" i="2"/>
  <c r="BY85" i="2"/>
  <c r="BW85" i="2"/>
  <c r="BV85" i="2"/>
  <c r="BU85" i="2"/>
  <c r="BS85" i="2"/>
  <c r="BR85" i="2"/>
  <c r="BQ85" i="2"/>
  <c r="BO85" i="2"/>
  <c r="AB85" i="2"/>
  <c r="CB85" i="2" s="1"/>
  <c r="Z85" i="2"/>
  <c r="BX85" i="2" s="1"/>
  <c r="X85" i="2"/>
  <c r="BT85" i="2" s="1"/>
  <c r="V85" i="2"/>
  <c r="BP85" i="2" s="1"/>
  <c r="O85" i="2"/>
  <c r="AA83" i="2"/>
  <c r="Y83" i="2"/>
  <c r="W83" i="2"/>
  <c r="U83" i="2"/>
  <c r="AA82" i="2"/>
  <c r="Y82" i="2"/>
  <c r="W82" i="2"/>
  <c r="V82" i="2"/>
  <c r="U82" i="2"/>
  <c r="CD81" i="2"/>
  <c r="CC81" i="2"/>
  <c r="CB81" i="2"/>
  <c r="CA81" i="2"/>
  <c r="BY81" i="2"/>
  <c r="BW81" i="2"/>
  <c r="BU81" i="2"/>
  <c r="BS81" i="2"/>
  <c r="BQ81" i="2"/>
  <c r="BO81" i="2"/>
  <c r="AB81" i="2"/>
  <c r="AB82" i="2" s="1"/>
  <c r="Z81" i="2"/>
  <c r="BZ81" i="2" s="1"/>
  <c r="X81" i="2"/>
  <c r="BT81" i="2" s="1"/>
  <c r="V81" i="2"/>
  <c r="V83" i="2" s="1"/>
  <c r="O81" i="2"/>
  <c r="AA78" i="2"/>
  <c r="Y78" i="2"/>
  <c r="W78" i="2"/>
  <c r="U78" i="2"/>
  <c r="AA77" i="2"/>
  <c r="Y77" i="2"/>
  <c r="W77" i="2"/>
  <c r="U77" i="2"/>
  <c r="CC76" i="2"/>
  <c r="CA76" i="2"/>
  <c r="BY76" i="2"/>
  <c r="BW76" i="2"/>
  <c r="BU76" i="2"/>
  <c r="BS76" i="2"/>
  <c r="BQ76" i="2"/>
  <c r="BO76" i="2"/>
  <c r="AB76" i="2"/>
  <c r="Z76" i="2"/>
  <c r="BZ76" i="2" s="1"/>
  <c r="X76" i="2"/>
  <c r="BV76" i="2" s="1"/>
  <c r="V76" i="2"/>
  <c r="O76" i="2"/>
  <c r="CD75" i="2"/>
  <c r="CC75" i="2"/>
  <c r="CA75" i="2"/>
  <c r="BY75" i="2"/>
  <c r="BW75" i="2"/>
  <c r="BU75" i="2"/>
  <c r="BT75" i="2"/>
  <c r="BS75" i="2"/>
  <c r="BQ75" i="2"/>
  <c r="BO75" i="2"/>
  <c r="AB75" i="2"/>
  <c r="CB75" i="2" s="1"/>
  <c r="Z75" i="2"/>
  <c r="BX75" i="2" s="1"/>
  <c r="X75" i="2"/>
  <c r="X78" i="2" s="1"/>
  <c r="V75" i="2"/>
  <c r="V77" i="2" s="1"/>
  <c r="O75" i="2"/>
  <c r="AA73" i="2"/>
  <c r="Y73" i="2"/>
  <c r="W73" i="2"/>
  <c r="U73" i="2"/>
  <c r="AA72" i="2"/>
  <c r="Y72" i="2"/>
  <c r="W72" i="2"/>
  <c r="U72" i="2"/>
  <c r="CC71" i="2"/>
  <c r="CA71" i="2"/>
  <c r="BY71" i="2"/>
  <c r="BW71" i="2"/>
  <c r="BV71" i="2"/>
  <c r="BU71" i="2"/>
  <c r="BS71" i="2"/>
  <c r="BQ71" i="2"/>
  <c r="BO71" i="2"/>
  <c r="AB71" i="2"/>
  <c r="Z71" i="2"/>
  <c r="BZ71" i="2" s="1"/>
  <c r="X71" i="2"/>
  <c r="BT71" i="2" s="1"/>
  <c r="V71" i="2"/>
  <c r="AC71" i="2" s="1"/>
  <c r="O71" i="2"/>
  <c r="CC70" i="2"/>
  <c r="CA70" i="2"/>
  <c r="BY70" i="2"/>
  <c r="BX70" i="2"/>
  <c r="BW70" i="2"/>
  <c r="BU70" i="2"/>
  <c r="BS70" i="2"/>
  <c r="BQ70" i="2"/>
  <c r="BO70" i="2"/>
  <c r="AB70" i="2"/>
  <c r="CB70" i="2" s="1"/>
  <c r="Z70" i="2"/>
  <c r="BZ70" i="2" s="1"/>
  <c r="X70" i="2"/>
  <c r="BT70" i="2" s="1"/>
  <c r="V70" i="2"/>
  <c r="BR70" i="2" s="1"/>
  <c r="O70" i="2"/>
  <c r="CC69" i="2"/>
  <c r="CB69" i="2"/>
  <c r="CA69" i="2"/>
  <c r="BY69" i="2"/>
  <c r="BW69" i="2"/>
  <c r="BV69" i="2"/>
  <c r="BU69" i="2"/>
  <c r="BS69" i="2"/>
  <c r="BR69" i="2"/>
  <c r="BQ69" i="2"/>
  <c r="BP69" i="2"/>
  <c r="BO69" i="2"/>
  <c r="AB69" i="2"/>
  <c r="CD69" i="2" s="1"/>
  <c r="Z69" i="2"/>
  <c r="BZ69" i="2" s="1"/>
  <c r="X69" i="2"/>
  <c r="BT69" i="2" s="1"/>
  <c r="V69" i="2"/>
  <c r="O69" i="2"/>
  <c r="CC68" i="2"/>
  <c r="CA68" i="2"/>
  <c r="BY68" i="2"/>
  <c r="BW68" i="2"/>
  <c r="BV68" i="2"/>
  <c r="BU68" i="2"/>
  <c r="BT68" i="2"/>
  <c r="BS68" i="2"/>
  <c r="BQ68" i="2"/>
  <c r="BO68" i="2"/>
  <c r="AB68" i="2"/>
  <c r="CD68" i="2" s="1"/>
  <c r="Z68" i="2"/>
  <c r="BX68" i="2" s="1"/>
  <c r="X68" i="2"/>
  <c r="X73" i="2" s="1"/>
  <c r="V68" i="2"/>
  <c r="BR68" i="2" s="1"/>
  <c r="O68" i="2"/>
  <c r="AA66" i="2"/>
  <c r="Y66" i="2"/>
  <c r="W66" i="2"/>
  <c r="U66" i="2"/>
  <c r="AA65" i="2"/>
  <c r="Y65" i="2"/>
  <c r="W65" i="2"/>
  <c r="U65" i="2"/>
  <c r="CC64" i="2"/>
  <c r="CA64" i="2"/>
  <c r="BZ64" i="2"/>
  <c r="BY64" i="2"/>
  <c r="BW64" i="2"/>
  <c r="BV64" i="2"/>
  <c r="BU64" i="2"/>
  <c r="BS64" i="2"/>
  <c r="BQ64" i="2"/>
  <c r="BO64" i="2"/>
  <c r="AB64" i="2"/>
  <c r="CB64" i="2" s="1"/>
  <c r="Z64" i="2"/>
  <c r="BX64" i="2" s="1"/>
  <c r="X64" i="2"/>
  <c r="BT64" i="2" s="1"/>
  <c r="V64" i="2"/>
  <c r="O64" i="2"/>
  <c r="CC63" i="2"/>
  <c r="CB63" i="2"/>
  <c r="CA63" i="2"/>
  <c r="BY63" i="2"/>
  <c r="BW63" i="2"/>
  <c r="BU63" i="2"/>
  <c r="BS63" i="2"/>
  <c r="BR63" i="2"/>
  <c r="BQ63" i="2"/>
  <c r="BP63" i="2"/>
  <c r="BO63" i="2"/>
  <c r="AB63" i="2"/>
  <c r="CD63" i="2" s="1"/>
  <c r="Z63" i="2"/>
  <c r="BZ63" i="2" s="1"/>
  <c r="X63" i="2"/>
  <c r="BV63" i="2" s="1"/>
  <c r="V63" i="2"/>
  <c r="O63" i="2"/>
  <c r="CD62" i="2"/>
  <c r="CC62" i="2"/>
  <c r="CA62" i="2"/>
  <c r="BY62" i="2"/>
  <c r="BW62" i="2"/>
  <c r="BU62" i="2"/>
  <c r="BS62" i="2"/>
  <c r="BQ62" i="2"/>
  <c r="BO62" i="2"/>
  <c r="AB62" i="2"/>
  <c r="CB62" i="2" s="1"/>
  <c r="Z62" i="2"/>
  <c r="BX62" i="2" s="1"/>
  <c r="X62" i="2"/>
  <c r="BV62" i="2" s="1"/>
  <c r="V62" i="2"/>
  <c r="BR62" i="2" s="1"/>
  <c r="O62" i="2"/>
  <c r="CC61" i="2"/>
  <c r="CA61" i="2"/>
  <c r="BY61" i="2"/>
  <c r="BW61" i="2"/>
  <c r="BU61" i="2"/>
  <c r="BS61" i="2"/>
  <c r="BQ61" i="2"/>
  <c r="BO61" i="2"/>
  <c r="AB61" i="2"/>
  <c r="CD61" i="2" s="1"/>
  <c r="Z61" i="2"/>
  <c r="BZ61" i="2" s="1"/>
  <c r="X61" i="2"/>
  <c r="V61" i="2"/>
  <c r="BR61" i="2" s="1"/>
  <c r="O61" i="2"/>
  <c r="CC60" i="2"/>
  <c r="CA60" i="2"/>
  <c r="BY60" i="2"/>
  <c r="BW60" i="2"/>
  <c r="BU60" i="2"/>
  <c r="BS60" i="2"/>
  <c r="BQ60" i="2"/>
  <c r="BO60" i="2"/>
  <c r="AB60" i="2"/>
  <c r="Z60" i="2"/>
  <c r="BX60" i="2" s="1"/>
  <c r="X60" i="2"/>
  <c r="BT60" i="2" s="1"/>
  <c r="V60" i="2"/>
  <c r="O60" i="2"/>
  <c r="CC59" i="2"/>
  <c r="CA59" i="2"/>
  <c r="BY59" i="2"/>
  <c r="BX59" i="2"/>
  <c r="BW59" i="2"/>
  <c r="BU59" i="2"/>
  <c r="BT59" i="2"/>
  <c r="BS59" i="2"/>
  <c r="BQ59" i="2"/>
  <c r="BO59" i="2"/>
  <c r="AB59" i="2"/>
  <c r="Z59" i="2"/>
  <c r="X59" i="2"/>
  <c r="V59" i="2"/>
  <c r="V66" i="2" s="1"/>
  <c r="O59" i="2"/>
  <c r="AB57" i="2"/>
  <c r="AA57" i="2"/>
  <c r="Y57" i="2"/>
  <c r="W57" i="2"/>
  <c r="U57" i="2"/>
  <c r="AA56" i="2"/>
  <c r="Z56" i="2"/>
  <c r="Y56" i="2"/>
  <c r="W56" i="2"/>
  <c r="U56" i="2"/>
  <c r="CC55" i="2"/>
  <c r="CB55" i="2"/>
  <c r="CA55" i="2"/>
  <c r="BZ55" i="2"/>
  <c r="BY55" i="2"/>
  <c r="BW55" i="2"/>
  <c r="BU55" i="2"/>
  <c r="BS55" i="2"/>
  <c r="BQ55" i="2"/>
  <c r="BO55" i="2"/>
  <c r="AB55" i="2"/>
  <c r="AB56" i="2" s="1"/>
  <c r="Z55" i="2"/>
  <c r="Z57" i="2" s="1"/>
  <c r="X55" i="2"/>
  <c r="BT55" i="2" s="1"/>
  <c r="V55" i="2"/>
  <c r="BP55" i="2" s="1"/>
  <c r="O55" i="2"/>
  <c r="AA53" i="2"/>
  <c r="Y53" i="2"/>
  <c r="W53" i="2"/>
  <c r="U53" i="2"/>
  <c r="AA52" i="2"/>
  <c r="Y52" i="2"/>
  <c r="W52" i="2"/>
  <c r="U52" i="2"/>
  <c r="CC51" i="2"/>
  <c r="CA51" i="2"/>
  <c r="BY51" i="2"/>
  <c r="BW51" i="2"/>
  <c r="BV51" i="2"/>
  <c r="BU51" i="2"/>
  <c r="BS51" i="2"/>
  <c r="BQ51" i="2"/>
  <c r="BO51" i="2"/>
  <c r="AB51" i="2"/>
  <c r="CD51" i="2" s="1"/>
  <c r="Z51" i="2"/>
  <c r="BX51" i="2" s="1"/>
  <c r="X51" i="2"/>
  <c r="BT51" i="2" s="1"/>
  <c r="V51" i="2"/>
  <c r="V52" i="2" s="1"/>
  <c r="O51" i="2"/>
  <c r="CC50" i="2"/>
  <c r="CA50" i="2"/>
  <c r="BZ50" i="2"/>
  <c r="BY50" i="2"/>
  <c r="BW50" i="2"/>
  <c r="BU50" i="2"/>
  <c r="BS50" i="2"/>
  <c r="BR50" i="2"/>
  <c r="BQ50" i="2"/>
  <c r="BP50" i="2"/>
  <c r="BO50" i="2"/>
  <c r="AB50" i="2"/>
  <c r="CB50" i="2" s="1"/>
  <c r="Z50" i="2"/>
  <c r="X50" i="2"/>
  <c r="BV50" i="2" s="1"/>
  <c r="V50" i="2"/>
  <c r="V53" i="2" s="1"/>
  <c r="O50" i="2"/>
  <c r="AA47" i="2"/>
  <c r="Y47" i="2"/>
  <c r="W47" i="2"/>
  <c r="U47" i="2"/>
  <c r="AA46" i="2"/>
  <c r="Y46" i="2"/>
  <c r="W46" i="2"/>
  <c r="U46" i="2"/>
  <c r="CD45" i="2"/>
  <c r="CC45" i="2"/>
  <c r="CB45" i="2"/>
  <c r="CA45" i="2"/>
  <c r="BZ45" i="2"/>
  <c r="BY45" i="2"/>
  <c r="BW45" i="2"/>
  <c r="BV45" i="2"/>
  <c r="BU45" i="2"/>
  <c r="BS45" i="2"/>
  <c r="BQ45" i="2"/>
  <c r="BO45" i="2"/>
  <c r="AB45" i="2"/>
  <c r="Z45" i="2"/>
  <c r="BX45" i="2" s="1"/>
  <c r="X45" i="2"/>
  <c r="BT45" i="2" s="1"/>
  <c r="V45" i="2"/>
  <c r="O45" i="2"/>
  <c r="CC44" i="2"/>
  <c r="CA44" i="2"/>
  <c r="BY44" i="2"/>
  <c r="BW44" i="2"/>
  <c r="BU44" i="2"/>
  <c r="BS44" i="2"/>
  <c r="BR44" i="2"/>
  <c r="BQ44" i="2"/>
  <c r="BP44" i="2"/>
  <c r="BO44" i="2"/>
  <c r="AB44" i="2"/>
  <c r="AB47" i="2" s="1"/>
  <c r="Z44" i="2"/>
  <c r="BX44" i="2" s="1"/>
  <c r="X44" i="2"/>
  <c r="BV44" i="2" s="1"/>
  <c r="V44" i="2"/>
  <c r="O44" i="2"/>
  <c r="AA42" i="2"/>
  <c r="Y42" i="2"/>
  <c r="W42" i="2"/>
  <c r="U42" i="2"/>
  <c r="AA41" i="2"/>
  <c r="Y41" i="2"/>
  <c r="W41" i="2"/>
  <c r="U41" i="2"/>
  <c r="CC40" i="2"/>
  <c r="CA40" i="2"/>
  <c r="BY40" i="2"/>
  <c r="BX40" i="2"/>
  <c r="BW40" i="2"/>
  <c r="BU40" i="2"/>
  <c r="BS40" i="2"/>
  <c r="BQ40" i="2"/>
  <c r="BP40" i="2"/>
  <c r="BO40" i="2"/>
  <c r="AB40" i="2"/>
  <c r="CD40" i="2" s="1"/>
  <c r="Z40" i="2"/>
  <c r="BZ40" i="2" s="1"/>
  <c r="X40" i="2"/>
  <c r="BT40" i="2" s="1"/>
  <c r="V40" i="2"/>
  <c r="BR40" i="2" s="1"/>
  <c r="O40" i="2"/>
  <c r="CC39" i="2"/>
  <c r="CA39" i="2"/>
  <c r="BZ39" i="2"/>
  <c r="BY39" i="2"/>
  <c r="BW39" i="2"/>
  <c r="BV39" i="2"/>
  <c r="BU39" i="2"/>
  <c r="BS39" i="2"/>
  <c r="BQ39" i="2"/>
  <c r="BP39" i="2"/>
  <c r="BO39" i="2"/>
  <c r="AB39" i="2"/>
  <c r="CB39" i="2" s="1"/>
  <c r="Z39" i="2"/>
  <c r="BX39" i="2" s="1"/>
  <c r="X39" i="2"/>
  <c r="BT39" i="2" s="1"/>
  <c r="V39" i="2"/>
  <c r="V42" i="2" s="1"/>
  <c r="O39" i="2"/>
  <c r="AA35" i="2"/>
  <c r="Y35" i="2"/>
  <c r="W35" i="2"/>
  <c r="U35" i="2"/>
  <c r="AA34" i="2"/>
  <c r="Y34" i="2"/>
  <c r="X34" i="2"/>
  <c r="W34" i="2"/>
  <c r="U34" i="2"/>
  <c r="CC33" i="2"/>
  <c r="CA33" i="2"/>
  <c r="BY33" i="2"/>
  <c r="BW33" i="2"/>
  <c r="BV33" i="2"/>
  <c r="BU33" i="2"/>
  <c r="BS33" i="2"/>
  <c r="BQ33" i="2"/>
  <c r="BO33" i="2"/>
  <c r="AB33" i="2"/>
  <c r="AB34" i="2" s="1"/>
  <c r="Z33" i="2"/>
  <c r="BZ33" i="2" s="1"/>
  <c r="X33" i="2"/>
  <c r="X35" i="2" s="1"/>
  <c r="V33" i="2"/>
  <c r="V34" i="2" s="1"/>
  <c r="O33" i="2"/>
  <c r="AA31" i="2"/>
  <c r="Y31" i="2"/>
  <c r="W31" i="2"/>
  <c r="U31" i="2"/>
  <c r="U478" i="2" s="1"/>
  <c r="AA30" i="2"/>
  <c r="Y30" i="2"/>
  <c r="W30" i="2"/>
  <c r="U30" i="2"/>
  <c r="CC29" i="2"/>
  <c r="CA29" i="2"/>
  <c r="BZ29" i="2"/>
  <c r="BY29" i="2"/>
  <c r="BW29" i="2"/>
  <c r="BU29" i="2"/>
  <c r="BS29" i="2"/>
  <c r="BQ29" i="2"/>
  <c r="BP29" i="2"/>
  <c r="BO29" i="2"/>
  <c r="AB29" i="2"/>
  <c r="CD29" i="2" s="1"/>
  <c r="Z29" i="2"/>
  <c r="BX29" i="2" s="1"/>
  <c r="X29" i="2"/>
  <c r="BV29" i="2" s="1"/>
  <c r="V29" i="2"/>
  <c r="BR29" i="2" s="1"/>
  <c r="O29" i="2"/>
  <c r="CC28" i="2"/>
  <c r="CA28" i="2"/>
  <c r="BY28" i="2"/>
  <c r="BW28" i="2"/>
  <c r="BU28" i="2"/>
  <c r="BS28" i="2"/>
  <c r="BQ28" i="2"/>
  <c r="BO28" i="2"/>
  <c r="AB28" i="2"/>
  <c r="CB28" i="2" s="1"/>
  <c r="Z28" i="2"/>
  <c r="BZ28" i="2" s="1"/>
  <c r="X28" i="2"/>
  <c r="BT28" i="2" s="1"/>
  <c r="V28" i="2"/>
  <c r="BP28" i="2" s="1"/>
  <c r="O28" i="2"/>
  <c r="CC27" i="2"/>
  <c r="CA27" i="2"/>
  <c r="BY27" i="2"/>
  <c r="BW27" i="2"/>
  <c r="BU27" i="2"/>
  <c r="BS27" i="2"/>
  <c r="BR27" i="2"/>
  <c r="BQ27" i="2"/>
  <c r="BO27" i="2"/>
  <c r="AB27" i="2"/>
  <c r="CD27" i="2" s="1"/>
  <c r="Z27" i="2"/>
  <c r="BZ27" i="2" s="1"/>
  <c r="X27" i="2"/>
  <c r="BV27" i="2" s="1"/>
  <c r="V27" i="2"/>
  <c r="BP27" i="2" s="1"/>
  <c r="CC26" i="2"/>
  <c r="CB26" i="2"/>
  <c r="CA26" i="2"/>
  <c r="BZ26" i="2"/>
  <c r="BY26" i="2"/>
  <c r="BX26" i="2"/>
  <c r="BW26" i="2"/>
  <c r="BU26" i="2"/>
  <c r="BS26" i="2"/>
  <c r="BQ26" i="2"/>
  <c r="BO26" i="2"/>
  <c r="AB26" i="2"/>
  <c r="CD26" i="2" s="1"/>
  <c r="Z26" i="2"/>
  <c r="X26" i="2"/>
  <c r="BV26" i="2" s="1"/>
  <c r="V26" i="2"/>
  <c r="BP26" i="2" s="1"/>
  <c r="CC25" i="2"/>
  <c r="CA25" i="2"/>
  <c r="BY25" i="2"/>
  <c r="BW25" i="2"/>
  <c r="BU25" i="2"/>
  <c r="BS25" i="2"/>
  <c r="BR25" i="2"/>
  <c r="BQ25" i="2"/>
  <c r="BP25" i="2"/>
  <c r="BO25" i="2"/>
  <c r="AB25" i="2"/>
  <c r="CD25" i="2" s="1"/>
  <c r="Z25" i="2"/>
  <c r="BZ25" i="2" s="1"/>
  <c r="X25" i="2"/>
  <c r="BV25" i="2" s="1"/>
  <c r="V25" i="2"/>
  <c r="CC24" i="2"/>
  <c r="CA24" i="2"/>
  <c r="BY24" i="2"/>
  <c r="BW24" i="2"/>
  <c r="BU24" i="2"/>
  <c r="BS24" i="2"/>
  <c r="BQ24" i="2"/>
  <c r="BO24" i="2"/>
  <c r="AB24" i="2"/>
  <c r="CB24" i="2" s="1"/>
  <c r="Z24" i="2"/>
  <c r="BZ24" i="2" s="1"/>
  <c r="X24" i="2"/>
  <c r="BV24" i="2" s="1"/>
  <c r="V24" i="2"/>
  <c r="BP24" i="2" s="1"/>
  <c r="CC23" i="2"/>
  <c r="CB23" i="2"/>
  <c r="CA23" i="2"/>
  <c r="BY23" i="2"/>
  <c r="BW23" i="2"/>
  <c r="BV23" i="2"/>
  <c r="BU23" i="2"/>
  <c r="BS23" i="2"/>
  <c r="BR23" i="2"/>
  <c r="BQ23" i="2"/>
  <c r="BP23" i="2"/>
  <c r="BO23" i="2"/>
  <c r="AB23" i="2"/>
  <c r="CD23" i="2" s="1"/>
  <c r="Z23" i="2"/>
  <c r="BZ23" i="2" s="1"/>
  <c r="X23" i="2"/>
  <c r="BT23" i="2" s="1"/>
  <c r="V23" i="2"/>
  <c r="O23" i="2"/>
  <c r="CC22" i="2"/>
  <c r="CA22" i="2"/>
  <c r="BZ22" i="2"/>
  <c r="BY22" i="2"/>
  <c r="BW22" i="2"/>
  <c r="BU22" i="2"/>
  <c r="BS22" i="2"/>
  <c r="BQ22" i="2"/>
  <c r="BO22" i="2"/>
  <c r="AB22" i="2"/>
  <c r="Z22" i="2"/>
  <c r="BX22" i="2" s="1"/>
  <c r="X22" i="2"/>
  <c r="BV22" i="2" s="1"/>
  <c r="V22" i="2"/>
  <c r="BR22" i="2" s="1"/>
  <c r="O22" i="2"/>
  <c r="CC21" i="2"/>
  <c r="CA21" i="2"/>
  <c r="BY21" i="2"/>
  <c r="BW21" i="2"/>
  <c r="BU21" i="2"/>
  <c r="BS21" i="2"/>
  <c r="BR21" i="2"/>
  <c r="BQ21" i="2"/>
  <c r="BO21" i="2"/>
  <c r="AB21" i="2"/>
  <c r="Z21" i="2"/>
  <c r="X21" i="2"/>
  <c r="BV21" i="2" s="1"/>
  <c r="V21" i="2"/>
  <c r="BP21" i="2" s="1"/>
  <c r="O21" i="2"/>
  <c r="I10" i="2"/>
  <c r="B9" i="2"/>
  <c r="G10" i="2" s="1"/>
  <c r="E7" i="2"/>
  <c r="Q6" i="2"/>
  <c r="O2" i="2"/>
  <c r="BT22" i="2" l="1"/>
  <c r="AC51" i="2"/>
  <c r="BT62" i="2"/>
  <c r="AC68" i="2"/>
  <c r="Z72" i="2"/>
  <c r="BV81" i="2"/>
  <c r="X83" i="2"/>
  <c r="AC91" i="2"/>
  <c r="Z150" i="2"/>
  <c r="BV162" i="2"/>
  <c r="BV173" i="2"/>
  <c r="BT174" i="2"/>
  <c r="AC193" i="2"/>
  <c r="BR205" i="2"/>
  <c r="BR224" i="2"/>
  <c r="BP224" i="2"/>
  <c r="BZ266" i="2"/>
  <c r="Z268" i="2"/>
  <c r="V343" i="2"/>
  <c r="BR342" i="2"/>
  <c r="V344" i="2"/>
  <c r="BP342" i="2"/>
  <c r="BT456" i="2"/>
  <c r="BV456" i="2"/>
  <c r="AC23" i="2"/>
  <c r="BT26" i="2"/>
  <c r="CB27" i="2"/>
  <c r="BP33" i="2"/>
  <c r="Z41" i="2"/>
  <c r="V46" i="2"/>
  <c r="X65" i="2"/>
  <c r="BV59" i="2"/>
  <c r="AC69" i="2"/>
  <c r="BX71" i="2"/>
  <c r="Z88" i="2"/>
  <c r="BT92" i="2"/>
  <c r="BP98" i="2"/>
  <c r="AB100" i="2"/>
  <c r="CD104" i="2"/>
  <c r="X125" i="2"/>
  <c r="Z125" i="2"/>
  <c r="BT147" i="2"/>
  <c r="AB155" i="2"/>
  <c r="AB164" i="2"/>
  <c r="BR166" i="2"/>
  <c r="CB168" i="2"/>
  <c r="BP169" i="2"/>
  <c r="AC174" i="2"/>
  <c r="AC194" i="2"/>
  <c r="CB194" i="2"/>
  <c r="CB200" i="2"/>
  <c r="X209" i="2"/>
  <c r="AC218" i="2"/>
  <c r="V250" i="2"/>
  <c r="BR248" i="2"/>
  <c r="BP248" i="2"/>
  <c r="X272" i="2"/>
  <c r="X273" i="2"/>
  <c r="BV271" i="2"/>
  <c r="BT271" i="2"/>
  <c r="V301" i="2"/>
  <c r="AC297" i="2"/>
  <c r="CD312" i="2"/>
  <c r="CB312" i="2"/>
  <c r="AB339" i="2"/>
  <c r="AB340" i="2"/>
  <c r="CD336" i="2"/>
  <c r="CB336" i="2"/>
  <c r="CD354" i="2"/>
  <c r="CB354" i="2"/>
  <c r="AC372" i="2"/>
  <c r="BR429" i="2"/>
  <c r="BP429" i="2"/>
  <c r="Z30" i="2"/>
  <c r="Y479" i="2"/>
  <c r="AC22" i="2"/>
  <c r="BT24" i="2"/>
  <c r="CB40" i="2"/>
  <c r="BT44" i="2"/>
  <c r="BP51" i="2"/>
  <c r="BZ51" i="2"/>
  <c r="BV55" i="2"/>
  <c r="CD55" i="2"/>
  <c r="Z66" i="2"/>
  <c r="BZ60" i="2"/>
  <c r="AC62" i="2"/>
  <c r="AC63" i="2"/>
  <c r="CD64" i="2"/>
  <c r="BP68" i="2"/>
  <c r="X82" i="2"/>
  <c r="Z83" i="2"/>
  <c r="X87" i="2"/>
  <c r="BP91" i="2"/>
  <c r="CD93" i="2"/>
  <c r="AB96" i="2"/>
  <c r="BV112" i="2"/>
  <c r="BT113" i="2"/>
  <c r="CD128" i="2"/>
  <c r="BV130" i="2"/>
  <c r="BT131" i="2"/>
  <c r="BZ149" i="2"/>
  <c r="CB169" i="2"/>
  <c r="V171" i="2"/>
  <c r="CB181" i="2"/>
  <c r="BP182" i="2"/>
  <c r="BX182" i="2"/>
  <c r="CD190" i="2"/>
  <c r="BP193" i="2"/>
  <c r="BR196" i="2"/>
  <c r="BR200" i="2"/>
  <c r="Z210" i="2"/>
  <c r="BZ206" i="2"/>
  <c r="BV218" i="2"/>
  <c r="BT218" i="2"/>
  <c r="X263" i="2"/>
  <c r="BT262" i="2"/>
  <c r="X264" i="2"/>
  <c r="X280" i="2"/>
  <c r="X281" i="2"/>
  <c r="BT279" i="2"/>
  <c r="BT304" i="2"/>
  <c r="X305" i="2"/>
  <c r="BT372" i="2"/>
  <c r="BV372" i="2"/>
  <c r="X403" i="2"/>
  <c r="BT397" i="2"/>
  <c r="X402" i="2"/>
  <c r="BV397" i="2"/>
  <c r="BR455" i="2"/>
  <c r="BP455" i="2"/>
  <c r="BR26" i="2"/>
  <c r="BR55" i="2"/>
  <c r="AB31" i="2"/>
  <c r="AC26" i="2"/>
  <c r="BT27" i="2"/>
  <c r="BT29" i="2"/>
  <c r="BR33" i="2"/>
  <c r="V35" i="2"/>
  <c r="AC55" i="2"/>
  <c r="AC56" i="2" s="1"/>
  <c r="X57" i="2"/>
  <c r="BP61" i="2"/>
  <c r="CB61" i="2"/>
  <c r="BT63" i="2"/>
  <c r="BZ68" i="2"/>
  <c r="CD70" i="2"/>
  <c r="BZ75" i="2"/>
  <c r="BZ85" i="2"/>
  <c r="BZ91" i="2"/>
  <c r="X95" i="2"/>
  <c r="CB98" i="2"/>
  <c r="BV105" i="2"/>
  <c r="BZ107" i="2"/>
  <c r="BT129" i="2"/>
  <c r="V137" i="2"/>
  <c r="BP149" i="2"/>
  <c r="Z160" i="2"/>
  <c r="BT166" i="2"/>
  <c r="BP173" i="2"/>
  <c r="Z186" i="2"/>
  <c r="BT190" i="2"/>
  <c r="BZ193" i="2"/>
  <c r="CD200" i="2"/>
  <c r="V209" i="2"/>
  <c r="BR206" i="2"/>
  <c r="BX216" i="2"/>
  <c r="Z249" i="2"/>
  <c r="BZ248" i="2"/>
  <c r="Z250" i="2"/>
  <c r="BV252" i="2"/>
  <c r="X290" i="2"/>
  <c r="BT289" i="2"/>
  <c r="AB425" i="2"/>
  <c r="CD421" i="2"/>
  <c r="CB421" i="2"/>
  <c r="BP22" i="2"/>
  <c r="AB41" i="2"/>
  <c r="AC40" i="2"/>
  <c r="Z52" i="2"/>
  <c r="BX55" i="2"/>
  <c r="BP62" i="2"/>
  <c r="BR81" i="2"/>
  <c r="BP86" i="2"/>
  <c r="BP107" i="2"/>
  <c r="Z151" i="2"/>
  <c r="BP174" i="2"/>
  <c r="AB186" i="2"/>
  <c r="BT195" i="2"/>
  <c r="AC205" i="2"/>
  <c r="CB206" i="2"/>
  <c r="Z225" i="2"/>
  <c r="BX223" i="2"/>
  <c r="AC229" i="2"/>
  <c r="CB262" i="2"/>
  <c r="CD262" i="2"/>
  <c r="X268" i="2"/>
  <c r="BR299" i="2"/>
  <c r="BP299" i="2"/>
  <c r="BT314" i="2"/>
  <c r="BV314" i="2"/>
  <c r="BT405" i="2"/>
  <c r="X406" i="2"/>
  <c r="BV405" i="2"/>
  <c r="X407" i="2"/>
  <c r="Z416" i="2"/>
  <c r="BZ415" i="2"/>
  <c r="BV28" i="2"/>
  <c r="BT33" i="2"/>
  <c r="AC39" i="2"/>
  <c r="AC41" i="2" s="1"/>
  <c r="BX50" i="2"/>
  <c r="X56" i="2"/>
  <c r="BZ62" i="2"/>
  <c r="CB68" i="2"/>
  <c r="BV70" i="2"/>
  <c r="Z73" i="2"/>
  <c r="BP92" i="2"/>
  <c r="BX94" i="2"/>
  <c r="CD98" i="2"/>
  <c r="BP103" i="2"/>
  <c r="BV128" i="2"/>
  <c r="BZ130" i="2"/>
  <c r="AB160" i="2"/>
  <c r="BV168" i="2"/>
  <c r="BT169" i="2"/>
  <c r="AC181" i="2"/>
  <c r="BP184" i="2"/>
  <c r="BP185" i="2"/>
  <c r="Z197" i="2"/>
  <c r="BV190" i="2"/>
  <c r="X198" i="2"/>
  <c r="BV191" i="2"/>
  <c r="CB193" i="2"/>
  <c r="AC195" i="2"/>
  <c r="BT206" i="2"/>
  <c r="BX243" i="2"/>
  <c r="BZ243" i="2"/>
  <c r="Z246" i="2"/>
  <c r="CD252" i="2"/>
  <c r="AB254" i="2"/>
  <c r="CB252" i="2"/>
  <c r="Z276" i="2"/>
  <c r="Z277" i="2"/>
  <c r="BZ275" i="2"/>
  <c r="AB383" i="2"/>
  <c r="CD381" i="2"/>
  <c r="CB381" i="2"/>
  <c r="AC381" i="2"/>
  <c r="BV387" i="2"/>
  <c r="BT387" i="2"/>
  <c r="X473" i="2"/>
  <c r="BV468" i="2"/>
  <c r="V41" i="2"/>
  <c r="Z42" i="2"/>
  <c r="BZ104" i="2"/>
  <c r="BT162" i="2"/>
  <c r="AC169" i="2"/>
  <c r="AC173" i="2"/>
  <c r="AC176" i="2" s="1"/>
  <c r="CB180" i="2"/>
  <c r="BX196" i="2"/>
  <c r="AB202" i="2"/>
  <c r="BR207" i="2"/>
  <c r="CD229" i="2"/>
  <c r="CB229" i="2"/>
  <c r="CB243" i="2"/>
  <c r="AB246" i="2"/>
  <c r="AB245" i="2"/>
  <c r="CB244" i="2"/>
  <c r="CD275" i="2"/>
  <c r="AB276" i="2"/>
  <c r="AB277" i="2"/>
  <c r="CB391" i="2"/>
  <c r="AB393" i="2"/>
  <c r="CD391" i="2"/>
  <c r="BT266" i="2"/>
  <c r="BP298" i="2"/>
  <c r="BR298" i="2"/>
  <c r="BX313" i="2"/>
  <c r="BZ313" i="2"/>
  <c r="BX337" i="2"/>
  <c r="BZ337" i="2"/>
  <c r="Z459" i="2"/>
  <c r="BZ454" i="2"/>
  <c r="AC454" i="2"/>
  <c r="V358" i="2"/>
  <c r="BR353" i="2"/>
  <c r="BZ410" i="2"/>
  <c r="CD415" i="2"/>
  <c r="BP424" i="2"/>
  <c r="CB433" i="2"/>
  <c r="BR435" i="2"/>
  <c r="BP436" i="2"/>
  <c r="CB436" i="2"/>
  <c r="BP442" i="2"/>
  <c r="CD443" i="2"/>
  <c r="AE488" i="2"/>
  <c r="BV454" i="2"/>
  <c r="AC455" i="2"/>
  <c r="CB462" i="2"/>
  <c r="BV257" i="2"/>
  <c r="X258" i="2"/>
  <c r="AB281" i="2"/>
  <c r="BV297" i="2"/>
  <c r="Z301" i="2"/>
  <c r="BX298" i="2"/>
  <c r="BX304" i="2"/>
  <c r="BV318" i="2"/>
  <c r="BT324" i="2"/>
  <c r="BX328" i="2"/>
  <c r="X358" i="2"/>
  <c r="BT352" i="2"/>
  <c r="BX355" i="2"/>
  <c r="BT356" i="2"/>
  <c r="BT361" i="2"/>
  <c r="V368" i="2"/>
  <c r="BV378" i="2"/>
  <c r="Z389" i="2"/>
  <c r="AB403" i="2"/>
  <c r="AC401" i="2"/>
  <c r="BZ405" i="2"/>
  <c r="BV409" i="2"/>
  <c r="AC415" i="2"/>
  <c r="V439" i="2"/>
  <c r="BR434" i="2"/>
  <c r="CB435" i="2"/>
  <c r="BR462" i="2"/>
  <c r="BR218" i="2"/>
  <c r="BV234" i="2"/>
  <c r="AC243" i="2"/>
  <c r="BV244" i="2"/>
  <c r="BT261" i="2"/>
  <c r="CD261" i="2"/>
  <c r="BR262" i="2"/>
  <c r="BR283" i="2"/>
  <c r="BR288" i="2"/>
  <c r="AC289" i="2"/>
  <c r="AC290" i="2" s="1"/>
  <c r="V290" i="2"/>
  <c r="X291" i="2"/>
  <c r="AC304" i="2"/>
  <c r="AC305" i="2" s="1"/>
  <c r="Z305" i="2"/>
  <c r="BX314" i="2"/>
  <c r="CB327" i="2"/>
  <c r="Z334" i="2"/>
  <c r="BP337" i="2"/>
  <c r="AB343" i="2"/>
  <c r="CB348" i="2"/>
  <c r="AB349" i="2"/>
  <c r="BT353" i="2"/>
  <c r="BP381" i="2"/>
  <c r="BZ381" i="2"/>
  <c r="AC387" i="2"/>
  <c r="BR391" i="2"/>
  <c r="Z393" i="2"/>
  <c r="AC397" i="2"/>
  <c r="CD401" i="2"/>
  <c r="CB410" i="2"/>
  <c r="AB411" i="2"/>
  <c r="V416" i="2"/>
  <c r="Z417" i="2"/>
  <c r="AC423" i="2"/>
  <c r="X430" i="2"/>
  <c r="CD433" i="2"/>
  <c r="BT437" i="2"/>
  <c r="BR438" i="2"/>
  <c r="BV443" i="2"/>
  <c r="AC456" i="2"/>
  <c r="BP461" i="2"/>
  <c r="X472" i="2"/>
  <c r="AB280" i="2"/>
  <c r="AC283" i="2"/>
  <c r="AC284" i="2" s="1"/>
  <c r="BZ298" i="2"/>
  <c r="BZ304" i="2"/>
  <c r="BV310" i="2"/>
  <c r="BR313" i="2"/>
  <c r="CB313" i="2"/>
  <c r="X329" i="2"/>
  <c r="BV325" i="2"/>
  <c r="BT327" i="2"/>
  <c r="BZ342" i="2"/>
  <c r="AB358" i="2"/>
  <c r="V362" i="2"/>
  <c r="V363" i="2"/>
  <c r="BZ372" i="2"/>
  <c r="BV380" i="2"/>
  <c r="AB382" i="2"/>
  <c r="BZ397" i="2"/>
  <c r="BV399" i="2"/>
  <c r="BV400" i="2"/>
  <c r="BT423" i="2"/>
  <c r="Z473" i="2"/>
  <c r="V477" i="2"/>
  <c r="CB266" i="2"/>
  <c r="AB268" i="2"/>
  <c r="BT283" i="2"/>
  <c r="X285" i="2"/>
  <c r="Z290" i="2"/>
  <c r="BT288" i="2"/>
  <c r="CD288" i="2"/>
  <c r="BP289" i="2"/>
  <c r="BZ289" i="2"/>
  <c r="Z316" i="2"/>
  <c r="V320" i="2"/>
  <c r="AB333" i="2"/>
  <c r="BR337" i="2"/>
  <c r="CD337" i="2"/>
  <c r="AC353" i="2"/>
  <c r="AC354" i="2"/>
  <c r="BT354" i="2"/>
  <c r="CB355" i="2"/>
  <c r="AC356" i="2"/>
  <c r="AC361" i="2"/>
  <c r="AC362" i="2" s="1"/>
  <c r="V374" i="2"/>
  <c r="BZ378" i="2"/>
  <c r="AC380" i="2"/>
  <c r="BZ387" i="2"/>
  <c r="AD488" i="2"/>
  <c r="BZ428" i="2"/>
  <c r="AB439" i="2"/>
  <c r="AC435" i="2"/>
  <c r="AC436" i="2"/>
  <c r="BZ444" i="2"/>
  <c r="V446" i="2"/>
  <c r="BV462" i="2"/>
  <c r="BP332" i="2"/>
  <c r="V339" i="2"/>
  <c r="Z407" i="2"/>
  <c r="CB409" i="2"/>
  <c r="AC410" i="2"/>
  <c r="BV421" i="2"/>
  <c r="AB426" i="2"/>
  <c r="AC433" i="2"/>
  <c r="Z445" i="2"/>
  <c r="X450" i="2"/>
  <c r="CB454" i="2"/>
  <c r="Z465" i="2"/>
  <c r="AB239" i="2"/>
  <c r="BR243" i="2"/>
  <c r="AB263" i="2"/>
  <c r="AC266" i="2"/>
  <c r="AC267" i="2" s="1"/>
  <c r="CD266" i="2"/>
  <c r="V268" i="2"/>
  <c r="CD271" i="2"/>
  <c r="Z285" i="2"/>
  <c r="AB290" i="2"/>
  <c r="BV311" i="2"/>
  <c r="AC314" i="2"/>
  <c r="X320" i="2"/>
  <c r="BV323" i="2"/>
  <c r="BZ325" i="2"/>
  <c r="V334" i="2"/>
  <c r="Z339" i="2"/>
  <c r="AC338" i="2"/>
  <c r="BP353" i="2"/>
  <c r="BP356" i="2"/>
  <c r="BP361" i="2"/>
  <c r="BP366" i="2"/>
  <c r="BR373" i="2"/>
  <c r="BT381" i="2"/>
  <c r="AB402" i="2"/>
  <c r="BZ400" i="2"/>
  <c r="BX401" i="2"/>
  <c r="BR409" i="2"/>
  <c r="V411" i="2"/>
  <c r="BR414" i="2"/>
  <c r="AB416" i="2"/>
  <c r="Z425" i="2"/>
  <c r="BZ433" i="2"/>
  <c r="AC437" i="2"/>
  <c r="V440" i="2"/>
  <c r="V449" i="2"/>
  <c r="BR453" i="2"/>
  <c r="X464" i="2"/>
  <c r="BZ463" i="2"/>
  <c r="V472" i="2"/>
  <c r="BT312" i="2"/>
  <c r="W482" i="2"/>
  <c r="X316" i="2"/>
  <c r="AB30" i="2"/>
  <c r="X46" i="2"/>
  <c r="BP59" i="2"/>
  <c r="BR60" i="2"/>
  <c r="BP60" i="2"/>
  <c r="CD71" i="2"/>
  <c r="CB71" i="2"/>
  <c r="BV238" i="2"/>
  <c r="X239" i="2"/>
  <c r="BT238" i="2"/>
  <c r="X240" i="2"/>
  <c r="Z78" i="2"/>
  <c r="BX21" i="2"/>
  <c r="BX25" i="2"/>
  <c r="AC29" i="2"/>
  <c r="CB33" i="2"/>
  <c r="AB42" i="2"/>
  <c r="CB51" i="2"/>
  <c r="CD76" i="2"/>
  <c r="CB76" i="2"/>
  <c r="BR94" i="2"/>
  <c r="BP94" i="2"/>
  <c r="AC94" i="2"/>
  <c r="CD106" i="2"/>
  <c r="CB106" i="2"/>
  <c r="CD112" i="2"/>
  <c r="CB112" i="2"/>
  <c r="BX168" i="2"/>
  <c r="AC168" i="2"/>
  <c r="BZ168" i="2"/>
  <c r="BT275" i="2"/>
  <c r="X277" i="2"/>
  <c r="X276" i="2"/>
  <c r="BV275" i="2"/>
  <c r="AC21" i="2"/>
  <c r="BZ21" i="2"/>
  <c r="CB22" i="2"/>
  <c r="AC25" i="2"/>
  <c r="BX28" i="2"/>
  <c r="CB29" i="2"/>
  <c r="AB46" i="2"/>
  <c r="X53" i="2"/>
  <c r="CD60" i="2"/>
  <c r="CB60" i="2"/>
  <c r="BP64" i="2"/>
  <c r="AC64" i="2"/>
  <c r="BP70" i="2"/>
  <c r="AC70" i="2"/>
  <c r="V72" i="2"/>
  <c r="AB73" i="2"/>
  <c r="BV75" i="2"/>
  <c r="AB78" i="2"/>
  <c r="BP99" i="2"/>
  <c r="AC99" i="2"/>
  <c r="BP104" i="2"/>
  <c r="V108" i="2"/>
  <c r="AC104" i="2"/>
  <c r="V109" i="2"/>
  <c r="BR104" i="2"/>
  <c r="AC106" i="2"/>
  <c r="BZ131" i="2"/>
  <c r="AC131" i="2"/>
  <c r="BV217" i="2"/>
  <c r="BT217" i="2"/>
  <c r="AC217" i="2"/>
  <c r="AA479" i="2"/>
  <c r="X31" i="2"/>
  <c r="CD33" i="2"/>
  <c r="CD39" i="2"/>
  <c r="AB53" i="2"/>
  <c r="CD50" i="2"/>
  <c r="AC60" i="2"/>
  <c r="AB87" i="2"/>
  <c r="AB88" i="2"/>
  <c r="BR86" i="2"/>
  <c r="V87" i="2"/>
  <c r="Z96" i="2"/>
  <c r="BV107" i="2"/>
  <c r="BT107" i="2"/>
  <c r="BV149" i="2"/>
  <c r="BT149" i="2"/>
  <c r="AC149" i="2"/>
  <c r="BR175" i="2"/>
  <c r="BP175" i="2"/>
  <c r="V177" i="2"/>
  <c r="AC175" i="2"/>
  <c r="U479" i="2"/>
  <c r="I9" i="2"/>
  <c r="CB21" i="2"/>
  <c r="CD22" i="2"/>
  <c r="BX24" i="2"/>
  <c r="CB25" i="2"/>
  <c r="U482" i="2"/>
  <c r="Y478" i="2"/>
  <c r="Z35" i="2"/>
  <c r="BR39" i="2"/>
  <c r="AC45" i="2"/>
  <c r="AC50" i="2"/>
  <c r="AC52" i="2" s="1"/>
  <c r="BR51" i="2"/>
  <c r="Z53" i="2"/>
  <c r="BX61" i="2"/>
  <c r="X66" i="2"/>
  <c r="X72" i="2"/>
  <c r="BP75" i="2"/>
  <c r="V78" i="2"/>
  <c r="AC75" i="2"/>
  <c r="X77" i="2"/>
  <c r="E488" i="2"/>
  <c r="AC81" i="2"/>
  <c r="AC82" i="2" s="1"/>
  <c r="AC85" i="2"/>
  <c r="AC87" i="2" s="1"/>
  <c r="CD94" i="2"/>
  <c r="CB94" i="2"/>
  <c r="BZ99" i="2"/>
  <c r="Z100" i="2"/>
  <c r="BX99" i="2"/>
  <c r="Z101" i="2"/>
  <c r="BZ113" i="2"/>
  <c r="AC113" i="2"/>
  <c r="X137" i="2"/>
  <c r="BX214" i="2"/>
  <c r="AC214" i="2"/>
  <c r="BZ214" i="2"/>
  <c r="U480" i="2"/>
  <c r="BX27" i="2"/>
  <c r="Z46" i="2"/>
  <c r="Z47" i="2"/>
  <c r="V47" i="2"/>
  <c r="BV61" i="2"/>
  <c r="BT61" i="2"/>
  <c r="BT76" i="2"/>
  <c r="V95" i="2"/>
  <c r="Z133" i="2"/>
  <c r="BV136" i="2"/>
  <c r="BT136" i="2"/>
  <c r="AC136" i="2"/>
  <c r="BV184" i="2"/>
  <c r="BT184" i="2"/>
  <c r="AC184" i="2"/>
  <c r="AA480" i="2"/>
  <c r="Z31" i="2"/>
  <c r="AA478" i="2"/>
  <c r="X41" i="2"/>
  <c r="BV40" i="2"/>
  <c r="BZ44" i="2"/>
  <c r="BP45" i="2"/>
  <c r="X52" i="2"/>
  <c r="BR59" i="2"/>
  <c r="AC59" i="2"/>
  <c r="Z77" i="2"/>
  <c r="AC107" i="2"/>
  <c r="X150" i="2"/>
  <c r="Y480" i="2"/>
  <c r="Y481" i="2" s="1"/>
  <c r="G9" i="2"/>
  <c r="B10" i="2"/>
  <c r="CD21" i="2"/>
  <c r="W479" i="2"/>
  <c r="AC24" i="2"/>
  <c r="AC27" i="2"/>
  <c r="CD28" i="2"/>
  <c r="X30" i="2"/>
  <c r="AC44" i="2"/>
  <c r="X47" i="2"/>
  <c r="V56" i="2"/>
  <c r="V57" i="2"/>
  <c r="CD85" i="2"/>
  <c r="AB95" i="2"/>
  <c r="BP93" i="2"/>
  <c r="AC93" i="2"/>
  <c r="AC95" i="2" s="1"/>
  <c r="V101" i="2"/>
  <c r="AC98" i="2"/>
  <c r="AC100" i="2" s="1"/>
  <c r="V100" i="2"/>
  <c r="BR105" i="2"/>
  <c r="BP105" i="2"/>
  <c r="AC105" i="2"/>
  <c r="M9" i="2"/>
  <c r="AB35" i="2"/>
  <c r="BT21" i="2"/>
  <c r="BT25" i="2"/>
  <c r="BR45" i="2"/>
  <c r="Z65" i="2"/>
  <c r="BZ59" i="2"/>
  <c r="BV60" i="2"/>
  <c r="AC61" i="2"/>
  <c r="BR64" i="2"/>
  <c r="V65" i="2"/>
  <c r="AB66" i="2"/>
  <c r="BR71" i="2"/>
  <c r="BP71" i="2"/>
  <c r="AB72" i="2"/>
  <c r="BT94" i="2"/>
  <c r="BR99" i="2"/>
  <c r="BX106" i="2"/>
  <c r="X114" i="2"/>
  <c r="X115" i="2"/>
  <c r="BV111" i="2"/>
  <c r="Z132" i="2"/>
  <c r="BT192" i="2"/>
  <c r="BV192" i="2"/>
  <c r="AC192" i="2"/>
  <c r="BV200" i="2"/>
  <c r="X201" i="2"/>
  <c r="BT200" i="2"/>
  <c r="X202" i="2"/>
  <c r="AC28" i="2"/>
  <c r="V30" i="2"/>
  <c r="BX23" i="2"/>
  <c r="BR28" i="2"/>
  <c r="CB44" i="2"/>
  <c r="CD24" i="2"/>
  <c r="AC33" i="2"/>
  <c r="AC34" i="2" s="1"/>
  <c r="Z34" i="2"/>
  <c r="X42" i="2"/>
  <c r="AB52" i="2"/>
  <c r="CD59" i="2"/>
  <c r="CB59" i="2"/>
  <c r="AB65" i="2"/>
  <c r="BX76" i="2"/>
  <c r="BP81" i="2"/>
  <c r="V88" i="2"/>
  <c r="CB91" i="2"/>
  <c r="Z95" i="2"/>
  <c r="X100" i="2"/>
  <c r="X108" i="2"/>
  <c r="BZ105" i="2"/>
  <c r="Z108" i="2"/>
  <c r="Z115" i="2"/>
  <c r="BZ111" i="2"/>
  <c r="BR130" i="2"/>
  <c r="BP130" i="2"/>
  <c r="AC130" i="2"/>
  <c r="BV196" i="2"/>
  <c r="BT196" i="2"/>
  <c r="AC196" i="2"/>
  <c r="Y482" i="2"/>
  <c r="C488" i="2"/>
  <c r="B488" i="2"/>
  <c r="V31" i="2"/>
  <c r="BR24" i="2"/>
  <c r="AA482" i="2"/>
  <c r="BX33" i="2"/>
  <c r="CD44" i="2"/>
  <c r="BT50" i="2"/>
  <c r="V73" i="2"/>
  <c r="BR75" i="2"/>
  <c r="BR76" i="2"/>
  <c r="BP76" i="2"/>
  <c r="AC76" i="2"/>
  <c r="BT99" i="2"/>
  <c r="AB115" i="2"/>
  <c r="BR112" i="2"/>
  <c r="BP112" i="2"/>
  <c r="Z114" i="2"/>
  <c r="Z171" i="2"/>
  <c r="BV106" i="2"/>
  <c r="G488" i="2"/>
  <c r="BV118" i="2"/>
  <c r="X119" i="2"/>
  <c r="BT122" i="2"/>
  <c r="BV123" i="2"/>
  <c r="X124" i="2"/>
  <c r="BV135" i="2"/>
  <c r="Z137" i="2"/>
  <c r="Z144" i="2"/>
  <c r="BR146" i="2"/>
  <c r="BV148" i="2"/>
  <c r="BV154" i="2"/>
  <c r="X155" i="2"/>
  <c r="BR162" i="2"/>
  <c r="BV167" i="2"/>
  <c r="AB197" i="2"/>
  <c r="BX205" i="2"/>
  <c r="BV208" i="2"/>
  <c r="BV213" i="2"/>
  <c r="BV216" i="2"/>
  <c r="V230" i="2"/>
  <c r="BR228" i="2"/>
  <c r="BX228" i="2"/>
  <c r="BZ238" i="2"/>
  <c r="Z240" i="2"/>
  <c r="BZ262" i="2"/>
  <c r="Z264" i="2"/>
  <c r="Z272" i="2"/>
  <c r="AB114" i="2"/>
  <c r="AB120" i="2"/>
  <c r="AB125" i="2"/>
  <c r="BT128" i="2"/>
  <c r="AB132" i="2"/>
  <c r="I488" i="2"/>
  <c r="BV142" i="2"/>
  <c r="X143" i="2"/>
  <c r="AB150" i="2"/>
  <c r="X171" i="2"/>
  <c r="BV180" i="2"/>
  <c r="X187" i="2"/>
  <c r="BX180" i="2"/>
  <c r="Z209" i="2"/>
  <c r="P488" i="2"/>
  <c r="AC213" i="2"/>
  <c r="X230" i="2"/>
  <c r="BT228" i="2"/>
  <c r="X231" i="2"/>
  <c r="AB250" i="2"/>
  <c r="CB248" i="2"/>
  <c r="BX271" i="2"/>
  <c r="BX118" i="2"/>
  <c r="Z119" i="2"/>
  <c r="BX123" i="2"/>
  <c r="Z124" i="2"/>
  <c r="BX135" i="2"/>
  <c r="AB137" i="2"/>
  <c r="BX148" i="2"/>
  <c r="BX154" i="2"/>
  <c r="Z155" i="2"/>
  <c r="Z187" i="2"/>
  <c r="X220" i="2"/>
  <c r="BZ228" i="2"/>
  <c r="AC248" i="2"/>
  <c r="AC249" i="2" s="1"/>
  <c r="BZ279" i="2"/>
  <c r="Z281" i="2"/>
  <c r="H488" i="2"/>
  <c r="BX129" i="2"/>
  <c r="BX142" i="2"/>
  <c r="Z143" i="2"/>
  <c r="Z159" i="2"/>
  <c r="X163" i="2"/>
  <c r="V170" i="2"/>
  <c r="BX174" i="2"/>
  <c r="BZ180" i="2"/>
  <c r="BX183" i="2"/>
  <c r="CB184" i="2"/>
  <c r="BX191" i="2"/>
  <c r="CB192" i="2"/>
  <c r="BX195" i="2"/>
  <c r="AB209" i="2"/>
  <c r="Z219" i="2"/>
  <c r="BZ213" i="2"/>
  <c r="Z220" i="2"/>
  <c r="CD214" i="2"/>
  <c r="CB217" i="2"/>
  <c r="BX224" i="2"/>
  <c r="AB225" i="2"/>
  <c r="R488" i="2"/>
  <c r="BR234" i="2"/>
  <c r="V236" i="2"/>
  <c r="BP234" i="2"/>
  <c r="AC244" i="2"/>
  <c r="AC245" i="2" s="1"/>
  <c r="V245" i="2"/>
  <c r="CD257" i="2"/>
  <c r="CB257" i="2"/>
  <c r="AB258" i="2"/>
  <c r="AB259" i="2"/>
  <c r="V264" i="2"/>
  <c r="AC261" i="2"/>
  <c r="V263" i="2"/>
  <c r="AC271" i="2"/>
  <c r="AC272" i="2" s="1"/>
  <c r="BZ271" i="2"/>
  <c r="V115" i="2"/>
  <c r="AC118" i="2"/>
  <c r="AC119" i="2" s="1"/>
  <c r="AB119" i="2"/>
  <c r="BX122" i="2"/>
  <c r="AC123" i="2"/>
  <c r="AB124" i="2"/>
  <c r="V133" i="2"/>
  <c r="AC135" i="2"/>
  <c r="BZ135" i="2"/>
  <c r="CB136" i="2"/>
  <c r="BX147" i="2"/>
  <c r="AC148" i="2"/>
  <c r="V151" i="2"/>
  <c r="AC154" i="2"/>
  <c r="AC155" i="2" s="1"/>
  <c r="X159" i="2"/>
  <c r="BV158" i="2"/>
  <c r="AC180" i="2"/>
  <c r="X186" i="2"/>
  <c r="AB187" i="2"/>
  <c r="CD196" i="2"/>
  <c r="CB205" i="2"/>
  <c r="V219" i="2"/>
  <c r="AC228" i="2"/>
  <c r="CB228" i="2"/>
  <c r="X246" i="2"/>
  <c r="CD248" i="2"/>
  <c r="AC111" i="2"/>
  <c r="AC114" i="2" s="1"/>
  <c r="BX128" i="2"/>
  <c r="AC129" i="2"/>
  <c r="CB130" i="2"/>
  <c r="V138" i="2"/>
  <c r="AC142" i="2"/>
  <c r="AC143" i="2" s="1"/>
  <c r="AB143" i="2"/>
  <c r="CD149" i="2"/>
  <c r="AC167" i="2"/>
  <c r="BZ174" i="2"/>
  <c r="AC208" i="2"/>
  <c r="AC209" i="2" s="1"/>
  <c r="AC216" i="2"/>
  <c r="AC224" i="2"/>
  <c r="Z230" i="2"/>
  <c r="AB77" i="2"/>
  <c r="AB83" i="2"/>
  <c r="BV103" i="2"/>
  <c r="BP106" i="2"/>
  <c r="BP118" i="2"/>
  <c r="CB118" i="2"/>
  <c r="AC122" i="2"/>
  <c r="BP123" i="2"/>
  <c r="CB123" i="2"/>
  <c r="X133" i="2"/>
  <c r="BP135" i="2"/>
  <c r="CB135" i="2"/>
  <c r="AC147" i="2"/>
  <c r="BZ147" i="2"/>
  <c r="BP148" i="2"/>
  <c r="CB148" i="2"/>
  <c r="X151" i="2"/>
  <c r="BP154" i="2"/>
  <c r="X170" i="2"/>
  <c r="BX166" i="2"/>
  <c r="CB167" i="2"/>
  <c r="Z170" i="2"/>
  <c r="X177" i="2"/>
  <c r="AC182" i="2"/>
  <c r="AC183" i="2"/>
  <c r="N488" i="2"/>
  <c r="V198" i="2"/>
  <c r="BP190" i="2"/>
  <c r="AC191" i="2"/>
  <c r="CB195" i="2"/>
  <c r="V197" i="2"/>
  <c r="Z198" i="2"/>
  <c r="Z202" i="2"/>
  <c r="BX207" i="2"/>
  <c r="BP213" i="2"/>
  <c r="BX215" i="2"/>
  <c r="CB216" i="2"/>
  <c r="X219" i="2"/>
  <c r="Q488" i="2"/>
  <c r="V225" i="2"/>
  <c r="BR223" i="2"/>
  <c r="V226" i="2"/>
  <c r="BP228" i="2"/>
  <c r="CD234" i="2"/>
  <c r="CB234" i="2"/>
  <c r="Z263" i="2"/>
  <c r="BX69" i="2"/>
  <c r="BX81" i="2"/>
  <c r="Z82" i="2"/>
  <c r="BX86" i="2"/>
  <c r="Z87" i="2"/>
  <c r="BX98" i="2"/>
  <c r="X109" i="2"/>
  <c r="BP111" i="2"/>
  <c r="CB111" i="2"/>
  <c r="V114" i="2"/>
  <c r="V120" i="2"/>
  <c r="V125" i="2"/>
  <c r="AC128" i="2"/>
  <c r="BZ128" i="2"/>
  <c r="BP129" i="2"/>
  <c r="CB129" i="2"/>
  <c r="V132" i="2"/>
  <c r="X138" i="2"/>
  <c r="BP142" i="2"/>
  <c r="CB142" i="2"/>
  <c r="V150" i="2"/>
  <c r="V156" i="2"/>
  <c r="AC158" i="2"/>
  <c r="AC159" i="2" s="1"/>
  <c r="AB163" i="2"/>
  <c r="BP167" i="2"/>
  <c r="BX169" i="2"/>
  <c r="Z176" i="2"/>
  <c r="CB174" i="2"/>
  <c r="CD180" i="2"/>
  <c r="BX185" i="2"/>
  <c r="BX190" i="2"/>
  <c r="CB191" i="2"/>
  <c r="BP195" i="2"/>
  <c r="CD208" i="2"/>
  <c r="BP216" i="2"/>
  <c r="X225" i="2"/>
  <c r="BT223" i="2"/>
  <c r="CB224" i="2"/>
  <c r="BX229" i="2"/>
  <c r="AB230" i="2"/>
  <c r="AC234" i="2"/>
  <c r="AC235" i="2" s="1"/>
  <c r="BX63" i="2"/>
  <c r="F488" i="2"/>
  <c r="BX92" i="2"/>
  <c r="BX103" i="2"/>
  <c r="CB105" i="2"/>
  <c r="BR118" i="2"/>
  <c r="BP122" i="2"/>
  <c r="CB122" i="2"/>
  <c r="BR135" i="2"/>
  <c r="V144" i="2"/>
  <c r="AC146" i="2"/>
  <c r="BP147" i="2"/>
  <c r="CB147" i="2"/>
  <c r="BR154" i="2"/>
  <c r="AC162" i="2"/>
  <c r="AC163" i="2" s="1"/>
  <c r="AB171" i="2"/>
  <c r="CB166" i="2"/>
  <c r="AB170" i="2"/>
  <c r="BZ173" i="2"/>
  <c r="V176" i="2"/>
  <c r="Z177" i="2"/>
  <c r="CD183" i="2"/>
  <c r="BP191" i="2"/>
  <c r="AB198" i="2"/>
  <c r="BR208" i="2"/>
  <c r="BR213" i="2"/>
  <c r="Z226" i="2"/>
  <c r="BZ223" i="2"/>
  <c r="X226" i="2"/>
  <c r="BV229" i="2"/>
  <c r="BT229" i="2"/>
  <c r="V235" i="2"/>
  <c r="AB236" i="2"/>
  <c r="Z239" i="2"/>
  <c r="BP244" i="2"/>
  <c r="V253" i="2"/>
  <c r="BR252" i="2"/>
  <c r="V254" i="2"/>
  <c r="AC252" i="2"/>
  <c r="AC253" i="2" s="1"/>
  <c r="BP261" i="2"/>
  <c r="Z280" i="2"/>
  <c r="W480" i="2"/>
  <c r="V96" i="2"/>
  <c r="Z109" i="2"/>
  <c r="CD111" i="2"/>
  <c r="X120" i="2"/>
  <c r="BP128" i="2"/>
  <c r="CB128" i="2"/>
  <c r="BR142" i="2"/>
  <c r="X156" i="2"/>
  <c r="AC166" i="2"/>
  <c r="BZ169" i="2"/>
  <c r="BR183" i="2"/>
  <c r="BZ190" i="2"/>
  <c r="BR195" i="2"/>
  <c r="AC215" i="2"/>
  <c r="AB219" i="2"/>
  <c r="AB226" i="2"/>
  <c r="CD223" i="2"/>
  <c r="V231" i="2"/>
  <c r="BT252" i="2"/>
  <c r="X254" i="2"/>
  <c r="BX262" i="2"/>
  <c r="W478" i="2"/>
  <c r="D488" i="2"/>
  <c r="V119" i="2"/>
  <c r="BR122" i="2"/>
  <c r="BT135" i="2"/>
  <c r="CB146" i="2"/>
  <c r="X160" i="2"/>
  <c r="BP162" i="2"/>
  <c r="V164" i="2"/>
  <c r="CB173" i="2"/>
  <c r="X176" i="2"/>
  <c r="BT180" i="2"/>
  <c r="AC190" i="2"/>
  <c r="AC200" i="2"/>
  <c r="AC201" i="2" s="1"/>
  <c r="Z201" i="2"/>
  <c r="BP207" i="2"/>
  <c r="CB215" i="2"/>
  <c r="AC223" i="2"/>
  <c r="AC225" i="2" s="1"/>
  <c r="CB223" i="2"/>
  <c r="BV228" i="2"/>
  <c r="X235" i="2"/>
  <c r="BP238" i="2"/>
  <c r="AC238" i="2"/>
  <c r="AC239" i="2" s="1"/>
  <c r="BX238" i="2"/>
  <c r="BR244" i="2"/>
  <c r="X245" i="2"/>
  <c r="Z254" i="2"/>
  <c r="BZ252" i="2"/>
  <c r="BR261" i="2"/>
  <c r="BX288" i="2"/>
  <c r="AB295" i="2"/>
  <c r="Z302" i="2"/>
  <c r="AB330" i="2"/>
  <c r="AC326" i="2"/>
  <c r="BV336" i="2"/>
  <c r="BT336" i="2"/>
  <c r="X339" i="2"/>
  <c r="BV367" i="2"/>
  <c r="BT367" i="2"/>
  <c r="BR379" i="2"/>
  <c r="AC379" i="2"/>
  <c r="AC382" i="2" s="1"/>
  <c r="BX379" i="2"/>
  <c r="AB389" i="2"/>
  <c r="CB386" i="2"/>
  <c r="BX293" i="2"/>
  <c r="Z294" i="2"/>
  <c r="X301" i="2"/>
  <c r="BZ311" i="2"/>
  <c r="Z315" i="2"/>
  <c r="BZ318" i="2"/>
  <c r="BX326" i="2"/>
  <c r="V329" i="2"/>
  <c r="Z330" i="2"/>
  <c r="BZ336" i="2"/>
  <c r="Z359" i="2"/>
  <c r="Z358" i="2"/>
  <c r="V359" i="2"/>
  <c r="BR310" i="2"/>
  <c r="W488" i="2"/>
  <c r="AB320" i="2"/>
  <c r="CB318" i="2"/>
  <c r="Y488" i="2"/>
  <c r="V350" i="2"/>
  <c r="BZ352" i="2"/>
  <c r="Z412" i="2"/>
  <c r="BZ409" i="2"/>
  <c r="AC409" i="2"/>
  <c r="AC411" i="2" s="1"/>
  <c r="Z411" i="2"/>
  <c r="T488" i="2"/>
  <c r="BX275" i="2"/>
  <c r="AC293" i="2"/>
  <c r="AC294" i="2" s="1"/>
  <c r="BZ293" i="2"/>
  <c r="AB294" i="2"/>
  <c r="AC298" i="2"/>
  <c r="AC301" i="2" s="1"/>
  <c r="CB311" i="2"/>
  <c r="AC318" i="2"/>
  <c r="AC319" i="2" s="1"/>
  <c r="AC336" i="2"/>
  <c r="AC352" i="2"/>
  <c r="X359" i="2"/>
  <c r="BR398" i="2"/>
  <c r="AC398" i="2"/>
  <c r="BX234" i="2"/>
  <c r="AB253" i="2"/>
  <c r="BV262" i="2"/>
  <c r="CB271" i="2"/>
  <c r="BV279" i="2"/>
  <c r="CB288" i="2"/>
  <c r="BX297" i="2"/>
  <c r="AB305" i="2"/>
  <c r="CD318" i="2"/>
  <c r="CB338" i="2"/>
  <c r="Z340" i="2"/>
  <c r="CB352" i="2"/>
  <c r="BX257" i="2"/>
  <c r="Z258" i="2"/>
  <c r="AC275" i="2"/>
  <c r="AC276" i="2" s="1"/>
  <c r="CB293" i="2"/>
  <c r="AB302" i="2"/>
  <c r="CD298" i="2"/>
  <c r="AB301" i="2"/>
  <c r="AB315" i="2"/>
  <c r="CD310" i="2"/>
  <c r="AB316" i="2"/>
  <c r="V316" i="2"/>
  <c r="BP326" i="2"/>
  <c r="Z329" i="2"/>
  <c r="X333" i="2"/>
  <c r="BV332" i="2"/>
  <c r="BT332" i="2"/>
  <c r="AC355" i="2"/>
  <c r="BZ371" i="2"/>
  <c r="Z374" i="2"/>
  <c r="Z375" i="2"/>
  <c r="BT373" i="2"/>
  <c r="X374" i="2"/>
  <c r="BV373" i="2"/>
  <c r="BP378" i="2"/>
  <c r="AA488" i="2"/>
  <c r="V383" i="2"/>
  <c r="BR378" i="2"/>
  <c r="BP379" i="2"/>
  <c r="CD352" i="2"/>
  <c r="AB359" i="2"/>
  <c r="AB374" i="2"/>
  <c r="CB371" i="2"/>
  <c r="Z383" i="2"/>
  <c r="AC257" i="2"/>
  <c r="AC258" i="2" s="1"/>
  <c r="BV266" i="2"/>
  <c r="BP275" i="2"/>
  <c r="CB275" i="2"/>
  <c r="BV283" i="2"/>
  <c r="Z291" i="2"/>
  <c r="CB297" i="2"/>
  <c r="AC300" i="2"/>
  <c r="CB304" i="2"/>
  <c r="V306" i="2"/>
  <c r="CB310" i="2"/>
  <c r="AC325" i="2"/>
  <c r="BR326" i="2"/>
  <c r="AB329" i="2"/>
  <c r="CB332" i="2"/>
  <c r="BV366" i="2"/>
  <c r="X368" i="2"/>
  <c r="BT366" i="2"/>
  <c r="X369" i="2"/>
  <c r="BT391" i="2"/>
  <c r="X393" i="2"/>
  <c r="X392" i="2"/>
  <c r="BV391" i="2"/>
  <c r="S488" i="2"/>
  <c r="BX244" i="2"/>
  <c r="Z245" i="2"/>
  <c r="BX261" i="2"/>
  <c r="AC262" i="2"/>
  <c r="V277" i="2"/>
  <c r="AC279" i="2"/>
  <c r="AC280" i="2" s="1"/>
  <c r="BV289" i="2"/>
  <c r="X295" i="2"/>
  <c r="BP297" i="2"/>
  <c r="BT298" i="2"/>
  <c r="BX299" i="2"/>
  <c r="CB300" i="2"/>
  <c r="V302" i="2"/>
  <c r="BP304" i="2"/>
  <c r="BP310" i="2"/>
  <c r="BX312" i="2"/>
  <c r="AC313" i="2"/>
  <c r="BR314" i="2"/>
  <c r="CB325" i="2"/>
  <c r="AC332" i="2"/>
  <c r="AC333" i="2" s="1"/>
  <c r="BV337" i="2"/>
  <c r="BT337" i="2"/>
  <c r="X343" i="2"/>
  <c r="BV342" i="2"/>
  <c r="BT342" i="2"/>
  <c r="X344" i="2"/>
  <c r="BP348" i="2"/>
  <c r="BR355" i="2"/>
  <c r="CD357" i="2"/>
  <c r="CB357" i="2"/>
  <c r="CD371" i="2"/>
  <c r="BZ380" i="2"/>
  <c r="BP398" i="2"/>
  <c r="BP257" i="2"/>
  <c r="BX266" i="2"/>
  <c r="Z267" i="2"/>
  <c r="BR275" i="2"/>
  <c r="BX283" i="2"/>
  <c r="Z284" i="2"/>
  <c r="BT293" i="2"/>
  <c r="CD297" i="2"/>
  <c r="BP300" i="2"/>
  <c r="X306" i="2"/>
  <c r="V315" i="2"/>
  <c r="Z319" i="2"/>
  <c r="X488" i="2"/>
  <c r="BP325" i="2"/>
  <c r="AC328" i="2"/>
  <c r="V330" i="2"/>
  <c r="CB366" i="2"/>
  <c r="AB368" i="2"/>
  <c r="CD366" i="2"/>
  <c r="AB488" i="2"/>
  <c r="O488" i="2"/>
  <c r="V259" i="2"/>
  <c r="U488" i="2"/>
  <c r="BP279" i="2"/>
  <c r="V488" i="2"/>
  <c r="BR297" i="2"/>
  <c r="V305" i="2"/>
  <c r="AC324" i="2"/>
  <c r="BR348" i="2"/>
  <c r="BP354" i="2"/>
  <c r="AC366" i="2"/>
  <c r="BP372" i="2"/>
  <c r="BR372" i="2"/>
  <c r="V382" i="2"/>
  <c r="BT386" i="2"/>
  <c r="X388" i="2"/>
  <c r="X389" i="2"/>
  <c r="BV386" i="2"/>
  <c r="CD386" i="2"/>
  <c r="M488" i="2"/>
  <c r="K488" i="2"/>
  <c r="V186" i="2"/>
  <c r="V210" i="2"/>
  <c r="BX248" i="2"/>
  <c r="BR257" i="2"/>
  <c r="BV293" i="2"/>
  <c r="AC299" i="2"/>
  <c r="BT310" i="2"/>
  <c r="AC312" i="2"/>
  <c r="AC315" i="2" s="1"/>
  <c r="X315" i="2"/>
  <c r="V319" i="2"/>
  <c r="BP318" i="2"/>
  <c r="AB319" i="2"/>
  <c r="BP328" i="2"/>
  <c r="X330" i="2"/>
  <c r="BX336" i="2"/>
  <c r="AC337" i="2"/>
  <c r="BT338" i="2"/>
  <c r="AC342" i="2"/>
  <c r="AC343" i="2" s="1"/>
  <c r="CD342" i="2"/>
  <c r="V349" i="2"/>
  <c r="BZ361" i="2"/>
  <c r="AC367" i="2"/>
  <c r="X375" i="2"/>
  <c r="V375" i="2"/>
  <c r="AB388" i="2"/>
  <c r="BZ399" i="2"/>
  <c r="AC399" i="2"/>
  <c r="BX409" i="2"/>
  <c r="Z382" i="2"/>
  <c r="BX387" i="2"/>
  <c r="BR397" i="2"/>
  <c r="BX415" i="2"/>
  <c r="CB423" i="2"/>
  <c r="X426" i="2"/>
  <c r="V430" i="2"/>
  <c r="BR433" i="2"/>
  <c r="BR437" i="2"/>
  <c r="Z440" i="2"/>
  <c r="AB450" i="2"/>
  <c r="BX454" i="2"/>
  <c r="BR456" i="2"/>
  <c r="AC468" i="2"/>
  <c r="AB473" i="2"/>
  <c r="Z477" i="2"/>
  <c r="BX357" i="2"/>
  <c r="AC400" i="2"/>
  <c r="V403" i="2"/>
  <c r="AC405" i="2"/>
  <c r="AC406" i="2" s="1"/>
  <c r="AB406" i="2"/>
  <c r="BV414" i="2"/>
  <c r="AC422" i="2"/>
  <c r="BT424" i="2"/>
  <c r="V425" i="2"/>
  <c r="CD428" i="2"/>
  <c r="Z431" i="2"/>
  <c r="BV434" i="2"/>
  <c r="BV438" i="2"/>
  <c r="X439" i="2"/>
  <c r="BT442" i="2"/>
  <c r="AC444" i="2"/>
  <c r="AB445" i="2"/>
  <c r="BX448" i="2"/>
  <c r="Z449" i="2"/>
  <c r="BV453" i="2"/>
  <c r="BV457" i="2"/>
  <c r="X458" i="2"/>
  <c r="BT461" i="2"/>
  <c r="AC463" i="2"/>
  <c r="AB464" i="2"/>
  <c r="BX467" i="2"/>
  <c r="CD469" i="2"/>
  <c r="BX471" i="2"/>
  <c r="Z472" i="2"/>
  <c r="BV475" i="2"/>
  <c r="X476" i="2"/>
  <c r="BX421" i="2"/>
  <c r="Z426" i="2"/>
  <c r="BX443" i="2"/>
  <c r="AB459" i="2"/>
  <c r="BX462" i="2"/>
  <c r="BP468" i="2"/>
  <c r="AB477" i="2"/>
  <c r="AC357" i="2"/>
  <c r="AB363" i="2"/>
  <c r="BX373" i="2"/>
  <c r="BX386" i="2"/>
  <c r="BX391" i="2"/>
  <c r="Z392" i="2"/>
  <c r="BP400" i="2"/>
  <c r="CB400" i="2"/>
  <c r="BP405" i="2"/>
  <c r="CB405" i="2"/>
  <c r="BX414" i="2"/>
  <c r="BP422" i="2"/>
  <c r="CB422" i="2"/>
  <c r="X425" i="2"/>
  <c r="BT428" i="2"/>
  <c r="AB431" i="2"/>
  <c r="BX434" i="2"/>
  <c r="BX438" i="2"/>
  <c r="Z439" i="2"/>
  <c r="BV442" i="2"/>
  <c r="BP444" i="2"/>
  <c r="CB444" i="2"/>
  <c r="AC448" i="2"/>
  <c r="AC449" i="2" s="1"/>
  <c r="BZ448" i="2"/>
  <c r="AB449" i="2"/>
  <c r="BX453" i="2"/>
  <c r="BX457" i="2"/>
  <c r="Z458" i="2"/>
  <c r="BV461" i="2"/>
  <c r="BP463" i="2"/>
  <c r="CB463" i="2"/>
  <c r="AC467" i="2"/>
  <c r="BZ467" i="2"/>
  <c r="BT469" i="2"/>
  <c r="AC471" i="2"/>
  <c r="AB472" i="2"/>
  <c r="BX475" i="2"/>
  <c r="Z476" i="2"/>
  <c r="BX398" i="2"/>
  <c r="V402" i="2"/>
  <c r="V407" i="2"/>
  <c r="AC421" i="2"/>
  <c r="BZ421" i="2"/>
  <c r="BX429" i="2"/>
  <c r="Z430" i="2"/>
  <c r="AC443" i="2"/>
  <c r="BZ443" i="2"/>
  <c r="AC462" i="2"/>
  <c r="BZ462" i="2"/>
  <c r="V465" i="2"/>
  <c r="BR468" i="2"/>
  <c r="BX470" i="2"/>
  <c r="BX338" i="2"/>
  <c r="BP357" i="2"/>
  <c r="BX367" i="2"/>
  <c r="Z368" i="2"/>
  <c r="AC373" i="2"/>
  <c r="AC386" i="2"/>
  <c r="AC388" i="2" s="1"/>
  <c r="V389" i="2"/>
  <c r="AC391" i="2"/>
  <c r="AC392" i="2" s="1"/>
  <c r="AB392" i="2"/>
  <c r="CD400" i="2"/>
  <c r="Z403" i="2"/>
  <c r="BR405" i="2"/>
  <c r="CD405" i="2"/>
  <c r="V412" i="2"/>
  <c r="AC414" i="2"/>
  <c r="AC416" i="2" s="1"/>
  <c r="V417" i="2"/>
  <c r="BX424" i="2"/>
  <c r="BV428" i="2"/>
  <c r="AC434" i="2"/>
  <c r="BT436" i="2"/>
  <c r="AC438" i="2"/>
  <c r="BX442" i="2"/>
  <c r="BP448" i="2"/>
  <c r="CB448" i="2"/>
  <c r="AC453" i="2"/>
  <c r="BT455" i="2"/>
  <c r="AC457" i="2"/>
  <c r="AB458" i="2"/>
  <c r="BX461" i="2"/>
  <c r="BP467" i="2"/>
  <c r="CB467" i="2"/>
  <c r="BP471" i="2"/>
  <c r="CB471" i="2"/>
  <c r="AC475" i="2"/>
  <c r="AC476" i="2" s="1"/>
  <c r="AB476" i="2"/>
  <c r="BP421" i="2"/>
  <c r="AC429" i="2"/>
  <c r="AB430" i="2"/>
  <c r="X446" i="2"/>
  <c r="X465" i="2"/>
  <c r="BT468" i="2"/>
  <c r="AC470" i="2"/>
  <c r="V473" i="2"/>
  <c r="Z488" i="2"/>
  <c r="BX332" i="2"/>
  <c r="BX342" i="2"/>
  <c r="Z350" i="2"/>
  <c r="X383" i="2"/>
  <c r="BP386" i="2"/>
  <c r="BP391" i="2"/>
  <c r="X412" i="2"/>
  <c r="CB414" i="2"/>
  <c r="X417" i="2"/>
  <c r="AC424" i="2"/>
  <c r="CB434" i="2"/>
  <c r="BV436" i="2"/>
  <c r="CB438" i="2"/>
  <c r="AC442" i="2"/>
  <c r="BZ442" i="2"/>
  <c r="V445" i="2"/>
  <c r="BP453" i="2"/>
  <c r="CB453" i="2"/>
  <c r="BV455" i="2"/>
  <c r="CB457" i="2"/>
  <c r="AC461" i="2"/>
  <c r="BZ461" i="2"/>
  <c r="V464" i="2"/>
  <c r="BP475" i="2"/>
  <c r="CB475" i="2"/>
  <c r="BX423" i="2"/>
  <c r="V459" i="2"/>
  <c r="BP470" i="2"/>
  <c r="CD414" i="2"/>
  <c r="AC428" i="2"/>
  <c r="AC430" i="2" s="1"/>
  <c r="V431" i="2"/>
  <c r="BX436" i="2"/>
  <c r="BX455" i="2"/>
  <c r="AC469" i="2"/>
  <c r="AC488" i="2"/>
  <c r="BX348" i="2"/>
  <c r="BV352" i="2"/>
  <c r="AC371" i="2"/>
  <c r="AC374" i="2" s="1"/>
  <c r="BT409" i="2"/>
  <c r="X416" i="2"/>
  <c r="V426" i="2"/>
  <c r="BP433" i="2"/>
  <c r="X440" i="2"/>
  <c r="AB446" i="2"/>
  <c r="X459" i="2"/>
  <c r="AB465" i="2"/>
  <c r="X477" i="2"/>
  <c r="BX405" i="2"/>
  <c r="BV448" i="2"/>
  <c r="V458" i="2"/>
  <c r="BV467" i="2"/>
  <c r="V480" i="2" l="1"/>
  <c r="V481" i="2" s="1"/>
  <c r="AC439" i="2"/>
  <c r="AC402" i="2"/>
  <c r="AC124" i="2"/>
  <c r="AC230" i="2"/>
  <c r="Z482" i="2"/>
  <c r="AA481" i="2"/>
  <c r="AC368" i="2"/>
  <c r="AB478" i="2"/>
  <c r="V479" i="2"/>
  <c r="AC445" i="2"/>
  <c r="AC197" i="2"/>
  <c r="AC132" i="2"/>
  <c r="AC72" i="2"/>
  <c r="AC425" i="2"/>
  <c r="X480" i="2"/>
  <c r="AC329" i="2"/>
  <c r="V482" i="2"/>
  <c r="X478" i="2"/>
  <c r="AB479" i="2"/>
  <c r="AC219" i="2"/>
  <c r="W481" i="2"/>
  <c r="V478" i="2"/>
  <c r="AB480" i="2"/>
  <c r="U481" i="2"/>
  <c r="AC170" i="2"/>
  <c r="X479" i="2"/>
  <c r="AC458" i="2"/>
  <c r="AC263" i="2"/>
  <c r="AC358" i="2"/>
  <c r="AC137" i="2"/>
  <c r="Z478" i="2"/>
  <c r="Z479" i="2"/>
  <c r="AB482" i="2"/>
  <c r="AC65" i="2"/>
  <c r="AC339" i="2"/>
  <c r="AC77" i="2"/>
  <c r="Z480" i="2"/>
  <c r="AC150" i="2"/>
  <c r="AC46" i="2"/>
  <c r="AC30" i="2"/>
  <c r="AC464" i="2"/>
  <c r="AC472" i="2"/>
  <c r="AC186" i="2"/>
  <c r="X482" i="2"/>
  <c r="AC108" i="2"/>
  <c r="X481" i="2" l="1"/>
  <c r="AB481" i="2"/>
  <c r="Z481" i="2"/>
  <c r="AC483" i="2"/>
</calcChain>
</file>

<file path=xl/sharedStrings.xml><?xml version="1.0" encoding="utf-8"?>
<sst xmlns="http://schemas.openxmlformats.org/spreadsheetml/2006/main" count="2603" uniqueCount="737">
  <si>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</si>
  <si>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</si>
  <si>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</si>
  <si>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</si>
  <si>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</si>
  <si>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</si>
  <si>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</si>
  <si>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</si>
  <si>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</si>
  <si>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</si>
  <si>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</si>
  <si>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</si>
  <si>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</si>
  <si>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</si>
  <si>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</si>
  <si>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</si>
  <si>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</si>
  <si>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</si>
  <si>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</si>
  <si>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</si>
  <si>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</si>
  <si>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</si>
  <si>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</si>
  <si>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</si>
  <si>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</si>
  <si>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</si>
  <si>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</si>
  <si>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</si>
  <si>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</si>
  <si>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</si>
  <si>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</si>
  <si>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</si>
  <si>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</si>
  <si>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</si>
  <si>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</si>
  <si>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</si>
  <si>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</si>
  <si>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</si>
  <si>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</si>
  <si>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</si>
  <si>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</si>
  <si>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</si>
  <si>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</si>
  <si>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</si>
  <si>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</si>
  <si>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</si>
  <si>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</si>
  <si>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</si>
  <si>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</si>
  <si>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</si>
  <si>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</si>
  <si>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</si>
  <si>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</si>
  <si>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</si>
  <si>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</si>
  <si>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</si>
  <si>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</si>
  <si>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</si>
  <si>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</si>
  <si>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</si>
  <si>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</si>
  <si>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</si>
  <si>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</si>
  <si>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</si>
  <si>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</si>
  <si>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</si>
  <si>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14.01.2025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</si>
  <si>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</si>
  <si>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</si>
  <si>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</si>
  <si>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</si>
  <si>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</si>
  <si>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</si>
  <si>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</si>
  <si>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</si>
  <si>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</si>
  <si>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</si>
  <si>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</si>
  <si>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</si>
  <si>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</si>
  <si>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</si>
  <si>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</si>
  <si>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</si>
  <si>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SU003664</t>
  </si>
  <si>
    <t>P004653</t>
  </si>
  <si>
    <t>СК3</t>
  </si>
  <si>
    <t>14</t>
  </si>
  <si>
    <t>ЕАЭС N RU Д-RU.РА06.В.91067/23, ЕАЭС N RU Д-RU.РА08.В.78145/23, ЕАЭС N RU Д-RU.РА08.В.78433/23</t>
  </si>
  <si>
    <t>СК4</t>
  </si>
  <si>
    <t>SU002155</t>
  </si>
  <si>
    <t>P003751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</si>
  <si>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</si>
  <si>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</si>
  <si>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</si>
  <si>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</si>
  <si>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</si>
  <si>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</si>
  <si>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</si>
  <si>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СК2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</si>
  <si>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</si>
  <si>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</si>
  <si>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</si>
  <si>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</si>
  <si>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</si>
  <si>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</si>
  <si>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</si>
  <si>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</si>
  <si>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</si>
  <si>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</si>
  <si>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</si>
  <si>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</si>
  <si>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</si>
  <si>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</si>
  <si>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</si>
  <si>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СНК</t>
  </si>
  <si>
    <t>ЕАЭС N RU Д-RU.РА01.В.14797/20</t>
  </si>
  <si>
    <t>Вязанка</t>
  </si>
  <si>
    <t>ГОСТ</t>
  </si>
  <si>
    <t>Вареные колбасы</t>
  </si>
  <si>
    <t>SU001485</t>
  </si>
  <si>
    <t>P003008</t>
  </si>
  <si>
    <t>12</t>
  </si>
  <si>
    <t>ЕАЭС N RU Д- RU.РА01.В.79635/20</t>
  </si>
  <si>
    <t>SU003112</t>
  </si>
  <si>
    <t>P003695</t>
  </si>
  <si>
    <t>СК1</t>
  </si>
  <si>
    <t>ЕАЭС N RU Д-RU.РА08.В.47512/23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</si>
  <si>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</si>
  <si>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</si>
  <si>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</si>
  <si>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</si>
  <si>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</si>
  <si>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</si>
  <si>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</si>
  <si>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</si>
  <si>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SU002839</t>
  </si>
  <si>
    <t>P003255</t>
  </si>
  <si>
    <t>8</t>
  </si>
  <si>
    <t>ЕАЭС N RU Д-RU.РА01.В.10475/23</t>
  </si>
  <si>
    <t>SU000125</t>
  </si>
  <si>
    <t>P002479</t>
  </si>
  <si>
    <t>ЕАЭС N RU Д-RU.РА02.В.59573/22</t>
  </si>
  <si>
    <t>Ветчины</t>
  </si>
  <si>
    <t>SU002814</t>
  </si>
  <si>
    <t>P003226</t>
  </si>
  <si>
    <t>ЕАЭС N RU Д-RU.РА01.В.10660/23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</si>
  <si>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</si>
  <si>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</si>
  <si>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</si>
  <si>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</si>
  <si>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</si>
  <si>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</si>
  <si>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</si>
  <si>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</si>
  <si>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</si>
  <si>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</si>
  <si>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</si>
  <si>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</si>
  <si>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</si>
  <si>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</si>
  <si>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</si>
  <si>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</si>
  <si>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</si>
  <si>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</si>
  <si>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</si>
  <si>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</si>
  <si>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</si>
  <si>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</si>
  <si>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</si>
  <si>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</si>
  <si>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</si>
  <si>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</si>
  <si>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ЕАЭС N RU Д-RU.РА01.В.58241/24, ЕАЭС N RU Д-RU.РА01.В.58575/24, ЕАЭС N RU Д-RU.РА01.В.58627/24</t>
  </si>
  <si>
    <t>Сардельки</t>
  </si>
  <si>
    <t>SU003054</t>
  </si>
  <si>
    <t>P003884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</si>
  <si>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</si>
  <si>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</si>
  <si>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</si>
  <si>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</si>
  <si>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</si>
  <si>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</si>
  <si>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</si>
  <si>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</si>
  <si>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</si>
  <si>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</si>
  <si>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</si>
  <si>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</si>
  <si>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</si>
  <si>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</si>
  <si>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</si>
  <si>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</si>
  <si>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</si>
  <si>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</si>
  <si>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</si>
  <si>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</si>
  <si>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</si>
  <si>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</si>
  <si>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</si>
  <si>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</si>
  <si>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</si>
  <si>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</si>
  <si>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SU002735</t>
  </si>
  <si>
    <t>P004586</t>
  </si>
  <si>
    <t>ЕАЭС N RU Д-RU.РА06.В.97082/24</t>
  </si>
  <si>
    <t>SU003337</t>
  </si>
  <si>
    <t>P004117</t>
  </si>
  <si>
    <t>ЕАЭС N RU Д-RU.РА01.В.81091/24, ЕАЭС N RU Д-RU.РА01.В.81330/24</t>
  </si>
  <si>
    <t>SU001720</t>
  </si>
  <si>
    <t>P003160</t>
  </si>
  <si>
    <t>ЕАЭС N RU Д-RU.РА01.В.20765/23, ЕАЭС N RU Д-RU.РА01.В.61077/20, ЕАЭС N RU Д-RU.РА06.В.77196/22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</si>
  <si>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</si>
  <si>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</si>
  <si>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</si>
  <si>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</si>
  <si>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</si>
  <si>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</si>
  <si>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</si>
  <si>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</si>
  <si>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</si>
  <si>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</si>
  <si>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</si>
  <si>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</si>
  <si>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</si>
  <si>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</si>
  <si>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</si>
  <si>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</si>
  <si>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</si>
  <si>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</si>
  <si>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</si>
  <si>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ЕАЭС N RU Д-RU.РА05.В.96405/23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</si>
  <si>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</si>
  <si>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</si>
  <si>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</si>
  <si>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</si>
  <si>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</si>
  <si>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</si>
  <si>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SU000665</t>
  </si>
  <si>
    <t>P002178</t>
  </si>
  <si>
    <t>SU001605</t>
  </si>
  <si>
    <t>P002180</t>
  </si>
  <si>
    <t>ЕАЭС N RU Д-RU.РА02.В.56867/22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</si>
  <si>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</si>
  <si>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</si>
  <si>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</si>
  <si>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</si>
  <si>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</si>
  <si>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</si>
  <si>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</si>
  <si>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</si>
  <si>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</si>
  <si>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</si>
  <si>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</si>
  <si>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</si>
  <si>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</si>
  <si>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</si>
  <si>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SU002848</t>
  </si>
  <si>
    <t>P003260</t>
  </si>
  <si>
    <t>ЕАЭС N RU Д-RU.РА09.В.37545/22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</si>
  <si>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</si>
  <si>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</si>
  <si>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</si>
  <si>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</si>
  <si>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</si>
  <si>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</si>
  <si>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</si>
  <si>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</si>
  <si>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</si>
  <si>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SU003068</t>
  </si>
  <si>
    <t>P003611</t>
  </si>
  <si>
    <t>ЕАЭС N RU Д-RU.РА06.В.80141/22</t>
  </si>
  <si>
    <t>SU002942</t>
  </si>
  <si>
    <t>P003385</t>
  </si>
  <si>
    <t>ЕАЭС N RU Д-RU.РА04.В.74256/23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</si>
  <si>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</si>
  <si>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</si>
  <si>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</si>
  <si>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</si>
  <si>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</si>
  <si>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</si>
  <si>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SU003073</t>
  </si>
  <si>
    <t>P004148</t>
  </si>
  <si>
    <t>ЕАЭС N RU Д-RU.РА02.В.51431/24, ЕАЭС N RU Д-RU.РА02.В.51546/24</t>
  </si>
  <si>
    <t>SU003042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</si>
  <si>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</si>
  <si>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</si>
  <si>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</si>
  <si>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</si>
  <si>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</si>
  <si>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</si>
  <si>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</si>
  <si>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</si>
  <si>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</si>
  <si>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</si>
  <si>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</si>
  <si>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</si>
  <si>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</si>
  <si>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</si>
  <si>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</si>
  <si>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</si>
  <si>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</si>
  <si>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</si>
  <si>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P004299</t>
  </si>
  <si>
    <t>SU003268</t>
  </si>
  <si>
    <t>P003942</t>
  </si>
  <si>
    <t>ЕАЭС N RU Д-RU.РА01.В.19834/24</t>
  </si>
  <si>
    <t>SU003270</t>
  </si>
  <si>
    <t>P003944</t>
  </si>
  <si>
    <t>SU003266</t>
  </si>
  <si>
    <t>P003940</t>
  </si>
  <si>
    <t>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</si>
  <si>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</si>
  <si>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</si>
  <si>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</si>
  <si>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</si>
  <si>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</si>
  <si>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</si>
  <si>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</si>
  <si>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</si>
  <si>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</si>
  <si>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</si>
  <si>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</si>
  <si>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</si>
  <si>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</si>
  <si>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</si>
  <si>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</si>
  <si>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SU003573</t>
  </si>
  <si>
    <t>P004524</t>
  </si>
  <si>
    <t>ЕАЭС N RU Д-RU.РА05.В.24697/24</t>
  </si>
  <si>
    <t>Филедворская по-стародворски</t>
  </si>
  <si>
    <t>SU003387</t>
  </si>
  <si>
    <t>P004288</t>
  </si>
  <si>
    <t>ЕАЭС N RU Д-RU.РА06.В.26192/24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</si>
  <si>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</si>
  <si>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</si>
  <si>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</si>
  <si>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</si>
  <si>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</si>
  <si>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</si>
  <si>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SU001794</t>
  </si>
  <si>
    <t>P001794</t>
  </si>
  <si>
    <t>ЕАЭС N RU Д-RU.РА02.В.62632/22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</si>
  <si>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</si>
  <si>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</si>
  <si>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</si>
  <si>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</si>
  <si>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</si>
  <si>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</si>
  <si>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</si>
  <si>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</si>
  <si>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</si>
  <si>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</si>
  <si>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</si>
  <si>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</si>
  <si>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</si>
  <si>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</si>
  <si>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</si>
  <si>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SU003346</t>
  </si>
  <si>
    <t>P004037</t>
  </si>
  <si>
    <t>ЕАЭС N RU Д-RU.РА09.В.86172/23, ЕАЭС N RU Д-RU.РА09.В.86618/23</t>
  </si>
  <si>
    <t>SU002528</t>
  </si>
  <si>
    <t>P002839</t>
  </si>
  <si>
    <t>ЕАЭС N RU Д-RU.РА01.В.85206/22</t>
  </si>
  <si>
    <t>SU003340</t>
  </si>
  <si>
    <t>P004090</t>
  </si>
  <si>
    <t>ЕАЭС N RU Д-RU.РА09.В.08947/23, ЕАЭС N RU Д-RU.РА09.В.09344/23, ЕАЭС N RU Д-RU.РА09.В.09542/23</t>
  </si>
  <si>
    <t>SU002764</t>
  </si>
  <si>
    <t>P003964</t>
  </si>
  <si>
    <t>ЕАЭС N RU Д-RU.РА01.В.25881/24, ЕАЭС N RU Д-RU.РА01.В.25915/24, ЕАЭС N RU Д-RU.РА01.В.25922/24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</si>
  <si>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</si>
  <si>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</si>
  <si>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</si>
  <si>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</si>
  <si>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</si>
  <si>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</si>
  <si>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</si>
  <si>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Филедворская EDLP/EDPP</t>
  </si>
  <si>
    <t>SU003155</t>
  </si>
  <si>
    <t>P004240</t>
  </si>
  <si>
    <t>SU003052</t>
  </si>
  <si>
    <t>P003607</t>
  </si>
  <si>
    <t>SU003084</t>
  </si>
  <si>
    <t>P004230</t>
  </si>
  <si>
    <t>ЕАЭС N RU Д-RU.РА01.В.54243/24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</si>
  <si>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</si>
  <si>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</si>
  <si>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</si>
  <si>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</si>
  <si>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SU003357</t>
  </si>
  <si>
    <t>P004166</t>
  </si>
  <si>
    <t>ЕАЭС N RU Д-RU.РА09.В.95527/23</t>
  </si>
  <si>
    <t>SU003356</t>
  </si>
  <si>
    <t>P004165</t>
  </si>
  <si>
    <t>ЕАЭС N RU Д-RU.РА02.В.37963/24</t>
  </si>
  <si>
    <t>SU003050</t>
  </si>
  <si>
    <t>P003602</t>
  </si>
  <si>
    <t>ЕАЭС N RU Д-RU.РА06.В.75057/23</t>
  </si>
  <si>
    <t>SU003245</t>
  </si>
  <si>
    <t>P003915</t>
  </si>
  <si>
    <t>ЕАЭС N RU Д-RU.РА10.В.03931/24, ЕАЭС N RU Д-RU.РА11.В.12131/23</t>
  </si>
  <si>
    <t>Филейная</t>
  </si>
  <si>
    <t>SU003221</t>
  </si>
  <si>
    <t>P003865</t>
  </si>
  <si>
    <t>МАЯК</t>
  </si>
  <si>
    <t>ЕАЭС N RU Д-RU.РА10.В.63650/23</t>
  </si>
  <si>
    <t>SU003211</t>
  </si>
  <si>
    <t>P003842</t>
  </si>
  <si>
    <t>ЕАЭС N RU Д-RU.РА03.В.00811/23, ЕАЭС N RU Д-RU.РА10.В.68239/23</t>
  </si>
  <si>
    <t>SU003201</t>
  </si>
  <si>
    <t>P003860</t>
  </si>
  <si>
    <t>ЕАЭС N RU Д-RU.РА10.В.68179/23</t>
  </si>
  <si>
    <t>SU003207</t>
  </si>
  <si>
    <t>P003873</t>
  </si>
  <si>
    <t>ЕАЭС N RU Д-RU.РА07.В.59321/23, ЕАЭС N RU Д-RU.РА07.В.59947/23, ЕАЭС N RU Д-RU.РА07.В.60272/23</t>
  </si>
  <si>
    <t>Бордо</t>
  </si>
  <si>
    <t>SU003392</t>
  </si>
  <si>
    <t>P004289</t>
  </si>
  <si>
    <t>ЕАЭС N RU Д-RU.РА04.В.66501/24</t>
  </si>
  <si>
    <t>SU002894</t>
  </si>
  <si>
    <t>P003314</t>
  </si>
  <si>
    <t>ЕАЭС N RU Д-RU.РА04.В.76845/23, ЕАЭС N RU Д-RU.РА04.В.76869/23</t>
  </si>
  <si>
    <t>SU001820</t>
  </si>
  <si>
    <t>P001820</t>
  </si>
  <si>
    <t>ЕАЭС N RU Д-RU.РА02.В.56858/22</t>
  </si>
  <si>
    <t>SU001727</t>
  </si>
  <si>
    <t>P002205</t>
  </si>
  <si>
    <t>ЕАЭС N RU Д-RU.АБ75.В.00420/19, ЕАЭС N RU Д-RU.РА02.В.59549/22, ЕАЭС N RU Д-RU.РА10.В.03664/24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</si>
  <si>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</si>
  <si>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</si>
  <si>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</si>
  <si>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</si>
  <si>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</si>
  <si>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</si>
  <si>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</si>
  <si>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</si>
  <si>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</si>
  <si>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</si>
  <si>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</si>
  <si>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</si>
  <si>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</si>
  <si>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</si>
  <si>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</si>
  <si>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</si>
  <si>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</si>
  <si>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</si>
  <si>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</si>
  <si>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SU003420</t>
  </si>
  <si>
    <t>P004293</t>
  </si>
  <si>
    <t>SU003419</t>
  </si>
  <si>
    <t>P004251</t>
  </si>
  <si>
    <t>ЕАЭС N RU Д-RU.РА03.В.88061/22</t>
  </si>
  <si>
    <t>SU002027</t>
  </si>
  <si>
    <t>P002556</t>
  </si>
  <si>
    <t>ЕАЭС № RU Д- RU.АБ75.В.01032/20</t>
  </si>
  <si>
    <t>Особая Без свинины</t>
  </si>
  <si>
    <t>SU002899</t>
  </si>
  <si>
    <t>P004261</t>
  </si>
  <si>
    <t>ЕАЭС N RU Д-RU.РА01.В.47907/24,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</si>
  <si>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</si>
  <si>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</si>
  <si>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</si>
  <si>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</si>
  <si>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</si>
  <si>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ЕАЭС N RU Д-RU.РА03.В.31251/24, ЕАЭС N RU Д-RU.РА10.В.04488/24</t>
  </si>
  <si>
    <t>SU003426</t>
  </si>
  <si>
    <t>P004258</t>
  </si>
  <si>
    <t>SU002361</t>
  </si>
  <si>
    <t>P004228</t>
  </si>
  <si>
    <t>ЕАЭС N RU Д-RU.РА02.В.61652/24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</si>
  <si>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</si>
  <si>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</si>
  <si>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</si>
  <si>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</si>
  <si>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</si>
  <si>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</si>
  <si>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</si>
  <si>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</si>
  <si>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</si>
  <si>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</si>
  <si>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</si>
  <si>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</si>
  <si>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</si>
  <si>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</si>
  <si>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</si>
  <si>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</si>
  <si>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</si>
  <si>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</si>
  <si>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</si>
  <si>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</si>
  <si>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</si>
  <si>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</si>
  <si>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</si>
  <si>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SU002602</t>
  </si>
  <si>
    <t>P004518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</si>
  <si>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</si>
  <si>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</si>
  <si>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</si>
  <si>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</si>
  <si>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</si>
  <si>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</si>
  <si>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</si>
  <si>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</si>
  <si>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</si>
  <si>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</si>
  <si>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</si>
  <si>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ЕАЭС N RU Д-RU.РА02.В.66942/23</t>
  </si>
  <si>
    <t>SU002285</t>
  </si>
  <si>
    <t>P002969</t>
  </si>
  <si>
    <t>ЕАЭС N RU Д-RU.РА02.В.28328/22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</si>
  <si>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</si>
  <si>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</si>
  <si>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</si>
  <si>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</si>
  <si>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</si>
  <si>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</si>
  <si>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</si>
  <si>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</si>
  <si>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</si>
  <si>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</si>
  <si>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</si>
  <si>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</si>
  <si>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</si>
  <si>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</si>
  <si>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</si>
  <si>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</si>
  <si>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</si>
  <si>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</si>
  <si>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</si>
  <si>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</si>
  <si>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</si>
  <si>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</si>
  <si>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</si>
  <si>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</si>
  <si>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</si>
  <si>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</si>
  <si>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</si>
  <si>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</si>
  <si>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</si>
  <si>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</si>
  <si>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</si>
  <si>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</si>
  <si>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</si>
  <si>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P004892</t>
  </si>
  <si>
    <t>Копченые колбасы «Колбаски Бюргерсы с сыром» Фикс.вес 0,27 черева ТМ «Баварушка»</t>
  </si>
  <si>
    <t>SU002437</t>
  </si>
  <si>
    <t>P004446</t>
  </si>
  <si>
    <t>ЕАЭС N RU Д-RU.РА03.В.30457/24</t>
  </si>
  <si>
    <t>Дугушка</t>
  </si>
  <si>
    <t>SU002999</t>
  </si>
  <si>
    <t>P004045</t>
  </si>
  <si>
    <t>ЕАЭС N RU Д-RU.РА10.В.31672/23</t>
  </si>
  <si>
    <t>SU002635</t>
  </si>
  <si>
    <t>P004403</t>
  </si>
  <si>
    <t>ЕАЭС N RU Д-RU.РА02.В.51764/24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</si>
  <si>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</si>
  <si>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</si>
  <si>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</si>
  <si>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</si>
  <si>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</si>
  <si>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SU003810</t>
  </si>
  <si>
    <t>P004851</t>
  </si>
  <si>
    <t>Вареные колбасы «Дугушка Стародворская» Фикс.вес 0,55 п/а ТМ «Стародворье»</t>
  </si>
  <si>
    <t>ЕАЭС N RU Д-RU.РА03.В.56116/24</t>
  </si>
  <si>
    <t>SU002643</t>
  </si>
  <si>
    <t>P002993</t>
  </si>
  <si>
    <t>ЕАЭС N RU Д-RU.РА08.В.10027/22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</si>
  <si>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</si>
  <si>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</si>
  <si>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</si>
  <si>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</si>
  <si>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</si>
  <si>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</si>
  <si>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</si>
  <si>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</si>
  <si>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</si>
  <si>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</si>
  <si>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</si>
  <si>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</si>
  <si>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</si>
  <si>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</si>
  <si>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</si>
  <si>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</si>
  <si>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</si>
  <si>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</si>
  <si>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</si>
  <si>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</si>
  <si>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</si>
  <si>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</si>
  <si>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</si>
  <si>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ЕАЭС N RU Д-RU.РА05.В.95257/23</t>
  </si>
  <si>
    <t>SU003295</t>
  </si>
  <si>
    <t>P004004</t>
  </si>
  <si>
    <t>Вареные колбасы «Нежная со шпиком» Фикс.вес 0,4 п/а ТМ «Зареченские»</t>
  </si>
  <si>
    <t>ЕАЭС N RU Д-RU.РА10.В.53840/23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</si>
  <si>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</si>
  <si>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</si>
  <si>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</si>
  <si>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</si>
  <si>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</si>
  <si>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</si>
  <si>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</si>
  <si>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</si>
  <si>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</si>
  <si>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</si>
  <si>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</si>
  <si>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</si>
  <si>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</si>
  <si>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</si>
  <si>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</si>
  <si>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</si>
  <si>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</si>
  <si>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</si>
  <si>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</si>
  <si>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</si>
  <si>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</si>
  <si>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</si>
  <si>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</si>
  <si>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</si>
  <si>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</si>
  <si>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</si>
  <si>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</si>
  <si>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</si>
  <si>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</si>
  <si>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ЕАЭС N RU Д-RU.РА05.В.94332/23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</si>
  <si>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</si>
  <si>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</si>
  <si>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</si>
  <si>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</si>
  <si>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</si>
  <si>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</si>
  <si>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</si>
  <si>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</si>
  <si>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</si>
  <si>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</si>
  <si>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</si>
  <si>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</si>
  <si>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</si>
  <si>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</si>
  <si>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</si>
  <si>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Зареченские продукты Светофор</t>
  </si>
  <si>
    <t>SU003695</t>
  </si>
  <si>
    <t>P004696</t>
  </si>
  <si>
    <t>Вареные колбасы «Докторская» ГОСТ 23670-2019 Весовой п/а ТМ «Зареченские продукты»</t>
  </si>
  <si>
    <t>ЕАЭС N RU Д-RU.РА06.В.34613/24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</si>
  <si>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</si>
  <si>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</si>
  <si>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</si>
  <si>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</si>
  <si>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</si>
  <si>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</si>
  <si>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</si>
  <si>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</si>
  <si>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SU003055</t>
  </si>
  <si>
    <t>P003609</t>
  </si>
  <si>
    <t>Вареные колбасы «Мясная со шпиком» Весовой п/а ТМ «Зареченские»</t>
  </si>
  <si>
    <t>ЕАЭС N RU Д-RU.РА06.В.29400/23</t>
  </si>
  <si>
    <t>SU003696</t>
  </si>
  <si>
    <t>P004698</t>
  </si>
  <si>
    <t>Вареные колбасы «Фермерская» Весовой п/а ТМ «Зареченские продукты»</t>
  </si>
  <si>
    <t>ЕАЭС N RU Д-RU.РА06.В.33266/24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</si>
  <si>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</si>
  <si>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</si>
  <si>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</si>
  <si>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</si>
  <si>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</si>
  <si>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</si>
  <si>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</si>
  <si>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</si>
  <si>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P003415</t>
  </si>
  <si>
    <t>В/к колбасы «Сервелат Зернистый» Весовой фиброуз ТМ «Зареченские»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</si>
  <si>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</si>
  <si>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</si>
  <si>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</si>
  <si>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</si>
  <si>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SU003694</t>
  </si>
  <si>
    <t>P004718</t>
  </si>
  <si>
    <t>Сосиски «Молочные» ГОСТ 23670-2019 Весовой п/а ТМ «Зареченские продукты»</t>
  </si>
  <si>
    <t>ЕАЭС N RU Д-RU.РА06.В.33422/24</t>
  </si>
  <si>
    <t>SU002968</t>
  </si>
  <si>
    <t>P003421</t>
  </si>
  <si>
    <t>Сосиски «Молочные классические» Весовой п/а ТМ «Зареченские»</t>
  </si>
  <si>
    <t>ЕАЭС N RU Д-RU.РА05.В.10146/23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</si>
  <si>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</si>
  <si>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</si>
  <si>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</si>
  <si>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</si>
  <si>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SU003331</t>
  </si>
  <si>
    <t>P004072</t>
  </si>
  <si>
    <t>Сардельки «Шпикачки Сочные» Весовой NDX ТМ «Зареченские»</t>
  </si>
  <si>
    <t>ЕАЭС N RU Д-RU.РА05.В.12044/23</t>
  </si>
  <si>
    <t>MSDAX_КИ_ИОСГ_ЦСК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</si>
  <si>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</si>
  <si>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</si>
  <si>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</si>
  <si>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</si>
  <si>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</si>
  <si>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</si>
  <si>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</si>
  <si>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</si>
  <si>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</si>
  <si>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</si>
  <si>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</si>
  <si>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</si>
  <si>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</si>
  <si>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</si>
  <si>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</si>
  <si>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</si>
  <si>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</si>
  <si>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</si>
  <si>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</si>
  <si>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6</t>
  </si>
  <si>
    <t>НВ, ООО 9001015535, Запорожская обл, Мелитополь г, Полевая ул, д. 3, стр А,</t>
  </si>
  <si>
    <t>596383_7</t>
  </si>
  <si>
    <t>7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</si>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</sst>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653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2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763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48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49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0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1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2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53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54" xfId="0" applyNumberFormat="1" applyFont="1" applyFill="1" applyBorder="1" applyAlignment="1" applyProtection="1">
      <alignment horizontal="center" wrapText="1"/>
    </xf>
    <xf numFmtId="0" fontId="0" fillId="0" borderId="55" xfId="0" applyBorder="1"/>
    <xf numFmtId="0" fontId="90" fillId="0" borderId="0" xfId="0" applyFont="1"/>
    <xf numFmtId="171" fontId="91" fillId="0" borderId="56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57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58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59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60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61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62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63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64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65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66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67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68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69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70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71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72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73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74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75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76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77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78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79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80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81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82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83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84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85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86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87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88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89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90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91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92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93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94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95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96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97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98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99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00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01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02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03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04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05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06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07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08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09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10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11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12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13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14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15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16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17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18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19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20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21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22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23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24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25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26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27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28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29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30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31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32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33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34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35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36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37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38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39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40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41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42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43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44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45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46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47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48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49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50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51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52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53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54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55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56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57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58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59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60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61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62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63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64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65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66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67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68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69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70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71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72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73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74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75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76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77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78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79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80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81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82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83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84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85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86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87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88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89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190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191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192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193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194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195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196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197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198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199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00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01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02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03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04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05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06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07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08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09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10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11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12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13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14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15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16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17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18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19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20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21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22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23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24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25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26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27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28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29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30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31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32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33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34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35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36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37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38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39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40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41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42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43" xfId="0" applyNumberFormat="1" applyFont="1" applyFill="1" applyBorder="1" applyAlignment="1" applyProtection="1">
      <alignment horizontal="center" wrapText="1"/>
    </xf>
    <xf numFmtId="0" fontId="0" fillId="0" borderId="244" xfId="0" applyBorder="1"/>
    <xf numFmtId="0" fontId="43" fillId="0" borderId="244" xfId="0" applyFont="1" applyFill="1" applyBorder="1" applyProtection="1">
      <protection hidden="1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0" fillId="0" borderId="0" xfId="0"/>
    <xf numFmtId="0" fontId="5" fillId="0" borderId="0" xfId="0" applyFont="1" applyFill="1" applyAlignment="1" applyProtection="1">
      <alignment horizontal="center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47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4" xfId="0" applyFont="1" applyFill="1" applyBorder="1" applyProtection="1">
      <protection hidden="1"/>
    </xf>
    <xf numFmtId="0" fontId="650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6" fillId="0" borderId="43" xfId="0" applyFont="1" applyFill="1" applyBorder="1" applyProtection="1">
      <protection hidden="1"/>
    </xf>
    <xf numFmtId="0" fontId="611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42" xfId="0" applyFont="1" applyFill="1" applyBorder="1" applyProtection="1">
      <protection hidden="1"/>
    </xf>
    <xf numFmtId="0" fontId="563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62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</cellXfs>
  <cellStyles count="62">
    <cellStyle name="20% - Акцент1 2" xfId="1" xr:uid="{00000000-0005-0000-0000-000000000000}"/>
    <cellStyle name="20% - Акцент1 2 2" xfId="47" xr:uid="{00000000-0005-0000-0000-000001000000}"/>
    <cellStyle name="20% - Акцент2 2" xfId="2" xr:uid="{00000000-0005-0000-0000-000002000000}"/>
    <cellStyle name="20% - Акцент2 2 2" xfId="48" xr:uid="{00000000-0005-0000-0000-000003000000}"/>
    <cellStyle name="20% - Акцент3 2" xfId="3" xr:uid="{00000000-0005-0000-0000-000004000000}"/>
    <cellStyle name="20% - Акцент3 2 2" xfId="49" xr:uid="{00000000-0005-0000-0000-000005000000}"/>
    <cellStyle name="20% - Акцент4 2" xfId="4" xr:uid="{00000000-0005-0000-0000-000006000000}"/>
    <cellStyle name="20% - Акцент4 2 2" xfId="50" xr:uid="{00000000-0005-0000-0000-000007000000}"/>
    <cellStyle name="20% - Акцент5 2" xfId="5" xr:uid="{00000000-0005-0000-0000-000008000000}"/>
    <cellStyle name="20% - Акцент5 2 2" xfId="51" xr:uid="{00000000-0005-0000-0000-000009000000}"/>
    <cellStyle name="20% - Акцент6 2" xfId="6" xr:uid="{00000000-0005-0000-0000-00000A000000}"/>
    <cellStyle name="20% - Акцент6 2 2" xfId="52" xr:uid="{00000000-0005-0000-0000-00000B000000}"/>
    <cellStyle name="40% - Акцент1 2" xfId="7" xr:uid="{00000000-0005-0000-0000-00000C000000}"/>
    <cellStyle name="40% - Акцент1 2 2" xfId="53" xr:uid="{00000000-0005-0000-0000-00000D000000}"/>
    <cellStyle name="40% - Акцент2 2" xfId="8" xr:uid="{00000000-0005-0000-0000-00000E000000}"/>
    <cellStyle name="40% - Акцент2 2 2" xfId="54" xr:uid="{00000000-0005-0000-0000-00000F000000}"/>
    <cellStyle name="40% - Акцент3 2" xfId="9" xr:uid="{00000000-0005-0000-0000-000010000000}"/>
    <cellStyle name="40% - Акцент3 2 2" xfId="55" xr:uid="{00000000-0005-0000-0000-000011000000}"/>
    <cellStyle name="40% - Акцент4 2" xfId="10" xr:uid="{00000000-0005-0000-0000-000012000000}"/>
    <cellStyle name="40% - Акцент4 2 2" xfId="56" xr:uid="{00000000-0005-0000-0000-000013000000}"/>
    <cellStyle name="40% - Акцент5 2" xfId="11" xr:uid="{00000000-0005-0000-0000-000014000000}"/>
    <cellStyle name="40% - Акцент5 2 2" xfId="57" xr:uid="{00000000-0005-0000-0000-000015000000}"/>
    <cellStyle name="40% - Акцент6 2" xfId="12" xr:uid="{00000000-0005-0000-0000-000016000000}"/>
    <cellStyle name="40% - Акцент6 2 2" xfId="58" xr:uid="{00000000-0005-0000-0000-000017000000}"/>
    <cellStyle name="60% - Акцент1 2" xfId="13" xr:uid="{00000000-0005-0000-0000-000018000000}"/>
    <cellStyle name="60% - Акцент2 2" xfId="14" xr:uid="{00000000-0005-0000-0000-000019000000}"/>
    <cellStyle name="60% - Акцент3 2" xfId="15" xr:uid="{00000000-0005-0000-0000-00001A000000}"/>
    <cellStyle name="60% - Акцент4 2" xfId="16" xr:uid="{00000000-0005-0000-0000-00001B000000}"/>
    <cellStyle name="60% - Акцент5 2" xfId="17" xr:uid="{00000000-0005-0000-0000-00001C000000}"/>
    <cellStyle name="60% - Акцент6 2" xfId="18" xr:uid="{00000000-0005-0000-0000-00001D000000}"/>
    <cellStyle name="Акцент1 2" xfId="19" xr:uid="{00000000-0005-0000-0000-00001E000000}"/>
    <cellStyle name="Акцент2 2" xfId="20" xr:uid="{00000000-0005-0000-0000-00001F000000}"/>
    <cellStyle name="Акцент3 2" xfId="21" xr:uid="{00000000-0005-0000-0000-000020000000}"/>
    <cellStyle name="Акцент4 2" xfId="22" xr:uid="{00000000-0005-0000-0000-000021000000}"/>
    <cellStyle name="Акцент5 2" xfId="23" xr:uid="{00000000-0005-0000-0000-000022000000}"/>
    <cellStyle name="Акцент6 2" xfId="24" xr:uid="{00000000-0005-0000-0000-000023000000}"/>
    <cellStyle name="Ввод  2" xfId="25" xr:uid="{00000000-0005-0000-0000-000024000000}"/>
    <cellStyle name="Вывод 2" xfId="26" xr:uid="{00000000-0005-0000-0000-000025000000}"/>
    <cellStyle name="Вычисление 2" xfId="27" xr:uid="{00000000-0005-0000-0000-000026000000}"/>
    <cellStyle name="Заголовок 1 2" xfId="28" xr:uid="{00000000-0005-0000-0000-000027000000}"/>
    <cellStyle name="Заголовок 2 2" xfId="29" xr:uid="{00000000-0005-0000-0000-000028000000}"/>
    <cellStyle name="Заголовок 3 2" xfId="30" xr:uid="{00000000-0005-0000-0000-000029000000}"/>
    <cellStyle name="Заголовок 4 2" xfId="31" xr:uid="{00000000-0005-0000-0000-00002A000000}"/>
    <cellStyle name="Итог 2" xfId="32" xr:uid="{00000000-0005-0000-0000-00002B000000}"/>
    <cellStyle name="Контрольная ячейка 2" xfId="33" xr:uid="{00000000-0005-0000-0000-00002C000000}"/>
    <cellStyle name="Название 2" xfId="34" xr:uid="{00000000-0005-0000-0000-00002D000000}"/>
    <cellStyle name="Нейтральный 2" xfId="35" xr:uid="{00000000-0005-0000-0000-00002E000000}"/>
    <cellStyle name="Обычный" xfId="0" builtinId="0"/>
    <cellStyle name="Обычный 16" xfId="36" xr:uid="{00000000-0005-0000-0000-000030000000}"/>
    <cellStyle name="Обычный 16 2" xfId="37" xr:uid="{00000000-0005-0000-0000-000031000000}"/>
    <cellStyle name="Обычный 16 2 2" xfId="59" xr:uid="{00000000-0005-0000-0000-000032000000}"/>
    <cellStyle name="Обычный 2" xfId="38" xr:uid="{00000000-0005-0000-0000-000033000000}"/>
    <cellStyle name="Обычный 2 2" xfId="39" xr:uid="{00000000-0005-0000-0000-000034000000}"/>
    <cellStyle name="Обычный 2 2 2" xfId="60" xr:uid="{00000000-0005-0000-0000-000035000000}"/>
    <cellStyle name="Обычный 3" xfId="40" xr:uid="{00000000-0005-0000-0000-000036000000}"/>
    <cellStyle name="Плохой 2" xfId="41" xr:uid="{00000000-0005-0000-0000-000037000000}"/>
    <cellStyle name="Пояснение 2" xfId="42" xr:uid="{00000000-0005-0000-0000-000038000000}"/>
    <cellStyle name="Примечание 2" xfId="43" xr:uid="{00000000-0005-0000-0000-000039000000}"/>
    <cellStyle name="Примечание 2 2" xfId="61" xr:uid="{00000000-0005-0000-0000-00003A000000}"/>
    <cellStyle name="Связанная ячейка 2" xfId="44" xr:uid="{00000000-0005-0000-0000-00003B000000}"/>
    <cellStyle name="Текст предупреждения 2" xfId="45" xr:uid="{00000000-0005-0000-0000-00003C000000}"/>
    <cellStyle name="Хороший 2" xfId="46" xr:uid="{00000000-0005-0000-0000-00003D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CD488"/>
  <sheetViews>
    <sheetView showGridLines="0" tabSelected="1" topLeftCell="H1" zoomScaleNormal="100" zoomScaleSheetLayoutView="100" workbookViewId="0">
      <selection activeCell="Q9" sqref="Q9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60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754" t="s">
        <v>28</v>
      </c>
      <c r="B1" s="754"/>
      <c r="C1" s="754"/>
      <c r="D1" s="754"/>
      <c r="E1" s="754"/>
      <c r="F1" s="35" t="s">
        <v>65</v>
      </c>
      <c r="G1" s="754" t="s">
        <v>49</v>
      </c>
      <c r="H1" s="754"/>
      <c r="I1" s="754"/>
      <c r="J1" s="754"/>
      <c r="K1" s="754"/>
      <c r="L1" s="754"/>
      <c r="M1" s="754"/>
      <c r="N1" s="754"/>
      <c r="O1" s="754"/>
      <c r="P1" s="754"/>
      <c r="Q1" s="754" t="s">
        <v>66</v>
      </c>
      <c r="R1" s="754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25">
      <c r="A2" s="24" t="s">
        <v>45</v>
      </c>
      <c r="B2" s="755" t="s">
        <v>66</v>
      </c>
      <c r="C2" s="755"/>
      <c r="D2" s="25"/>
      <c r="E2" s="26"/>
      <c r="F2" s="756"/>
      <c r="G2" s="756"/>
      <c r="H2" s="756"/>
      <c r="I2" s="26"/>
      <c r="J2" s="26"/>
      <c r="K2" s="26"/>
      <c r="L2" s="26"/>
      <c r="M2" s="26"/>
      <c r="N2" s="26"/>
      <c r="O2" s="7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7"/>
      <c r="Q2" s="757"/>
      <c r="R2" s="757"/>
      <c r="S2" s="27"/>
      <c r="T2" s="27"/>
      <c r="U2" s="27"/>
      <c r="V2" s="27"/>
      <c r="AK2" s="60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757"/>
      <c r="P3" s="757"/>
      <c r="Q3" s="757"/>
      <c r="R3" s="757"/>
      <c r="S3" s="27"/>
      <c r="T3" s="27"/>
      <c r="U3" s="27"/>
      <c r="V3" s="27"/>
      <c r="AK3" s="60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25">
      <c r="A5" s="738" t="s">
        <v>9</v>
      </c>
      <c r="B5" s="738"/>
      <c r="C5" s="738"/>
      <c r="D5" s="738"/>
      <c r="E5" s="758"/>
      <c r="F5" s="759"/>
      <c r="G5" s="760" t="s">
        <v>15</v>
      </c>
      <c r="H5" s="761"/>
      <c r="I5" s="762" t="s">
        <v>736</v>
      </c>
      <c r="J5" s="762"/>
      <c r="K5" s="762"/>
      <c r="L5" s="762"/>
      <c r="M5" s="762"/>
      <c r="N5" s="762"/>
      <c r="O5" s="23"/>
      <c r="P5" s="23" t="s">
        <v>4</v>
      </c>
      <c r="Q5" s="54">
        <v>45675</v>
      </c>
      <c r="R5" s="15" t="s">
        <v>3</v>
      </c>
      <c r="S5" s="43" t="s">
        <v>692</v>
      </c>
      <c r="T5" s="22"/>
      <c r="U5" s="736" t="s">
        <v>47</v>
      </c>
      <c r="V5" s="737"/>
      <c r="W5" s="736"/>
      <c r="X5" s="737"/>
      <c r="Y5" s="736"/>
      <c r="Z5" s="737"/>
      <c r="AA5" s="736"/>
      <c r="AB5" s="737"/>
    </row>
    <row r="6" spans="1:41" ht="25.5" customHeight="1" x14ac:dyDescent="0.2">
      <c r="A6" s="738" t="s">
        <v>1</v>
      </c>
      <c r="B6" s="738"/>
      <c r="C6" s="738"/>
      <c r="D6" s="738"/>
      <c r="E6" s="739" t="s">
        <v>693</v>
      </c>
      <c r="F6" s="740"/>
      <c r="G6" s="740"/>
      <c r="H6" s="740"/>
      <c r="I6" s="740"/>
      <c r="J6" s="740"/>
      <c r="K6" s="740"/>
      <c r="L6" s="740"/>
      <c r="M6" s="740"/>
      <c r="N6" s="741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>Суббота</v>
      </c>
      <c r="R6" s="742" t="s">
        <v>5</v>
      </c>
      <c r="S6" s="743" t="s">
        <v>67</v>
      </c>
      <c r="T6" s="5"/>
      <c r="U6" s="744" t="s">
        <v>73</v>
      </c>
      <c r="V6" s="745"/>
      <c r="W6" s="744" t="s">
        <v>75</v>
      </c>
      <c r="X6" s="745"/>
      <c r="Y6" s="744" t="s">
        <v>77</v>
      </c>
      <c r="Z6" s="745"/>
      <c r="AA6" s="744" t="s">
        <v>79</v>
      </c>
      <c r="AB6" s="745"/>
    </row>
    <row r="7" spans="1:41" ht="16.5" hidden="1" customHeight="1" x14ac:dyDescent="0.2">
      <c r="A7" s="69"/>
      <c r="B7" s="70"/>
      <c r="C7" s="70"/>
      <c r="D7" s="70"/>
      <c r="E7" s="750" t="str">
        <f>IFERROR(VLOOKUP(DeliveryAddress,Table,3,0),1)</f>
        <v>1</v>
      </c>
      <c r="F7" s="751"/>
      <c r="G7" s="751"/>
      <c r="H7" s="751"/>
      <c r="I7" s="751"/>
      <c r="J7" s="751"/>
      <c r="K7" s="751"/>
      <c r="L7" s="751"/>
      <c r="M7" s="751"/>
      <c r="N7" s="752"/>
      <c r="O7" s="23"/>
      <c r="P7" s="23"/>
      <c r="Q7" s="55"/>
      <c r="R7" s="742"/>
      <c r="S7" s="743"/>
      <c r="T7" s="5"/>
      <c r="U7" s="746"/>
      <c r="V7" s="747"/>
      <c r="W7" s="746"/>
      <c r="X7" s="747"/>
      <c r="Y7" s="746"/>
      <c r="Z7" s="747"/>
      <c r="AA7" s="746"/>
      <c r="AB7" s="747"/>
    </row>
    <row r="8" spans="1:41" ht="27" customHeight="1" thickBot="1" x14ac:dyDescent="0.25">
      <c r="A8" s="738" t="s">
        <v>56</v>
      </c>
      <c r="B8" s="738"/>
      <c r="C8" s="738"/>
      <c r="D8" s="738"/>
      <c r="E8" s="753"/>
      <c r="F8" s="753"/>
      <c r="G8" s="753"/>
      <c r="H8" s="753"/>
      <c r="I8" s="753"/>
      <c r="J8" s="753"/>
      <c r="K8" s="753"/>
      <c r="L8" s="753"/>
      <c r="M8" s="753"/>
      <c r="N8" s="753"/>
      <c r="O8" s="41"/>
      <c r="P8" s="23" t="s">
        <v>12</v>
      </c>
      <c r="Q8" s="56">
        <v>0.5</v>
      </c>
      <c r="R8" s="742"/>
      <c r="S8" s="743"/>
      <c r="T8" s="5"/>
      <c r="U8" s="748"/>
      <c r="V8" s="749"/>
      <c r="W8" s="748"/>
      <c r="X8" s="749"/>
      <c r="Y8" s="748"/>
      <c r="Z8" s="749"/>
      <c r="AA8" s="748"/>
      <c r="AB8" s="749"/>
    </row>
    <row r="9" spans="1:41" ht="31.5" customHeight="1" thickBot="1" x14ac:dyDescent="0.25">
      <c r="B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722"/>
      <c r="D9" s="722"/>
      <c r="E9" s="723" t="s">
        <v>57</v>
      </c>
      <c r="F9" s="724"/>
      <c r="G9" s="722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722"/>
      <c r="I9" s="733" t="str">
        <f>IF(AND($B$9="Тип доверенности/получателя при получении в адресе перегруза:",$E$9="Разовая доверенность"),"Введите ФИО","")</f>
        <v/>
      </c>
      <c r="J9" s="733"/>
      <c r="K9" s="733"/>
      <c r="L9" s="75"/>
      <c r="M9" s="733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733"/>
      <c r="O9" s="42"/>
      <c r="P9" s="23" t="s">
        <v>16</v>
      </c>
      <c r="Q9" s="54"/>
      <c r="R9" s="23" t="s">
        <v>13</v>
      </c>
      <c r="S9" s="44" t="s">
        <v>68</v>
      </c>
      <c r="T9" s="5"/>
      <c r="U9" s="734" t="s">
        <v>74</v>
      </c>
      <c r="V9" s="735"/>
      <c r="W9" s="734" t="s">
        <v>76</v>
      </c>
      <c r="X9" s="735"/>
      <c r="Y9" s="734" t="s">
        <v>78</v>
      </c>
      <c r="Z9" s="735"/>
      <c r="AA9" s="734" t="s">
        <v>80</v>
      </c>
      <c r="AB9" s="735"/>
    </row>
    <row r="10" spans="1:41" ht="25.5" customHeight="1" x14ac:dyDescent="0.2">
      <c r="B10" s="722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722"/>
      <c r="D10" s="722"/>
      <c r="E10" s="723"/>
      <c r="F10" s="724"/>
      <c r="G10" s="722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722"/>
      <c r="I10" s="725" t="str">
        <f>IFERROR(VLOOKUP($E$10,Proxy,2,FALSE),"")</f>
        <v/>
      </c>
      <c r="J10" s="725"/>
      <c r="K10" s="725"/>
      <c r="L10" s="725"/>
      <c r="M10" s="725"/>
      <c r="N10" s="725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726" t="s">
        <v>69</v>
      </c>
      <c r="B12" s="727"/>
      <c r="C12" s="727"/>
      <c r="D12" s="727"/>
      <c r="E12" s="727"/>
      <c r="F12" s="727"/>
      <c r="G12" s="727"/>
      <c r="H12" s="727"/>
      <c r="I12" s="727"/>
      <c r="J12" s="727"/>
      <c r="K12" s="727"/>
      <c r="L12" s="727"/>
      <c r="M12" s="727"/>
      <c r="N12" s="727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2">
      <c r="A13" s="726" t="s">
        <v>70</v>
      </c>
      <c r="B13" s="727"/>
      <c r="C13" s="727"/>
      <c r="D13" s="727"/>
      <c r="E13" s="727"/>
      <c r="F13" s="727"/>
      <c r="G13" s="727"/>
      <c r="H13" s="727"/>
      <c r="I13" s="727"/>
      <c r="J13" s="727"/>
      <c r="K13" s="727"/>
      <c r="L13" s="727"/>
      <c r="M13" s="727"/>
      <c r="N13" s="727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2">
      <c r="A14" s="726" t="s">
        <v>71</v>
      </c>
      <c r="B14" s="727"/>
      <c r="C14" s="727"/>
      <c r="D14" s="727"/>
      <c r="E14" s="727"/>
      <c r="F14" s="727"/>
      <c r="G14" s="727"/>
      <c r="H14" s="727"/>
      <c r="I14" s="727"/>
      <c r="J14" s="727"/>
      <c r="K14" s="727"/>
      <c r="L14" s="727"/>
      <c r="M14" s="727"/>
      <c r="N14" s="727"/>
      <c r="R14"/>
      <c r="T14" s="16"/>
      <c r="U14" s="34"/>
      <c r="V14" s="34"/>
    </row>
    <row r="15" spans="1:41" ht="23.25" customHeight="1" x14ac:dyDescent="0.2">
      <c r="A15" s="726" t="s">
        <v>72</v>
      </c>
      <c r="B15" s="727"/>
      <c r="C15" s="727"/>
      <c r="D15" s="727"/>
      <c r="E15" s="727"/>
      <c r="F15" s="727"/>
      <c r="G15" s="727"/>
      <c r="H15" s="727"/>
      <c r="I15" s="727"/>
      <c r="J15" s="727"/>
      <c r="K15" s="727"/>
      <c r="L15" s="727"/>
      <c r="M15" s="727"/>
      <c r="N15" s="727"/>
      <c r="O15" s="730" t="s">
        <v>60</v>
      </c>
      <c r="P15" s="730"/>
      <c r="Q15" s="730"/>
      <c r="R15" s="730"/>
      <c r="S15" s="730"/>
      <c r="T15" s="33"/>
      <c r="U15" s="728" t="s">
        <v>48</v>
      </c>
      <c r="V15" s="729"/>
      <c r="W15" s="719"/>
      <c r="X15" s="719"/>
      <c r="Y15" s="498"/>
      <c r="Z15" s="498"/>
      <c r="AA15" s="498"/>
      <c r="AB15" s="498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731"/>
      <c r="P16" s="731"/>
      <c r="Q16" s="731"/>
      <c r="R16" s="731"/>
      <c r="S16" s="731"/>
      <c r="T16" s="33"/>
      <c r="U16" s="732" t="s">
        <v>73</v>
      </c>
      <c r="V16" s="732"/>
      <c r="W16" s="732" t="s">
        <v>75</v>
      </c>
      <c r="X16" s="732"/>
      <c r="Y16" s="732" t="s">
        <v>77</v>
      </c>
      <c r="Z16" s="732"/>
      <c r="AA16" s="732" t="s">
        <v>79</v>
      </c>
      <c r="AB16" s="732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62</v>
      </c>
      <c r="K17" s="48" t="s">
        <v>2</v>
      </c>
      <c r="L17" s="76" t="s">
        <v>63</v>
      </c>
      <c r="M17" s="713" t="s">
        <v>27</v>
      </c>
      <c r="N17" s="714"/>
      <c r="O17" s="715" t="s">
        <v>19</v>
      </c>
      <c r="P17" s="716"/>
      <c r="Q17" s="716"/>
      <c r="R17" s="716"/>
      <c r="S17" s="717"/>
      <c r="T17" s="49" t="s">
        <v>6</v>
      </c>
      <c r="U17" s="95" t="s">
        <v>44</v>
      </c>
      <c r="V17" s="96" t="s">
        <v>54</v>
      </c>
      <c r="W17" s="89" t="s">
        <v>44</v>
      </c>
      <c r="X17" s="90" t="s">
        <v>54</v>
      </c>
      <c r="Y17" s="91" t="s">
        <v>44</v>
      </c>
      <c r="Z17" s="92" t="s">
        <v>54</v>
      </c>
      <c r="AA17" s="93" t="s">
        <v>44</v>
      </c>
      <c r="AB17" s="94" t="s">
        <v>54</v>
      </c>
      <c r="AC17" s="87" t="s">
        <v>20</v>
      </c>
      <c r="AD17" s="88" t="s">
        <v>59</v>
      </c>
      <c r="AE17" s="78" t="s">
        <v>21</v>
      </c>
      <c r="AF17" s="78" t="s">
        <v>64</v>
      </c>
      <c r="AG17" s="718" t="s">
        <v>55</v>
      </c>
      <c r="AH17" s="719"/>
      <c r="AI17" s="719"/>
      <c r="BC17" s="74" t="s">
        <v>61</v>
      </c>
    </row>
    <row r="18" spans="1:82" ht="27.75" customHeight="1" x14ac:dyDescent="0.2">
      <c r="A18" s="542" t="s">
        <v>81</v>
      </c>
      <c r="B18" s="543"/>
      <c r="C18" s="543"/>
      <c r="D18" s="543"/>
      <c r="E18" s="543"/>
      <c r="F18" s="543"/>
      <c r="G18" s="543"/>
      <c r="H18" s="543"/>
      <c r="I18" s="543"/>
      <c r="J18" s="543"/>
      <c r="K18" s="543"/>
      <c r="L18" s="543"/>
      <c r="M18" s="543"/>
      <c r="N18" s="543"/>
      <c r="O18" s="543"/>
      <c r="P18" s="543"/>
      <c r="Q18" s="543"/>
      <c r="R18" s="543"/>
      <c r="S18" s="543"/>
      <c r="T18" s="543"/>
      <c r="U18" s="543"/>
      <c r="V18" s="543"/>
      <c r="W18" s="544"/>
      <c r="X18" s="544"/>
      <c r="Y18" s="544"/>
      <c r="Z18" s="544"/>
      <c r="AA18" s="510"/>
      <c r="AB18" s="510"/>
      <c r="AC18" s="510"/>
      <c r="AD18" s="510"/>
      <c r="AE18" s="511"/>
      <c r="AF18" s="545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5" x14ac:dyDescent="0.25">
      <c r="A19" s="526" t="s">
        <v>81</v>
      </c>
      <c r="B19" s="509"/>
      <c r="C19" s="509"/>
      <c r="D19" s="509"/>
      <c r="E19" s="509"/>
      <c r="F19" s="509"/>
      <c r="G19" s="509"/>
      <c r="H19" s="509"/>
      <c r="I19" s="509"/>
      <c r="J19" s="509"/>
      <c r="K19" s="509"/>
      <c r="L19" s="509"/>
      <c r="M19" s="509"/>
      <c r="N19" s="509"/>
      <c r="O19" s="509"/>
      <c r="P19" s="509"/>
      <c r="Q19" s="509"/>
      <c r="R19" s="509"/>
      <c r="S19" s="509"/>
      <c r="T19" s="509"/>
      <c r="U19" s="509"/>
      <c r="V19" s="509"/>
      <c r="W19" s="509"/>
      <c r="X19" s="509"/>
      <c r="Y19" s="509"/>
      <c r="Z19" s="509"/>
      <c r="AA19" s="510"/>
      <c r="AB19" s="510"/>
      <c r="AC19" s="510"/>
      <c r="AD19" s="510"/>
      <c r="AE19" s="511"/>
      <c r="AF19" s="527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5" x14ac:dyDescent="0.25">
      <c r="A20" s="507" t="s">
        <v>82</v>
      </c>
      <c r="B20" s="508"/>
      <c r="C20" s="508"/>
      <c r="D20" s="508"/>
      <c r="E20" s="508"/>
      <c r="F20" s="508"/>
      <c r="G20" s="508"/>
      <c r="H20" s="508"/>
      <c r="I20" s="508"/>
      <c r="J20" s="508"/>
      <c r="K20" s="508"/>
      <c r="L20" s="508"/>
      <c r="M20" s="508"/>
      <c r="N20" s="508"/>
      <c r="O20" s="508"/>
      <c r="P20" s="508"/>
      <c r="Q20" s="508"/>
      <c r="R20" s="508"/>
      <c r="S20" s="508"/>
      <c r="T20" s="508"/>
      <c r="U20" s="508"/>
      <c r="V20" s="508"/>
      <c r="W20" s="508"/>
      <c r="X20" s="509"/>
      <c r="Y20" s="509"/>
      <c r="Z20" s="509"/>
      <c r="AA20" s="510"/>
      <c r="AB20" s="510"/>
      <c r="AC20" s="510"/>
      <c r="AD20" s="510"/>
      <c r="AE20" s="511"/>
      <c r="AF20" s="512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ht="33.75" x14ac:dyDescent="0.2">
      <c r="A21" s="79" t="s">
        <v>83</v>
      </c>
      <c r="B21" s="80" t="s">
        <v>84</v>
      </c>
      <c r="C21" s="80">
        <v>4301051866</v>
      </c>
      <c r="D21" s="80">
        <v>4680115885912</v>
      </c>
      <c r="E21" s="81">
        <v>0.3</v>
      </c>
      <c r="F21" s="82">
        <v>6</v>
      </c>
      <c r="G21" s="81">
        <v>1.8</v>
      </c>
      <c r="H21" s="81">
        <v>3.18</v>
      </c>
      <c r="I21" s="83">
        <v>182</v>
      </c>
      <c r="J21" s="83" t="s">
        <v>86</v>
      </c>
      <c r="K21" s="84" t="s">
        <v>85</v>
      </c>
      <c r="L21" s="84"/>
      <c r="M21" s="501">
        <v>40</v>
      </c>
      <c r="N21" s="501"/>
      <c r="O21" s="7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1" s="503"/>
      <c r="Q21" s="503"/>
      <c r="R21" s="503"/>
      <c r="S21" s="503"/>
      <c r="T21" s="85" t="s">
        <v>0</v>
      </c>
      <c r="U21" s="65">
        <v>0</v>
      </c>
      <c r="V21" s="66">
        <f t="shared" ref="V21:V29" si="0">IFERROR(IF(U21="",0,CEILING((U21/$G21),1)*$G21),"")</f>
        <v>0</v>
      </c>
      <c r="W21" s="65">
        <v>0</v>
      </c>
      <c r="X21" s="66">
        <f t="shared" ref="X21:X29" si="1">IFERROR(IF(W21="",0,CEILING((W21/$G21),1)*$G21),"")</f>
        <v>0</v>
      </c>
      <c r="Y21" s="65">
        <v>0</v>
      </c>
      <c r="Z21" s="66">
        <f t="shared" ref="Z21:Z29" si="2">IFERROR(IF(Y21="",0,CEILING((Y21/$G21),1)*$G21),"")</f>
        <v>0</v>
      </c>
      <c r="AA21" s="65">
        <v>0</v>
      </c>
      <c r="AB21" s="66">
        <f t="shared" ref="AB21:AB29" si="3">IFERROR(IF(AA21="",0,CEILING((AA21/$G21),1)*$G21),"")</f>
        <v>0</v>
      </c>
      <c r="AC21" s="97" t="str">
        <f t="shared" ref="AC21:AC29" si="4"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/>
      </c>
      <c r="AD21" s="79" t="s">
        <v>57</v>
      </c>
      <c r="AE21" s="79" t="s">
        <v>57</v>
      </c>
      <c r="AF21" s="99" t="s">
        <v>87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98" t="s">
        <v>65</v>
      </c>
      <c r="BO21" s="77">
        <f t="shared" ref="BO21:BO29" si="5">IFERROR(U21*H21/G21,0)</f>
        <v>0</v>
      </c>
      <c r="BP21" s="77">
        <f t="shared" ref="BP21:BP29" si="6">IFERROR(V21*H21/G21,0)</f>
        <v>0</v>
      </c>
      <c r="BQ21" s="77">
        <f t="shared" ref="BQ21:BQ29" si="7">IFERROR(1/I21*(U21/G21),0)</f>
        <v>0</v>
      </c>
      <c r="BR21" s="77">
        <f t="shared" ref="BR21:BR29" si="8">IFERROR(1/I21*(V21/G21),0)</f>
        <v>0</v>
      </c>
      <c r="BS21" s="77">
        <f t="shared" ref="BS21:BS29" si="9">IFERROR(W21*H21/G21,0)</f>
        <v>0</v>
      </c>
      <c r="BT21" s="77">
        <f t="shared" ref="BT21:BT29" si="10">IFERROR(X21*H21/G21,0)</f>
        <v>0</v>
      </c>
      <c r="BU21" s="77">
        <f t="shared" ref="BU21:BU29" si="11">IFERROR(1/I21*(W21/G21),0)</f>
        <v>0</v>
      </c>
      <c r="BV21" s="77">
        <f t="shared" ref="BV21:BV29" si="12">IFERROR(1/I21*(X21/G21),0)</f>
        <v>0</v>
      </c>
      <c r="BW21" s="77">
        <f t="shared" ref="BW21:BW29" si="13">IFERROR(Y21*H21/G21,0)</f>
        <v>0</v>
      </c>
      <c r="BX21" s="77">
        <f t="shared" ref="BX21:BX29" si="14">IFERROR(Z21*H21/G21,0)</f>
        <v>0</v>
      </c>
      <c r="BY21" s="77">
        <f t="shared" ref="BY21:BY29" si="15">IFERROR(1/I21*(Y21/G21),0)</f>
        <v>0</v>
      </c>
      <c r="BZ21" s="77">
        <f t="shared" ref="BZ21:BZ29" si="16">IFERROR(1/I21*(Z21/G21),0)</f>
        <v>0</v>
      </c>
      <c r="CA21" s="77">
        <f t="shared" ref="CA21:CA29" si="17">IFERROR(AA21*H21/G21,0)</f>
        <v>0</v>
      </c>
      <c r="CB21" s="77">
        <f t="shared" ref="CB21:CB29" si="18">IFERROR(AB21*H21/G21,0)</f>
        <v>0</v>
      </c>
      <c r="CC21" s="77">
        <f t="shared" ref="CC21:CC29" si="19">IFERROR(1/I21*(AA21/G21),0)</f>
        <v>0</v>
      </c>
      <c r="CD21" s="77">
        <f t="shared" ref="CD21:CD29" si="20">IFERROR(1/I21*(AB21/G21),0)</f>
        <v>0</v>
      </c>
    </row>
    <row r="22" spans="1:82" ht="33.75" x14ac:dyDescent="0.2">
      <c r="A22" s="79" t="s">
        <v>83</v>
      </c>
      <c r="B22" s="80" t="s">
        <v>84</v>
      </c>
      <c r="C22" s="80">
        <v>4301051867</v>
      </c>
      <c r="D22" s="80">
        <v>4680115885912</v>
      </c>
      <c r="E22" s="81">
        <v>0.3</v>
      </c>
      <c r="F22" s="82">
        <v>6</v>
      </c>
      <c r="G22" s="81">
        <v>1.8</v>
      </c>
      <c r="H22" s="81">
        <v>3.18</v>
      </c>
      <c r="I22" s="83">
        <v>182</v>
      </c>
      <c r="J22" s="83" t="s">
        <v>86</v>
      </c>
      <c r="K22" s="84" t="s">
        <v>88</v>
      </c>
      <c r="L22" s="84"/>
      <c r="M22" s="501">
        <v>40</v>
      </c>
      <c r="N22" s="501"/>
      <c r="O22" s="72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2" s="503"/>
      <c r="Q22" s="503"/>
      <c r="R22" s="503"/>
      <c r="S22" s="503"/>
      <c r="T22" s="85" t="s">
        <v>0</v>
      </c>
      <c r="U22" s="65">
        <v>0</v>
      </c>
      <c r="V22" s="66">
        <f t="shared" si="0"/>
        <v>0</v>
      </c>
      <c r="W22" s="65">
        <v>0</v>
      </c>
      <c r="X22" s="66">
        <f t="shared" si="1"/>
        <v>0</v>
      </c>
      <c r="Y22" s="65">
        <v>0</v>
      </c>
      <c r="Z22" s="66">
        <f t="shared" si="2"/>
        <v>0</v>
      </c>
      <c r="AA22" s="65">
        <v>0</v>
      </c>
      <c r="AB22" s="66">
        <f t="shared" si="3"/>
        <v>0</v>
      </c>
      <c r="AC22" s="67" t="str">
        <f t="shared" si="4"/>
        <v/>
      </c>
      <c r="AD22" s="79" t="s">
        <v>57</v>
      </c>
      <c r="AE22" s="79" t="s">
        <v>57</v>
      </c>
      <c r="AF22" s="101" t="s">
        <v>87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0" t="s">
        <v>65</v>
      </c>
      <c r="BO22" s="77">
        <f t="shared" si="5"/>
        <v>0</v>
      </c>
      <c r="BP22" s="77">
        <f t="shared" si="6"/>
        <v>0</v>
      </c>
      <c r="BQ22" s="77">
        <f t="shared" si="7"/>
        <v>0</v>
      </c>
      <c r="BR22" s="77">
        <f t="shared" si="8"/>
        <v>0</v>
      </c>
      <c r="BS22" s="77">
        <f t="shared" si="9"/>
        <v>0</v>
      </c>
      <c r="BT22" s="77">
        <f t="shared" si="10"/>
        <v>0</v>
      </c>
      <c r="BU22" s="77">
        <f t="shared" si="11"/>
        <v>0</v>
      </c>
      <c r="BV22" s="77">
        <f t="shared" si="12"/>
        <v>0</v>
      </c>
      <c r="BW22" s="77">
        <f t="shared" si="13"/>
        <v>0</v>
      </c>
      <c r="BX22" s="77">
        <f t="shared" si="14"/>
        <v>0</v>
      </c>
      <c r="BY22" s="77">
        <f t="shared" si="15"/>
        <v>0</v>
      </c>
      <c r="BZ22" s="77">
        <f t="shared" si="16"/>
        <v>0</v>
      </c>
      <c r="CA22" s="77">
        <f t="shared" si="17"/>
        <v>0</v>
      </c>
      <c r="CB22" s="77">
        <f t="shared" si="18"/>
        <v>0</v>
      </c>
      <c r="CC22" s="77">
        <f t="shared" si="19"/>
        <v>0</v>
      </c>
      <c r="CD22" s="77">
        <f t="shared" si="20"/>
        <v>0</v>
      </c>
    </row>
    <row r="23" spans="1:82" ht="33.75" x14ac:dyDescent="0.2">
      <c r="A23" s="79" t="s">
        <v>89</v>
      </c>
      <c r="B23" s="80" t="s">
        <v>90</v>
      </c>
      <c r="C23" s="80">
        <v>4301051777</v>
      </c>
      <c r="D23" s="80">
        <v>4607091383881</v>
      </c>
      <c r="E23" s="81">
        <v>0.33</v>
      </c>
      <c r="F23" s="82">
        <v>6</v>
      </c>
      <c r="G23" s="81">
        <v>1.98</v>
      </c>
      <c r="H23" s="81">
        <v>2.226</v>
      </c>
      <c r="I23" s="83">
        <v>182</v>
      </c>
      <c r="J23" s="83" t="s">
        <v>86</v>
      </c>
      <c r="K23" s="84" t="s">
        <v>88</v>
      </c>
      <c r="L23" s="84"/>
      <c r="M23" s="501">
        <v>40</v>
      </c>
      <c r="N23" s="501"/>
      <c r="O23" s="70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3" s="503"/>
      <c r="Q23" s="503"/>
      <c r="R23" s="503"/>
      <c r="S23" s="503"/>
      <c r="T23" s="85" t="s">
        <v>0</v>
      </c>
      <c r="U23" s="65">
        <v>0</v>
      </c>
      <c r="V23" s="66">
        <f t="shared" si="0"/>
        <v>0</v>
      </c>
      <c r="W23" s="65">
        <v>0</v>
      </c>
      <c r="X23" s="66">
        <f t="shared" si="1"/>
        <v>0</v>
      </c>
      <c r="Y23" s="65">
        <v>0</v>
      </c>
      <c r="Z23" s="66">
        <f t="shared" si="2"/>
        <v>0</v>
      </c>
      <c r="AA23" s="65">
        <v>0</v>
      </c>
      <c r="AB23" s="66">
        <f t="shared" si="3"/>
        <v>0</v>
      </c>
      <c r="AC23" s="67" t="str">
        <f t="shared" si="4"/>
        <v/>
      </c>
      <c r="AD23" s="79" t="s">
        <v>57</v>
      </c>
      <c r="AE23" s="79" t="s">
        <v>57</v>
      </c>
      <c r="AF23" s="103" t="s">
        <v>87</v>
      </c>
      <c r="AG23" s="2"/>
      <c r="AH23" s="2"/>
      <c r="AI23" s="2"/>
      <c r="AJ23" s="2"/>
      <c r="AK23" s="2"/>
      <c r="AL23" s="61"/>
      <c r="AM23" s="61"/>
      <c r="AN23" s="61"/>
      <c r="AO23" s="2"/>
      <c r="AP23" s="2"/>
      <c r="AQ23" s="2"/>
      <c r="AR23" s="2"/>
      <c r="AS23" s="2"/>
      <c r="AT23" s="2"/>
      <c r="AU23" s="20"/>
      <c r="AV23" s="20"/>
      <c r="AW23" s="21"/>
      <c r="BB23" s="102" t="s">
        <v>65</v>
      </c>
      <c r="BO23" s="77">
        <f t="shared" si="5"/>
        <v>0</v>
      </c>
      <c r="BP23" s="77">
        <f t="shared" si="6"/>
        <v>0</v>
      </c>
      <c r="BQ23" s="77">
        <f t="shared" si="7"/>
        <v>0</v>
      </c>
      <c r="BR23" s="77">
        <f t="shared" si="8"/>
        <v>0</v>
      </c>
      <c r="BS23" s="77">
        <f t="shared" si="9"/>
        <v>0</v>
      </c>
      <c r="BT23" s="77">
        <f t="shared" si="10"/>
        <v>0</v>
      </c>
      <c r="BU23" s="77">
        <f t="shared" si="11"/>
        <v>0</v>
      </c>
      <c r="BV23" s="77">
        <f t="shared" si="12"/>
        <v>0</v>
      </c>
      <c r="BW23" s="77">
        <f t="shared" si="13"/>
        <v>0</v>
      </c>
      <c r="BX23" s="77">
        <f t="shared" si="14"/>
        <v>0</v>
      </c>
      <c r="BY23" s="77">
        <f t="shared" si="15"/>
        <v>0</v>
      </c>
      <c r="BZ23" s="77">
        <f t="shared" si="16"/>
        <v>0</v>
      </c>
      <c r="CA23" s="77">
        <f t="shared" si="17"/>
        <v>0</v>
      </c>
      <c r="CB23" s="77">
        <f t="shared" si="18"/>
        <v>0</v>
      </c>
      <c r="CC23" s="77">
        <f t="shared" si="19"/>
        <v>0</v>
      </c>
      <c r="CD23" s="77">
        <f t="shared" si="20"/>
        <v>0</v>
      </c>
    </row>
    <row r="24" spans="1:82" ht="22.5" x14ac:dyDescent="0.2">
      <c r="A24" s="79" t="s">
        <v>91</v>
      </c>
      <c r="B24" s="80" t="s">
        <v>92</v>
      </c>
      <c r="C24" s="80">
        <v>4301051912</v>
      </c>
      <c r="D24" s="80">
        <v>4680115886230</v>
      </c>
      <c r="E24" s="81">
        <v>0.3</v>
      </c>
      <c r="F24" s="82">
        <v>6</v>
      </c>
      <c r="G24" s="81">
        <v>1.8</v>
      </c>
      <c r="H24" s="81">
        <v>2.0459999999999998</v>
      </c>
      <c r="I24" s="83">
        <v>182</v>
      </c>
      <c r="J24" s="83" t="s">
        <v>86</v>
      </c>
      <c r="K24" s="84" t="s">
        <v>88</v>
      </c>
      <c r="L24" s="84"/>
      <c r="M24" s="501">
        <v>40</v>
      </c>
      <c r="N24" s="501"/>
      <c r="O24" s="709" t="s">
        <v>93</v>
      </c>
      <c r="P24" s="503"/>
      <c r="Q24" s="503"/>
      <c r="R24" s="503"/>
      <c r="S24" s="503"/>
      <c r="T24" s="85" t="s">
        <v>0</v>
      </c>
      <c r="U24" s="65">
        <v>0</v>
      </c>
      <c r="V24" s="66">
        <f t="shared" si="0"/>
        <v>0</v>
      </c>
      <c r="W24" s="65">
        <v>0</v>
      </c>
      <c r="X24" s="66">
        <f t="shared" si="1"/>
        <v>0</v>
      </c>
      <c r="Y24" s="65">
        <v>0</v>
      </c>
      <c r="Z24" s="66">
        <f t="shared" si="2"/>
        <v>0</v>
      </c>
      <c r="AA24" s="65">
        <v>0</v>
      </c>
      <c r="AB24" s="66">
        <f t="shared" si="3"/>
        <v>0</v>
      </c>
      <c r="AC24" s="67" t="str">
        <f t="shared" si="4"/>
        <v/>
      </c>
      <c r="AD24" s="79" t="s">
        <v>57</v>
      </c>
      <c r="AE24" s="79" t="s">
        <v>57</v>
      </c>
      <c r="AF24" s="105" t="s">
        <v>94</v>
      </c>
      <c r="AG24" s="2"/>
      <c r="AH24" s="2"/>
      <c r="AI24" s="2"/>
      <c r="AJ24" s="2"/>
      <c r="AK24" s="2"/>
      <c r="AL24" s="61"/>
      <c r="AM24" s="61"/>
      <c r="AN24" s="61"/>
      <c r="AO24" s="2"/>
      <c r="AP24" s="2"/>
      <c r="AQ24" s="2"/>
      <c r="AR24" s="2"/>
      <c r="AS24" s="2"/>
      <c r="AT24" s="2"/>
      <c r="AU24" s="20"/>
      <c r="AV24" s="20"/>
      <c r="AW24" s="21"/>
      <c r="BB24" s="104" t="s">
        <v>65</v>
      </c>
      <c r="BO24" s="77">
        <f t="shared" si="5"/>
        <v>0</v>
      </c>
      <c r="BP24" s="77">
        <f t="shared" si="6"/>
        <v>0</v>
      </c>
      <c r="BQ24" s="77">
        <f t="shared" si="7"/>
        <v>0</v>
      </c>
      <c r="BR24" s="77">
        <f t="shared" si="8"/>
        <v>0</v>
      </c>
      <c r="BS24" s="77">
        <f t="shared" si="9"/>
        <v>0</v>
      </c>
      <c r="BT24" s="77">
        <f t="shared" si="10"/>
        <v>0</v>
      </c>
      <c r="BU24" s="77">
        <f t="shared" si="11"/>
        <v>0</v>
      </c>
      <c r="BV24" s="77">
        <f t="shared" si="12"/>
        <v>0</v>
      </c>
      <c r="BW24" s="77">
        <f t="shared" si="13"/>
        <v>0</v>
      </c>
      <c r="BX24" s="77">
        <f t="shared" si="14"/>
        <v>0</v>
      </c>
      <c r="BY24" s="77">
        <f t="shared" si="15"/>
        <v>0</v>
      </c>
      <c r="BZ24" s="77">
        <f t="shared" si="16"/>
        <v>0</v>
      </c>
      <c r="CA24" s="77">
        <f t="shared" si="17"/>
        <v>0</v>
      </c>
      <c r="CB24" s="77">
        <f t="shared" si="18"/>
        <v>0</v>
      </c>
      <c r="CC24" s="77">
        <f t="shared" si="19"/>
        <v>0</v>
      </c>
      <c r="CD24" s="77">
        <f t="shared" si="20"/>
        <v>0</v>
      </c>
    </row>
    <row r="25" spans="1:82" ht="22.5" x14ac:dyDescent="0.2">
      <c r="A25" s="79" t="s">
        <v>95</v>
      </c>
      <c r="B25" s="80" t="s">
        <v>96</v>
      </c>
      <c r="C25" s="80">
        <v>4301051908</v>
      </c>
      <c r="D25" s="80">
        <v>4680115886278</v>
      </c>
      <c r="E25" s="81">
        <v>0.3</v>
      </c>
      <c r="F25" s="82">
        <v>6</v>
      </c>
      <c r="G25" s="81">
        <v>1.8</v>
      </c>
      <c r="H25" s="81">
        <v>2.0459999999999998</v>
      </c>
      <c r="I25" s="83">
        <v>182</v>
      </c>
      <c r="J25" s="83" t="s">
        <v>86</v>
      </c>
      <c r="K25" s="84" t="s">
        <v>98</v>
      </c>
      <c r="L25" s="84"/>
      <c r="M25" s="501">
        <v>40</v>
      </c>
      <c r="N25" s="501"/>
      <c r="O25" s="710" t="s">
        <v>97</v>
      </c>
      <c r="P25" s="503"/>
      <c r="Q25" s="503"/>
      <c r="R25" s="503"/>
      <c r="S25" s="503"/>
      <c r="T25" s="85" t="s">
        <v>0</v>
      </c>
      <c r="U25" s="65">
        <v>0</v>
      </c>
      <c r="V25" s="66">
        <f t="shared" si="0"/>
        <v>0</v>
      </c>
      <c r="W25" s="65">
        <v>0</v>
      </c>
      <c r="X25" s="66">
        <f t="shared" si="1"/>
        <v>0</v>
      </c>
      <c r="Y25" s="65">
        <v>0</v>
      </c>
      <c r="Z25" s="66">
        <f t="shared" si="2"/>
        <v>0</v>
      </c>
      <c r="AA25" s="65">
        <v>0</v>
      </c>
      <c r="AB25" s="66">
        <f t="shared" si="3"/>
        <v>0</v>
      </c>
      <c r="AC25" s="67" t="str">
        <f t="shared" si="4"/>
        <v/>
      </c>
      <c r="AD25" s="79" t="s">
        <v>57</v>
      </c>
      <c r="AE25" s="79" t="s">
        <v>57</v>
      </c>
      <c r="AF25" s="107" t="s">
        <v>99</v>
      </c>
      <c r="AG25" s="2"/>
      <c r="AH25" s="2"/>
      <c r="AI25" s="2"/>
      <c r="AJ25" s="2"/>
      <c r="AK25" s="2"/>
      <c r="AL25" s="61"/>
      <c r="AM25" s="61"/>
      <c r="AN25" s="61"/>
      <c r="AO25" s="2"/>
      <c r="AP25" s="2"/>
      <c r="AQ25" s="2"/>
      <c r="AR25" s="2"/>
      <c r="AS25" s="2"/>
      <c r="AT25" s="2"/>
      <c r="AU25" s="20"/>
      <c r="AV25" s="20"/>
      <c r="AW25" s="21"/>
      <c r="BB25" s="106" t="s">
        <v>65</v>
      </c>
      <c r="BO25" s="77">
        <f t="shared" si="5"/>
        <v>0</v>
      </c>
      <c r="BP25" s="77">
        <f t="shared" si="6"/>
        <v>0</v>
      </c>
      <c r="BQ25" s="77">
        <f t="shared" si="7"/>
        <v>0</v>
      </c>
      <c r="BR25" s="77">
        <f t="shared" si="8"/>
        <v>0</v>
      </c>
      <c r="BS25" s="77">
        <f t="shared" si="9"/>
        <v>0</v>
      </c>
      <c r="BT25" s="77">
        <f t="shared" si="10"/>
        <v>0</v>
      </c>
      <c r="BU25" s="77">
        <f t="shared" si="11"/>
        <v>0</v>
      </c>
      <c r="BV25" s="77">
        <f t="shared" si="12"/>
        <v>0</v>
      </c>
      <c r="BW25" s="77">
        <f t="shared" si="13"/>
        <v>0</v>
      </c>
      <c r="BX25" s="77">
        <f t="shared" si="14"/>
        <v>0</v>
      </c>
      <c r="BY25" s="77">
        <f t="shared" si="15"/>
        <v>0</v>
      </c>
      <c r="BZ25" s="77">
        <f t="shared" si="16"/>
        <v>0</v>
      </c>
      <c r="CA25" s="77">
        <f t="shared" si="17"/>
        <v>0</v>
      </c>
      <c r="CB25" s="77">
        <f t="shared" si="18"/>
        <v>0</v>
      </c>
      <c r="CC25" s="77">
        <f t="shared" si="19"/>
        <v>0</v>
      </c>
      <c r="CD25" s="77">
        <f t="shared" si="20"/>
        <v>0</v>
      </c>
    </row>
    <row r="26" spans="1:82" ht="22.5" x14ac:dyDescent="0.2">
      <c r="A26" s="79" t="s">
        <v>100</v>
      </c>
      <c r="B26" s="80" t="s">
        <v>101</v>
      </c>
      <c r="C26" s="80">
        <v>4301051909</v>
      </c>
      <c r="D26" s="80">
        <v>4680115886247</v>
      </c>
      <c r="E26" s="81">
        <v>0.3</v>
      </c>
      <c r="F26" s="82">
        <v>6</v>
      </c>
      <c r="G26" s="81">
        <v>1.8</v>
      </c>
      <c r="H26" s="81">
        <v>2.0459999999999998</v>
      </c>
      <c r="I26" s="83">
        <v>182</v>
      </c>
      <c r="J26" s="83" t="s">
        <v>86</v>
      </c>
      <c r="K26" s="84" t="s">
        <v>98</v>
      </c>
      <c r="L26" s="84"/>
      <c r="M26" s="501">
        <v>40</v>
      </c>
      <c r="N26" s="501"/>
      <c r="O26" s="711" t="s">
        <v>102</v>
      </c>
      <c r="P26" s="503"/>
      <c r="Q26" s="503"/>
      <c r="R26" s="503"/>
      <c r="S26" s="503"/>
      <c r="T26" s="85" t="s">
        <v>0</v>
      </c>
      <c r="U26" s="65">
        <v>0</v>
      </c>
      <c r="V26" s="66">
        <f t="shared" si="0"/>
        <v>0</v>
      </c>
      <c r="W26" s="65">
        <v>0</v>
      </c>
      <c r="X26" s="66">
        <f t="shared" si="1"/>
        <v>0</v>
      </c>
      <c r="Y26" s="65">
        <v>0</v>
      </c>
      <c r="Z26" s="66">
        <f t="shared" si="2"/>
        <v>0</v>
      </c>
      <c r="AA26" s="65">
        <v>0</v>
      </c>
      <c r="AB26" s="66">
        <f t="shared" si="3"/>
        <v>0</v>
      </c>
      <c r="AC26" s="67" t="str">
        <f t="shared" si="4"/>
        <v/>
      </c>
      <c r="AD26" s="79" t="s">
        <v>57</v>
      </c>
      <c r="AE26" s="79" t="s">
        <v>57</v>
      </c>
      <c r="AF26" s="109" t="s">
        <v>103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08" t="s">
        <v>65</v>
      </c>
      <c r="BO26" s="77">
        <f t="shared" si="5"/>
        <v>0</v>
      </c>
      <c r="BP26" s="77">
        <f t="shared" si="6"/>
        <v>0</v>
      </c>
      <c r="BQ26" s="77">
        <f t="shared" si="7"/>
        <v>0</v>
      </c>
      <c r="BR26" s="77">
        <f t="shared" si="8"/>
        <v>0</v>
      </c>
      <c r="BS26" s="77">
        <f t="shared" si="9"/>
        <v>0</v>
      </c>
      <c r="BT26" s="77">
        <f t="shared" si="10"/>
        <v>0</v>
      </c>
      <c r="BU26" s="77">
        <f t="shared" si="11"/>
        <v>0</v>
      </c>
      <c r="BV26" s="77">
        <f t="shared" si="12"/>
        <v>0</v>
      </c>
      <c r="BW26" s="77">
        <f t="shared" si="13"/>
        <v>0</v>
      </c>
      <c r="BX26" s="77">
        <f t="shared" si="14"/>
        <v>0</v>
      </c>
      <c r="BY26" s="77">
        <f t="shared" si="15"/>
        <v>0</v>
      </c>
      <c r="BZ26" s="77">
        <f t="shared" si="16"/>
        <v>0</v>
      </c>
      <c r="CA26" s="77">
        <f t="shared" si="17"/>
        <v>0</v>
      </c>
      <c r="CB26" s="77">
        <f t="shared" si="18"/>
        <v>0</v>
      </c>
      <c r="CC26" s="77">
        <f t="shared" si="19"/>
        <v>0</v>
      </c>
      <c r="CD26" s="77">
        <f t="shared" si="20"/>
        <v>0</v>
      </c>
    </row>
    <row r="27" spans="1:82" ht="22.5" x14ac:dyDescent="0.2">
      <c r="A27" s="79" t="s">
        <v>100</v>
      </c>
      <c r="B27" s="80" t="s">
        <v>101</v>
      </c>
      <c r="C27" s="80">
        <v>4301051913</v>
      </c>
      <c r="D27" s="80">
        <v>4680115886247</v>
      </c>
      <c r="E27" s="81">
        <v>0.3</v>
      </c>
      <c r="F27" s="82">
        <v>6</v>
      </c>
      <c r="G27" s="81">
        <v>1.8</v>
      </c>
      <c r="H27" s="81">
        <v>2.0459999999999998</v>
      </c>
      <c r="I27" s="83">
        <v>182</v>
      </c>
      <c r="J27" s="83" t="s">
        <v>86</v>
      </c>
      <c r="K27" s="84" t="s">
        <v>88</v>
      </c>
      <c r="L27" s="84"/>
      <c r="M27" s="501">
        <v>40</v>
      </c>
      <c r="N27" s="501"/>
      <c r="O27" s="712" t="s">
        <v>102</v>
      </c>
      <c r="P27" s="503"/>
      <c r="Q27" s="503"/>
      <c r="R27" s="503"/>
      <c r="S27" s="503"/>
      <c r="T27" s="85" t="s">
        <v>0</v>
      </c>
      <c r="U27" s="65">
        <v>0</v>
      </c>
      <c r="V27" s="66">
        <f t="shared" si="0"/>
        <v>0</v>
      </c>
      <c r="W27" s="65">
        <v>0</v>
      </c>
      <c r="X27" s="66">
        <f t="shared" si="1"/>
        <v>0</v>
      </c>
      <c r="Y27" s="65">
        <v>0</v>
      </c>
      <c r="Z27" s="66">
        <f t="shared" si="2"/>
        <v>0</v>
      </c>
      <c r="AA27" s="65">
        <v>0</v>
      </c>
      <c r="AB27" s="66">
        <f t="shared" si="3"/>
        <v>0</v>
      </c>
      <c r="AC27" s="67" t="str">
        <f t="shared" si="4"/>
        <v/>
      </c>
      <c r="AD27" s="79" t="s">
        <v>57</v>
      </c>
      <c r="AE27" s="79" t="s">
        <v>57</v>
      </c>
      <c r="AF27" s="111" t="s">
        <v>103</v>
      </c>
      <c r="AG27" s="2"/>
      <c r="AH27" s="2"/>
      <c r="AI27" s="2"/>
      <c r="AJ27" s="2"/>
      <c r="AK27" s="2"/>
      <c r="AL27" s="61"/>
      <c r="AM27" s="61"/>
      <c r="AN27" s="61"/>
      <c r="AO27" s="2"/>
      <c r="AP27" s="2"/>
      <c r="AQ27" s="2"/>
      <c r="AR27" s="2"/>
      <c r="AS27" s="2"/>
      <c r="AT27" s="2"/>
      <c r="AU27" s="20"/>
      <c r="AV27" s="20"/>
      <c r="AW27" s="21"/>
      <c r="BB27" s="110" t="s">
        <v>65</v>
      </c>
      <c r="BO27" s="77">
        <f t="shared" si="5"/>
        <v>0</v>
      </c>
      <c r="BP27" s="77">
        <f t="shared" si="6"/>
        <v>0</v>
      </c>
      <c r="BQ27" s="77">
        <f t="shared" si="7"/>
        <v>0</v>
      </c>
      <c r="BR27" s="77">
        <f t="shared" si="8"/>
        <v>0</v>
      </c>
      <c r="BS27" s="77">
        <f t="shared" si="9"/>
        <v>0</v>
      </c>
      <c r="BT27" s="77">
        <f t="shared" si="10"/>
        <v>0</v>
      </c>
      <c r="BU27" s="77">
        <f t="shared" si="11"/>
        <v>0</v>
      </c>
      <c r="BV27" s="77">
        <f t="shared" si="12"/>
        <v>0</v>
      </c>
      <c r="BW27" s="77">
        <f t="shared" si="13"/>
        <v>0</v>
      </c>
      <c r="BX27" s="77">
        <f t="shared" si="14"/>
        <v>0</v>
      </c>
      <c r="BY27" s="77">
        <f t="shared" si="15"/>
        <v>0</v>
      </c>
      <c r="BZ27" s="77">
        <f t="shared" si="16"/>
        <v>0</v>
      </c>
      <c r="CA27" s="77">
        <f t="shared" si="17"/>
        <v>0</v>
      </c>
      <c r="CB27" s="77">
        <f t="shared" si="18"/>
        <v>0</v>
      </c>
      <c r="CC27" s="77">
        <f t="shared" si="19"/>
        <v>0</v>
      </c>
      <c r="CD27" s="77">
        <f t="shared" si="20"/>
        <v>0</v>
      </c>
    </row>
    <row r="28" spans="1:82" ht="22.5" x14ac:dyDescent="0.2">
      <c r="A28" s="79" t="s">
        <v>104</v>
      </c>
      <c r="B28" s="80" t="s">
        <v>105</v>
      </c>
      <c r="C28" s="80">
        <v>4301051852</v>
      </c>
      <c r="D28" s="80">
        <v>4607091383911</v>
      </c>
      <c r="E28" s="81">
        <v>0.33</v>
      </c>
      <c r="F28" s="82">
        <v>6</v>
      </c>
      <c r="G28" s="81">
        <v>1.98</v>
      </c>
      <c r="H28" s="81">
        <v>2.226</v>
      </c>
      <c r="I28" s="83">
        <v>182</v>
      </c>
      <c r="J28" s="83" t="s">
        <v>86</v>
      </c>
      <c r="K28" s="84" t="s">
        <v>88</v>
      </c>
      <c r="L28" s="84"/>
      <c r="M28" s="501">
        <v>40</v>
      </c>
      <c r="N28" s="501"/>
      <c r="O28" s="70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28" s="503"/>
      <c r="Q28" s="503"/>
      <c r="R28" s="503"/>
      <c r="S28" s="503"/>
      <c r="T28" s="85" t="s">
        <v>0</v>
      </c>
      <c r="U28" s="65">
        <v>0</v>
      </c>
      <c r="V28" s="66">
        <f t="shared" si="0"/>
        <v>0</v>
      </c>
      <c r="W28" s="65">
        <v>0</v>
      </c>
      <c r="X28" s="66">
        <f t="shared" si="1"/>
        <v>0</v>
      </c>
      <c r="Y28" s="65">
        <v>0</v>
      </c>
      <c r="Z28" s="66">
        <f t="shared" si="2"/>
        <v>0</v>
      </c>
      <c r="AA28" s="65">
        <v>0</v>
      </c>
      <c r="AB28" s="66">
        <f t="shared" si="3"/>
        <v>0</v>
      </c>
      <c r="AC28" s="67" t="str">
        <f t="shared" si="4"/>
        <v/>
      </c>
      <c r="AD28" s="79" t="s">
        <v>57</v>
      </c>
      <c r="AE28" s="79" t="s">
        <v>57</v>
      </c>
      <c r="AF28" s="113" t="s">
        <v>106</v>
      </c>
      <c r="AG28" s="2"/>
      <c r="AH28" s="2"/>
      <c r="AI28" s="2"/>
      <c r="AJ28" s="2"/>
      <c r="AK28" s="2"/>
      <c r="AL28" s="61"/>
      <c r="AM28" s="61"/>
      <c r="AN28" s="61"/>
      <c r="AO28" s="2"/>
      <c r="AP28" s="2"/>
      <c r="AQ28" s="2"/>
      <c r="AR28" s="2"/>
      <c r="AS28" s="2"/>
      <c r="AT28" s="2"/>
      <c r="AU28" s="20"/>
      <c r="AV28" s="20"/>
      <c r="AW28" s="21"/>
      <c r="BB28" s="112" t="s">
        <v>65</v>
      </c>
      <c r="BO28" s="77">
        <f t="shared" si="5"/>
        <v>0</v>
      </c>
      <c r="BP28" s="77">
        <f t="shared" si="6"/>
        <v>0</v>
      </c>
      <c r="BQ28" s="77">
        <f t="shared" si="7"/>
        <v>0</v>
      </c>
      <c r="BR28" s="77">
        <f t="shared" si="8"/>
        <v>0</v>
      </c>
      <c r="BS28" s="77">
        <f t="shared" si="9"/>
        <v>0</v>
      </c>
      <c r="BT28" s="77">
        <f t="shared" si="10"/>
        <v>0</v>
      </c>
      <c r="BU28" s="77">
        <f t="shared" si="11"/>
        <v>0</v>
      </c>
      <c r="BV28" s="77">
        <f t="shared" si="12"/>
        <v>0</v>
      </c>
      <c r="BW28" s="77">
        <f t="shared" si="13"/>
        <v>0</v>
      </c>
      <c r="BX28" s="77">
        <f t="shared" si="14"/>
        <v>0</v>
      </c>
      <c r="BY28" s="77">
        <f t="shared" si="15"/>
        <v>0</v>
      </c>
      <c r="BZ28" s="77">
        <f t="shared" si="16"/>
        <v>0</v>
      </c>
      <c r="CA28" s="77">
        <f t="shared" si="17"/>
        <v>0</v>
      </c>
      <c r="CB28" s="77">
        <f t="shared" si="18"/>
        <v>0</v>
      </c>
      <c r="CC28" s="77">
        <f t="shared" si="19"/>
        <v>0</v>
      </c>
      <c r="CD28" s="77">
        <f t="shared" si="20"/>
        <v>0</v>
      </c>
    </row>
    <row r="29" spans="1:82" ht="33.75" x14ac:dyDescent="0.2">
      <c r="A29" s="79" t="s">
        <v>107</v>
      </c>
      <c r="B29" s="80" t="s">
        <v>108</v>
      </c>
      <c r="C29" s="80">
        <v>4301051851</v>
      </c>
      <c r="D29" s="80">
        <v>4607091388244</v>
      </c>
      <c r="E29" s="81">
        <v>0.42</v>
      </c>
      <c r="F29" s="82">
        <v>6</v>
      </c>
      <c r="G29" s="81">
        <v>2.52</v>
      </c>
      <c r="H29" s="81">
        <v>2.766</v>
      </c>
      <c r="I29" s="83">
        <v>182</v>
      </c>
      <c r="J29" s="83" t="s">
        <v>86</v>
      </c>
      <c r="K29" s="84" t="s">
        <v>88</v>
      </c>
      <c r="L29" s="84"/>
      <c r="M29" s="501">
        <v>40</v>
      </c>
      <c r="N29" s="501"/>
      <c r="O29" s="7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29" s="503"/>
      <c r="Q29" s="503"/>
      <c r="R29" s="503"/>
      <c r="S29" s="503"/>
      <c r="T29" s="85" t="s">
        <v>0</v>
      </c>
      <c r="U29" s="65">
        <v>0</v>
      </c>
      <c r="V29" s="66">
        <f t="shared" si="0"/>
        <v>0</v>
      </c>
      <c r="W29" s="65">
        <v>0</v>
      </c>
      <c r="X29" s="66">
        <f t="shared" si="1"/>
        <v>0</v>
      </c>
      <c r="Y29" s="65">
        <v>0</v>
      </c>
      <c r="Z29" s="66">
        <f t="shared" si="2"/>
        <v>0</v>
      </c>
      <c r="AA29" s="65">
        <v>0</v>
      </c>
      <c r="AB29" s="66">
        <f t="shared" si="3"/>
        <v>0</v>
      </c>
      <c r="AC29" s="67" t="str">
        <f t="shared" si="4"/>
        <v/>
      </c>
      <c r="AD29" s="79" t="s">
        <v>57</v>
      </c>
      <c r="AE29" s="79" t="s">
        <v>57</v>
      </c>
      <c r="AF29" s="115" t="s">
        <v>109</v>
      </c>
      <c r="AG29" s="2"/>
      <c r="AH29" s="2"/>
      <c r="AI29" s="2"/>
      <c r="AJ29" s="2"/>
      <c r="AK29" s="2"/>
      <c r="AL29" s="61"/>
      <c r="AM29" s="61"/>
      <c r="AN29" s="61"/>
      <c r="AO29" s="2"/>
      <c r="AP29" s="2"/>
      <c r="AQ29" s="2"/>
      <c r="AR29" s="2"/>
      <c r="AS29" s="2"/>
      <c r="AT29" s="2"/>
      <c r="AU29" s="20"/>
      <c r="AV29" s="20"/>
      <c r="AW29" s="21"/>
      <c r="BB29" s="114" t="s">
        <v>65</v>
      </c>
      <c r="BO29" s="77">
        <f t="shared" si="5"/>
        <v>0</v>
      </c>
      <c r="BP29" s="77">
        <f t="shared" si="6"/>
        <v>0</v>
      </c>
      <c r="BQ29" s="77">
        <f t="shared" si="7"/>
        <v>0</v>
      </c>
      <c r="BR29" s="77">
        <f t="shared" si="8"/>
        <v>0</v>
      </c>
      <c r="BS29" s="77">
        <f t="shared" si="9"/>
        <v>0</v>
      </c>
      <c r="BT29" s="77">
        <f t="shared" si="10"/>
        <v>0</v>
      </c>
      <c r="BU29" s="77">
        <f t="shared" si="11"/>
        <v>0</v>
      </c>
      <c r="BV29" s="77">
        <f t="shared" si="12"/>
        <v>0</v>
      </c>
      <c r="BW29" s="77">
        <f t="shared" si="13"/>
        <v>0</v>
      </c>
      <c r="BX29" s="77">
        <f t="shared" si="14"/>
        <v>0</v>
      </c>
      <c r="BY29" s="77">
        <f t="shared" si="15"/>
        <v>0</v>
      </c>
      <c r="BZ29" s="77">
        <f t="shared" si="16"/>
        <v>0</v>
      </c>
      <c r="CA29" s="77">
        <f t="shared" si="17"/>
        <v>0</v>
      </c>
      <c r="CB29" s="77">
        <f t="shared" si="18"/>
        <v>0</v>
      </c>
      <c r="CC29" s="77">
        <f t="shared" si="19"/>
        <v>0</v>
      </c>
      <c r="CD29" s="77">
        <f t="shared" si="20"/>
        <v>0</v>
      </c>
    </row>
    <row r="30" spans="1:82" x14ac:dyDescent="0.2">
      <c r="A30" s="506"/>
      <c r="B30" s="506"/>
      <c r="C30" s="506"/>
      <c r="D30" s="506"/>
      <c r="E30" s="506"/>
      <c r="F30" s="506"/>
      <c r="G30" s="506"/>
      <c r="H30" s="506"/>
      <c r="I30" s="506"/>
      <c r="J30" s="506"/>
      <c r="K30" s="506"/>
      <c r="L30" s="506"/>
      <c r="M30" s="506"/>
      <c r="N30" s="506"/>
      <c r="O30" s="504" t="s">
        <v>43</v>
      </c>
      <c r="P30" s="505"/>
      <c r="Q30" s="505"/>
      <c r="R30" s="505"/>
      <c r="S30" s="505"/>
      <c r="T30" s="39" t="s">
        <v>42</v>
      </c>
      <c r="U30" s="50">
        <f>IFERROR(U21/G21,0)+IFERROR(U22/G22,0)+IFERROR(U23/G23,0)+IFERROR(U24/G24,0)+IFERROR(U25/G25,0)+IFERROR(U26/G26,0)+IFERROR(U27/G27,0)+IFERROR(U28/G28,0)+IFERROR(U29/G29,0)</f>
        <v>0</v>
      </c>
      <c r="V30" s="50">
        <f>IFERROR(V21/G21,0)+IFERROR(V22/G22,0)+IFERROR(V23/G23,0)+IFERROR(V24/G24,0)+IFERROR(V25/G25,0)+IFERROR(V26/G26,0)+IFERROR(V27/G27,0)+IFERROR(V28/G28,0)+IFERROR(V29/G29,0)</f>
        <v>0</v>
      </c>
      <c r="W30" s="50">
        <f>IFERROR(W21/G21,0)+IFERROR(W22/G22,0)+IFERROR(W23/G23,0)+IFERROR(W24/G24,0)+IFERROR(W25/G25,0)+IFERROR(W26/G26,0)+IFERROR(W27/G27,0)+IFERROR(W28/G28,0)+IFERROR(W29/G29,0)</f>
        <v>0</v>
      </c>
      <c r="X30" s="50">
        <f>IFERROR(X21/G21,0)+IFERROR(X22/G22,0)+IFERROR(X23/G23,0)+IFERROR(X24/G24,0)+IFERROR(X25/G25,0)+IFERROR(X26/G26,0)+IFERROR(X27/G27,0)+IFERROR(X28/G28,0)+IFERROR(X29/G29,0)</f>
        <v>0</v>
      </c>
      <c r="Y30" s="50">
        <f>IFERROR(Y21/G21,0)+IFERROR(Y22/G22,0)+IFERROR(Y23/G23,0)+IFERROR(Y24/G24,0)+IFERROR(Y25/G25,0)+IFERROR(Y26/G26,0)+IFERROR(Y27/G27,0)+IFERROR(Y28/G28,0)+IFERROR(Y29/G29,0)</f>
        <v>0</v>
      </c>
      <c r="Z30" s="50">
        <f>IFERROR(Z21/G21,0)+IFERROR(Z22/G22,0)+IFERROR(Z23/G23,0)+IFERROR(Z24/G24,0)+IFERROR(Z25/G25,0)+IFERROR(Z26/G26,0)+IFERROR(Z27/G27,0)+IFERROR(Z28/G28,0)+IFERROR(Z29/G29,0)</f>
        <v>0</v>
      </c>
      <c r="AA30" s="50">
        <f>IFERROR(AA21/G21,0)+IFERROR(AA22/G22,0)+IFERROR(AA23/G23,0)+IFERROR(AA24/G24,0)+IFERROR(AA25/G25,0)+IFERROR(AA26/G26,0)+IFERROR(AA27/G27,0)+IFERROR(AA28/G28,0)+IFERROR(AA29/G29,0)</f>
        <v>0</v>
      </c>
      <c r="AB30" s="50">
        <f>IFERROR(AB21/G21,0)+IFERROR(AB22/G22,0)+IFERROR(AB23/G23,0)+IFERROR(AB24/G24,0)+IFERROR(AB25/G25,0)+IFERROR(AB26/G26,0)+IFERROR(AB27/G27,0)+IFERROR(AB28/G28,0)+IFERROR(AB29/G29,0)</f>
        <v>0</v>
      </c>
      <c r="AC30" s="51">
        <f>IFERROR(IF(AC21="",0,AC21),0)+IFERROR(IF(AC22="",0,AC22),0)+IFERROR(IF(AC23="",0,AC23),0)+IFERROR(IF(AC24="",0,AC24),0)+IFERROR(IF(AC25="",0,AC25),0)+IFERROR(IF(AC26="",0,AC26),0)+IFERROR(IF(AC27="",0,AC27),0)+IFERROR(IF(AC28="",0,AC28),0)+IFERROR(IF(AC29="",0,AC29),0)</f>
        <v>0</v>
      </c>
      <c r="AD30" s="3"/>
      <c r="AE30" s="72"/>
      <c r="AF30" s="3"/>
      <c r="AG30" s="3"/>
      <c r="AH30" s="3"/>
      <c r="AI30" s="3"/>
      <c r="AJ30" s="3"/>
      <c r="AK30" s="3"/>
      <c r="AL30" s="62"/>
      <c r="AM30" s="62"/>
      <c r="AN30" s="62"/>
      <c r="AO30" s="3"/>
      <c r="AP30" s="3"/>
      <c r="AQ30" s="2"/>
      <c r="AR30" s="2"/>
      <c r="AS30" s="2"/>
      <c r="AT30" s="2"/>
      <c r="AU30" s="20"/>
      <c r="AV30" s="20"/>
      <c r="AW30" s="21"/>
    </row>
    <row r="31" spans="1:82" x14ac:dyDescent="0.2">
      <c r="A31" s="506"/>
      <c r="B31" s="506"/>
      <c r="C31" s="506"/>
      <c r="D31" s="506"/>
      <c r="E31" s="506"/>
      <c r="F31" s="506"/>
      <c r="G31" s="506"/>
      <c r="H31" s="506"/>
      <c r="I31" s="506"/>
      <c r="J31" s="506"/>
      <c r="K31" s="506"/>
      <c r="L31" s="506"/>
      <c r="M31" s="506"/>
      <c r="N31" s="506"/>
      <c r="O31" s="504" t="s">
        <v>43</v>
      </c>
      <c r="P31" s="505"/>
      <c r="Q31" s="505"/>
      <c r="R31" s="505"/>
      <c r="S31" s="505"/>
      <c r="T31" s="39" t="s">
        <v>0</v>
      </c>
      <c r="U31" s="50">
        <f t="shared" ref="U31:AB31" si="21">IFERROR(SUM(U21:U29),0)</f>
        <v>0</v>
      </c>
      <c r="V31" s="50">
        <f t="shared" si="21"/>
        <v>0</v>
      </c>
      <c r="W31" s="50">
        <f t="shared" si="21"/>
        <v>0</v>
      </c>
      <c r="X31" s="50">
        <f t="shared" si="21"/>
        <v>0</v>
      </c>
      <c r="Y31" s="50">
        <f t="shared" si="21"/>
        <v>0</v>
      </c>
      <c r="Z31" s="50">
        <f t="shared" si="21"/>
        <v>0</v>
      </c>
      <c r="AA31" s="50">
        <f t="shared" si="21"/>
        <v>0</v>
      </c>
      <c r="AB31" s="50">
        <f t="shared" si="21"/>
        <v>0</v>
      </c>
      <c r="AC31" s="51" t="s">
        <v>57</v>
      </c>
      <c r="AD31" s="3"/>
      <c r="AE31" s="72"/>
      <c r="AF31" s="3"/>
      <c r="AG31" s="3"/>
      <c r="AH31" s="3"/>
      <c r="AI31" s="3"/>
      <c r="AJ31" s="3"/>
      <c r="AK31" s="3"/>
      <c r="AL31" s="62"/>
      <c r="AM31" s="62"/>
      <c r="AN31" s="62"/>
      <c r="AO31" s="3"/>
      <c r="AP31" s="3"/>
      <c r="AQ31" s="2"/>
      <c r="AR31" s="2"/>
      <c r="AS31" s="2"/>
      <c r="AT31" s="2"/>
      <c r="AU31" s="20"/>
      <c r="AV31" s="20"/>
      <c r="AW31" s="21"/>
    </row>
    <row r="32" spans="1:82" ht="15" x14ac:dyDescent="0.25">
      <c r="A32" s="507" t="s">
        <v>110</v>
      </c>
      <c r="B32" s="508"/>
      <c r="C32" s="508"/>
      <c r="D32" s="508"/>
      <c r="E32" s="508"/>
      <c r="F32" s="508"/>
      <c r="G32" s="508"/>
      <c r="H32" s="508"/>
      <c r="I32" s="508"/>
      <c r="J32" s="508"/>
      <c r="K32" s="508"/>
      <c r="L32" s="508"/>
      <c r="M32" s="508"/>
      <c r="N32" s="508"/>
      <c r="O32" s="508"/>
      <c r="P32" s="508"/>
      <c r="Q32" s="508"/>
      <c r="R32" s="508"/>
      <c r="S32" s="508"/>
      <c r="T32" s="508"/>
      <c r="U32" s="508"/>
      <c r="V32" s="508"/>
      <c r="W32" s="508"/>
      <c r="X32" s="509"/>
      <c r="Y32" s="509"/>
      <c r="Z32" s="509"/>
      <c r="AA32" s="510"/>
      <c r="AB32" s="510"/>
      <c r="AC32" s="510"/>
      <c r="AD32" s="510"/>
      <c r="AE32" s="511"/>
      <c r="AF32" s="512"/>
      <c r="AG32" s="2"/>
      <c r="AH32" s="2"/>
      <c r="AI32" s="2"/>
      <c r="AJ32" s="2"/>
      <c r="AK32" s="61"/>
      <c r="AL32" s="61"/>
      <c r="AM32" s="61"/>
      <c r="AN32" s="2"/>
      <c r="AO32" s="2"/>
      <c r="AP32" s="2"/>
      <c r="AQ32" s="2"/>
      <c r="AR32" s="2"/>
    </row>
    <row r="33" spans="1:82" x14ac:dyDescent="0.2">
      <c r="A33" s="79" t="s">
        <v>111</v>
      </c>
      <c r="B33" s="80" t="s">
        <v>112</v>
      </c>
      <c r="C33" s="80">
        <v>4301032013</v>
      </c>
      <c r="D33" s="80">
        <v>4607091388503</v>
      </c>
      <c r="E33" s="81">
        <v>0.05</v>
      </c>
      <c r="F33" s="82">
        <v>12</v>
      </c>
      <c r="G33" s="81">
        <v>0.6</v>
      </c>
      <c r="H33" s="81">
        <v>0.82199999999999995</v>
      </c>
      <c r="I33" s="83">
        <v>182</v>
      </c>
      <c r="J33" s="83" t="s">
        <v>86</v>
      </c>
      <c r="K33" s="84" t="s">
        <v>113</v>
      </c>
      <c r="L33" s="84"/>
      <c r="M33" s="501">
        <v>120</v>
      </c>
      <c r="N33" s="501"/>
      <c r="O33" s="7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3" s="503"/>
      <c r="Q33" s="503"/>
      <c r="R33" s="503"/>
      <c r="S33" s="503"/>
      <c r="T33" s="85" t="s">
        <v>0</v>
      </c>
      <c r="U33" s="65">
        <v>0</v>
      </c>
      <c r="V33" s="66">
        <f>IFERROR(IF(U33="",0,CEILING((U33/$G33),1)*$G33),"")</f>
        <v>0</v>
      </c>
      <c r="W33" s="65">
        <v>0</v>
      </c>
      <c r="X33" s="66">
        <f>IFERROR(IF(W33="",0,CEILING((W33/$G33),1)*$G33),"")</f>
        <v>0</v>
      </c>
      <c r="Y33" s="65">
        <v>0</v>
      </c>
      <c r="Z33" s="66">
        <f>IFERROR(IF(Y33="",0,CEILING((Y33/$G33),1)*$G33),"")</f>
        <v>0</v>
      </c>
      <c r="AA33" s="65">
        <v>0</v>
      </c>
      <c r="AB33" s="66">
        <f>IFERROR(IF(AA33="",0,CEILING((AA33/$G33),1)*$G33),"")</f>
        <v>0</v>
      </c>
      <c r="AC33" s="67" t="str">
        <f>IF(IFERROR(ROUNDUP(V33/G33,0)*0.00651,0)+IFERROR(ROUNDUP(X33/G33,0)*0.00651,0)+IFERROR(ROUNDUP(Z33/G33,0)*0.00651,0)+IFERROR(ROUNDUP(AB33/G33,0)*0.00651,0)=0,"",IFERROR(ROUNDUP(V33/G33,0)*0.00651,0)+IFERROR(ROUNDUP(X33/G33,0)*0.00651,0)+IFERROR(ROUNDUP(Z33/G33,0)*0.00651,0)+IFERROR(ROUNDUP(AB33/G33,0)*0.00651,0))</f>
        <v/>
      </c>
      <c r="AD33" s="79" t="s">
        <v>57</v>
      </c>
      <c r="AE33" s="79" t="s">
        <v>57</v>
      </c>
      <c r="AF33" s="118" t="s">
        <v>115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17" t="s">
        <v>114</v>
      </c>
      <c r="BO33" s="77">
        <f>IFERROR(U33*H33/G33,0)</f>
        <v>0</v>
      </c>
      <c r="BP33" s="77">
        <f>IFERROR(V33*H33/G33,0)</f>
        <v>0</v>
      </c>
      <c r="BQ33" s="77">
        <f>IFERROR(1/I33*(U33/G33),0)</f>
        <v>0</v>
      </c>
      <c r="BR33" s="77">
        <f>IFERROR(1/I33*(V33/G33),0)</f>
        <v>0</v>
      </c>
      <c r="BS33" s="77">
        <f>IFERROR(W33*H33/G33,0)</f>
        <v>0</v>
      </c>
      <c r="BT33" s="77">
        <f>IFERROR(X33*H33/G33,0)</f>
        <v>0</v>
      </c>
      <c r="BU33" s="77">
        <f>IFERROR(1/I33*(W33/G33),0)</f>
        <v>0</v>
      </c>
      <c r="BV33" s="77">
        <f>IFERROR(1/I33*(X33/G33),0)</f>
        <v>0</v>
      </c>
      <c r="BW33" s="77">
        <f>IFERROR(Y33*H33/G33,0)</f>
        <v>0</v>
      </c>
      <c r="BX33" s="77">
        <f>IFERROR(Z33*H33/G33,0)</f>
        <v>0</v>
      </c>
      <c r="BY33" s="77">
        <f>IFERROR(1/I33*(Y33/G33),0)</f>
        <v>0</v>
      </c>
      <c r="BZ33" s="77">
        <f>IFERROR(1/I33*(Z33/G33),0)</f>
        <v>0</v>
      </c>
      <c r="CA33" s="77">
        <f>IFERROR(AA33*H33/G33,0)</f>
        <v>0</v>
      </c>
      <c r="CB33" s="77">
        <f>IFERROR(AB33*H33/G33,0)</f>
        <v>0</v>
      </c>
      <c r="CC33" s="77">
        <f>IFERROR(1/I33*(AA33/G33),0)</f>
        <v>0</v>
      </c>
      <c r="CD33" s="77">
        <f>IFERROR(1/I33*(AB33/G33),0)</f>
        <v>0</v>
      </c>
    </row>
    <row r="34" spans="1:82" x14ac:dyDescent="0.2">
      <c r="A34" s="506"/>
      <c r="B34" s="506"/>
      <c r="C34" s="506"/>
      <c r="D34" s="506"/>
      <c r="E34" s="506"/>
      <c r="F34" s="506"/>
      <c r="G34" s="506"/>
      <c r="H34" s="506"/>
      <c r="I34" s="506"/>
      <c r="J34" s="506"/>
      <c r="K34" s="506"/>
      <c r="L34" s="506"/>
      <c r="M34" s="506"/>
      <c r="N34" s="506"/>
      <c r="O34" s="504" t="s">
        <v>43</v>
      </c>
      <c r="P34" s="505"/>
      <c r="Q34" s="505"/>
      <c r="R34" s="505"/>
      <c r="S34" s="505"/>
      <c r="T34" s="39" t="s">
        <v>42</v>
      </c>
      <c r="U34" s="50">
        <f>IFERROR(U33/G33,0)</f>
        <v>0</v>
      </c>
      <c r="V34" s="50">
        <f>IFERROR(V33/G33,0)</f>
        <v>0</v>
      </c>
      <c r="W34" s="50">
        <f>IFERROR(W33/G33,0)</f>
        <v>0</v>
      </c>
      <c r="X34" s="50">
        <f>IFERROR(X33/G33,0)</f>
        <v>0</v>
      </c>
      <c r="Y34" s="50">
        <f>IFERROR(Y33/G33,0)</f>
        <v>0</v>
      </c>
      <c r="Z34" s="50">
        <f>IFERROR(Z33/G33,0)</f>
        <v>0</v>
      </c>
      <c r="AA34" s="50">
        <f>IFERROR(AA33/G33,0)</f>
        <v>0</v>
      </c>
      <c r="AB34" s="50">
        <f>IFERROR(AB33/G33,0)</f>
        <v>0</v>
      </c>
      <c r="AC34" s="50">
        <f>IFERROR(IF(AC33="",0,AC33),0)</f>
        <v>0</v>
      </c>
      <c r="AD34" s="3"/>
      <c r="AE34" s="72"/>
      <c r="AF34" s="3"/>
      <c r="AG34" s="3"/>
      <c r="AH34" s="3"/>
      <c r="AI34" s="3"/>
      <c r="AJ34" s="3"/>
      <c r="AK34" s="3"/>
      <c r="AL34" s="62"/>
      <c r="AM34" s="62"/>
      <c r="AN34" s="62"/>
      <c r="AO34" s="3"/>
      <c r="AP34" s="3"/>
      <c r="AQ34" s="2"/>
      <c r="AR34" s="2"/>
      <c r="AS34" s="2"/>
      <c r="AT34" s="2"/>
      <c r="AU34" s="20"/>
      <c r="AV34" s="20"/>
      <c r="AW34" s="21"/>
    </row>
    <row r="35" spans="1:82" x14ac:dyDescent="0.2">
      <c r="A35" s="506"/>
      <c r="B35" s="506"/>
      <c r="C35" s="506"/>
      <c r="D35" s="506"/>
      <c r="E35" s="506"/>
      <c r="F35" s="506"/>
      <c r="G35" s="506"/>
      <c r="H35" s="506"/>
      <c r="I35" s="506"/>
      <c r="J35" s="506"/>
      <c r="K35" s="506"/>
      <c r="L35" s="506"/>
      <c r="M35" s="506"/>
      <c r="N35" s="506"/>
      <c r="O35" s="504" t="s">
        <v>43</v>
      </c>
      <c r="P35" s="505"/>
      <c r="Q35" s="505"/>
      <c r="R35" s="505"/>
      <c r="S35" s="505"/>
      <c r="T35" s="39" t="s">
        <v>0</v>
      </c>
      <c r="U35" s="50">
        <f t="shared" ref="U35:AB35" si="22">IFERROR(SUM(U33:U33),0)</f>
        <v>0</v>
      </c>
      <c r="V35" s="50">
        <f t="shared" si="22"/>
        <v>0</v>
      </c>
      <c r="W35" s="50">
        <f t="shared" si="22"/>
        <v>0</v>
      </c>
      <c r="X35" s="50">
        <f t="shared" si="22"/>
        <v>0</v>
      </c>
      <c r="Y35" s="50">
        <f t="shared" si="22"/>
        <v>0</v>
      </c>
      <c r="Z35" s="50">
        <f t="shared" si="22"/>
        <v>0</v>
      </c>
      <c r="AA35" s="50">
        <f t="shared" si="22"/>
        <v>0</v>
      </c>
      <c r="AB35" s="50">
        <f t="shared" si="22"/>
        <v>0</v>
      </c>
      <c r="AC35" s="50" t="s">
        <v>57</v>
      </c>
      <c r="AD35" s="3"/>
      <c r="AE35" s="72"/>
      <c r="AF35" s="3"/>
      <c r="AG35" s="3"/>
      <c r="AH35" s="3"/>
      <c r="AI35" s="3"/>
      <c r="AJ35" s="3"/>
      <c r="AK35" s="3"/>
      <c r="AL35" s="62"/>
      <c r="AM35" s="62"/>
      <c r="AN35" s="62"/>
      <c r="AO35" s="3"/>
      <c r="AP35" s="3"/>
      <c r="AQ35" s="2"/>
      <c r="AR35" s="2"/>
      <c r="AS35" s="2"/>
      <c r="AT35" s="2"/>
      <c r="AU35" s="20"/>
      <c r="AV35" s="20"/>
      <c r="AW35" s="21"/>
    </row>
    <row r="36" spans="1:82" ht="27.75" customHeight="1" x14ac:dyDescent="0.2">
      <c r="A36" s="542" t="s">
        <v>116</v>
      </c>
      <c r="B36" s="543"/>
      <c r="C36" s="543"/>
      <c r="D36" s="543"/>
      <c r="E36" s="543"/>
      <c r="F36" s="543"/>
      <c r="G36" s="543"/>
      <c r="H36" s="543"/>
      <c r="I36" s="543"/>
      <c r="J36" s="543"/>
      <c r="K36" s="543"/>
      <c r="L36" s="543"/>
      <c r="M36" s="543"/>
      <c r="N36" s="543"/>
      <c r="O36" s="543"/>
      <c r="P36" s="543"/>
      <c r="Q36" s="543"/>
      <c r="R36" s="543"/>
      <c r="S36" s="543"/>
      <c r="T36" s="543"/>
      <c r="U36" s="543"/>
      <c r="V36" s="543"/>
      <c r="W36" s="544"/>
      <c r="X36" s="544"/>
      <c r="Y36" s="544"/>
      <c r="Z36" s="544"/>
      <c r="AA36" s="510"/>
      <c r="AB36" s="510"/>
      <c r="AC36" s="510"/>
      <c r="AD36" s="510"/>
      <c r="AE36" s="511"/>
      <c r="AF36" s="545"/>
      <c r="AG36" s="2"/>
      <c r="AH36" s="2"/>
      <c r="AI36" s="2"/>
      <c r="AJ36" s="2"/>
      <c r="AK36" s="61"/>
      <c r="AL36" s="61"/>
      <c r="AM36" s="61"/>
      <c r="AN36" s="2"/>
      <c r="AO36" s="2"/>
      <c r="AP36" s="2"/>
      <c r="AQ36" s="2"/>
      <c r="AR36" s="2"/>
    </row>
    <row r="37" spans="1:82" ht="15" x14ac:dyDescent="0.25">
      <c r="A37" s="526" t="s">
        <v>117</v>
      </c>
      <c r="B37" s="509"/>
      <c r="C37" s="509"/>
      <c r="D37" s="509"/>
      <c r="E37" s="509"/>
      <c r="F37" s="509"/>
      <c r="G37" s="509"/>
      <c r="H37" s="509"/>
      <c r="I37" s="509"/>
      <c r="J37" s="509"/>
      <c r="K37" s="509"/>
      <c r="L37" s="509"/>
      <c r="M37" s="509"/>
      <c r="N37" s="509"/>
      <c r="O37" s="509"/>
      <c r="P37" s="509"/>
      <c r="Q37" s="509"/>
      <c r="R37" s="509"/>
      <c r="S37" s="509"/>
      <c r="T37" s="509"/>
      <c r="U37" s="509"/>
      <c r="V37" s="509"/>
      <c r="W37" s="509"/>
      <c r="X37" s="509"/>
      <c r="Y37" s="509"/>
      <c r="Z37" s="509"/>
      <c r="AA37" s="510"/>
      <c r="AB37" s="510"/>
      <c r="AC37" s="510"/>
      <c r="AD37" s="510"/>
      <c r="AE37" s="511"/>
      <c r="AF37" s="527"/>
      <c r="AG37" s="2"/>
      <c r="AH37" s="2"/>
      <c r="AI37" s="2"/>
      <c r="AJ37" s="2"/>
      <c r="AK37" s="61"/>
      <c r="AL37" s="61"/>
      <c r="AM37" s="61"/>
      <c r="AN37" s="2"/>
      <c r="AO37" s="2"/>
      <c r="AP37" s="2"/>
      <c r="AQ37" s="2"/>
      <c r="AR37" s="2"/>
    </row>
    <row r="38" spans="1:82" ht="15" x14ac:dyDescent="0.25">
      <c r="A38" s="507" t="s">
        <v>118</v>
      </c>
      <c r="B38" s="508"/>
      <c r="C38" s="508"/>
      <c r="D38" s="508"/>
      <c r="E38" s="508"/>
      <c r="F38" s="508"/>
      <c r="G38" s="508"/>
      <c r="H38" s="508"/>
      <c r="I38" s="508"/>
      <c r="J38" s="508"/>
      <c r="K38" s="508"/>
      <c r="L38" s="508"/>
      <c r="M38" s="508"/>
      <c r="N38" s="508"/>
      <c r="O38" s="508"/>
      <c r="P38" s="508"/>
      <c r="Q38" s="508"/>
      <c r="R38" s="508"/>
      <c r="S38" s="508"/>
      <c r="T38" s="508"/>
      <c r="U38" s="508"/>
      <c r="V38" s="508"/>
      <c r="W38" s="508"/>
      <c r="X38" s="509"/>
      <c r="Y38" s="509"/>
      <c r="Z38" s="509"/>
      <c r="AA38" s="510"/>
      <c r="AB38" s="510"/>
      <c r="AC38" s="510"/>
      <c r="AD38" s="510"/>
      <c r="AE38" s="511"/>
      <c r="AF38" s="512"/>
      <c r="AG38" s="2"/>
      <c r="AH38" s="2"/>
      <c r="AI38" s="2"/>
      <c r="AJ38" s="2"/>
      <c r="AK38" s="61"/>
      <c r="AL38" s="61"/>
      <c r="AM38" s="61"/>
      <c r="AN38" s="2"/>
      <c r="AO38" s="2"/>
      <c r="AP38" s="2"/>
      <c r="AQ38" s="2"/>
      <c r="AR38" s="2"/>
    </row>
    <row r="39" spans="1:82" x14ac:dyDescent="0.2">
      <c r="A39" s="79" t="s">
        <v>119</v>
      </c>
      <c r="B39" s="80" t="s">
        <v>120</v>
      </c>
      <c r="C39" s="80">
        <v>4301011382</v>
      </c>
      <c r="D39" s="80">
        <v>4607091385687</v>
      </c>
      <c r="E39" s="81">
        <v>0.4</v>
      </c>
      <c r="F39" s="82">
        <v>10</v>
      </c>
      <c r="G39" s="81">
        <v>4</v>
      </c>
      <c r="H39" s="81">
        <v>4.21</v>
      </c>
      <c r="I39" s="83">
        <v>132</v>
      </c>
      <c r="J39" s="83" t="s">
        <v>121</v>
      </c>
      <c r="K39" s="84" t="s">
        <v>85</v>
      </c>
      <c r="L39" s="84"/>
      <c r="M39" s="501">
        <v>50</v>
      </c>
      <c r="N39" s="501"/>
      <c r="O39" s="7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39" s="503"/>
      <c r="Q39" s="503"/>
      <c r="R39" s="503"/>
      <c r="S39" s="503"/>
      <c r="T39" s="85" t="s">
        <v>0</v>
      </c>
      <c r="U39" s="65">
        <v>0</v>
      </c>
      <c r="V39" s="66">
        <f>IFERROR(IF(U39="",0,CEILING((U39/$G39),1)*$G39),"")</f>
        <v>0</v>
      </c>
      <c r="W39" s="65">
        <v>0</v>
      </c>
      <c r="X39" s="66">
        <f>IFERROR(IF(W39="",0,CEILING((W39/$G39),1)*$G39),"")</f>
        <v>0</v>
      </c>
      <c r="Y39" s="65">
        <v>0</v>
      </c>
      <c r="Z39" s="66">
        <f>IFERROR(IF(Y39="",0,CEILING((Y39/$G39),1)*$G39),"")</f>
        <v>0</v>
      </c>
      <c r="AA39" s="65">
        <v>0</v>
      </c>
      <c r="AB39" s="66">
        <f>IFERROR(IF(AA39="",0,CEILING((AA39/$G39),1)*$G39),"")</f>
        <v>0</v>
      </c>
      <c r="AC39" s="67" t="str">
        <f>IF(IFERROR(ROUNDUP(V39/G39,0)*0.00902,0)+IFERROR(ROUNDUP(X39/G39,0)*0.00902,0)+IFERROR(ROUNDUP(Z39/G39,0)*0.00902,0)+IFERROR(ROUNDUP(AB39/G39,0)*0.00902,0)=0,"",IFERROR(ROUNDUP(V39/G39,0)*0.00902,0)+IFERROR(ROUNDUP(X39/G39,0)*0.00902,0)+IFERROR(ROUNDUP(Z39/G39,0)*0.00902,0)+IFERROR(ROUNDUP(AB39/G39,0)*0.00902,0))</f>
        <v/>
      </c>
      <c r="AD39" s="79" t="s">
        <v>57</v>
      </c>
      <c r="AE39" s="79" t="s">
        <v>57</v>
      </c>
      <c r="AF39" s="120" t="s">
        <v>122</v>
      </c>
      <c r="AG39" s="2"/>
      <c r="AH39" s="2"/>
      <c r="AI39" s="2"/>
      <c r="AJ39" s="2"/>
      <c r="AK39" s="2"/>
      <c r="AL39" s="61"/>
      <c r="AM39" s="61"/>
      <c r="AN39" s="61"/>
      <c r="AO39" s="2"/>
      <c r="AP39" s="2"/>
      <c r="AQ39" s="2"/>
      <c r="AR39" s="2"/>
      <c r="AS39" s="2"/>
      <c r="AT39" s="2"/>
      <c r="AU39" s="20"/>
      <c r="AV39" s="20"/>
      <c r="AW39" s="21"/>
      <c r="BB39" s="119" t="s">
        <v>65</v>
      </c>
      <c r="BO39" s="77">
        <f>IFERROR(U39*H39/G39,0)</f>
        <v>0</v>
      </c>
      <c r="BP39" s="77">
        <f>IFERROR(V39*H39/G39,0)</f>
        <v>0</v>
      </c>
      <c r="BQ39" s="77">
        <f>IFERROR(1/I39*(U39/G39),0)</f>
        <v>0</v>
      </c>
      <c r="BR39" s="77">
        <f>IFERROR(1/I39*(V39/G39),0)</f>
        <v>0</v>
      </c>
      <c r="BS39" s="77">
        <f>IFERROR(W39*H39/G39,0)</f>
        <v>0</v>
      </c>
      <c r="BT39" s="77">
        <f>IFERROR(X39*H39/G39,0)</f>
        <v>0</v>
      </c>
      <c r="BU39" s="77">
        <f>IFERROR(1/I39*(W39/G39),0)</f>
        <v>0</v>
      </c>
      <c r="BV39" s="77">
        <f>IFERROR(1/I39*(X39/G39),0)</f>
        <v>0</v>
      </c>
      <c r="BW39" s="77">
        <f>IFERROR(Y39*H39/G39,0)</f>
        <v>0</v>
      </c>
      <c r="BX39" s="77">
        <f>IFERROR(Z39*H39/G39,0)</f>
        <v>0</v>
      </c>
      <c r="BY39" s="77">
        <f>IFERROR(1/I39*(Y39/G39),0)</f>
        <v>0</v>
      </c>
      <c r="BZ39" s="77">
        <f>IFERROR(1/I39*(Z39/G39),0)</f>
        <v>0</v>
      </c>
      <c r="CA39" s="77">
        <f>IFERROR(AA39*H39/G39,0)</f>
        <v>0</v>
      </c>
      <c r="CB39" s="77">
        <f>IFERROR(AB39*H39/G39,0)</f>
        <v>0</v>
      </c>
      <c r="CC39" s="77">
        <f>IFERROR(1/I39*(AA39/G39),0)</f>
        <v>0</v>
      </c>
      <c r="CD39" s="77">
        <f>IFERROR(1/I39*(AB39/G39),0)</f>
        <v>0</v>
      </c>
    </row>
    <row r="40" spans="1:82" x14ac:dyDescent="0.2">
      <c r="A40" s="79" t="s">
        <v>123</v>
      </c>
      <c r="B40" s="80" t="s">
        <v>124</v>
      </c>
      <c r="C40" s="80">
        <v>4301011624</v>
      </c>
      <c r="D40" s="80">
        <v>4680115883949</v>
      </c>
      <c r="E40" s="81">
        <v>0.37</v>
      </c>
      <c r="F40" s="82">
        <v>10</v>
      </c>
      <c r="G40" s="81">
        <v>3.7</v>
      </c>
      <c r="H40" s="81">
        <v>3.91</v>
      </c>
      <c r="I40" s="83">
        <v>132</v>
      </c>
      <c r="J40" s="83" t="s">
        <v>121</v>
      </c>
      <c r="K40" s="84" t="s">
        <v>125</v>
      </c>
      <c r="L40" s="84"/>
      <c r="M40" s="501">
        <v>50</v>
      </c>
      <c r="N40" s="501"/>
      <c r="O40" s="70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40" s="503"/>
      <c r="Q40" s="503"/>
      <c r="R40" s="503"/>
      <c r="S40" s="503"/>
      <c r="T40" s="85" t="s">
        <v>0</v>
      </c>
      <c r="U40" s="65">
        <v>0</v>
      </c>
      <c r="V40" s="66">
        <f>IFERROR(IF(U40="",0,CEILING((U40/$G40),1)*$G40),"")</f>
        <v>0</v>
      </c>
      <c r="W40" s="65">
        <v>0</v>
      </c>
      <c r="X40" s="66">
        <f>IFERROR(IF(W40="",0,CEILING((W40/$G40),1)*$G40),"")</f>
        <v>0</v>
      </c>
      <c r="Y40" s="65">
        <v>0</v>
      </c>
      <c r="Z40" s="66">
        <f>IFERROR(IF(Y40="",0,CEILING((Y40/$G40),1)*$G40),"")</f>
        <v>0</v>
      </c>
      <c r="AA40" s="65">
        <v>0</v>
      </c>
      <c r="AB40" s="66">
        <f>IFERROR(IF(AA40="",0,CEILING((AA40/$G40),1)*$G40),"")</f>
        <v>0</v>
      </c>
      <c r="AC40" s="67" t="str">
        <f>IF(IFERROR(ROUNDUP(V40/G40,0)*0.00902,0)+IFERROR(ROUNDUP(X40/G40,0)*0.00902,0)+IFERROR(ROUNDUP(Z40/G40,0)*0.00902,0)+IFERROR(ROUNDUP(AB40/G40,0)*0.00902,0)=0,"",IFERROR(ROUNDUP(V40/G40,0)*0.00902,0)+IFERROR(ROUNDUP(X40/G40,0)*0.00902,0)+IFERROR(ROUNDUP(Z40/G40,0)*0.00902,0)+IFERROR(ROUNDUP(AB40/G40,0)*0.00902,0))</f>
        <v/>
      </c>
      <c r="AD40" s="79" t="s">
        <v>57</v>
      </c>
      <c r="AE40" s="79" t="s">
        <v>57</v>
      </c>
      <c r="AF40" s="122" t="s">
        <v>126</v>
      </c>
      <c r="AG40" s="2"/>
      <c r="AH40" s="2"/>
      <c r="AI40" s="2"/>
      <c r="AJ40" s="2"/>
      <c r="AK40" s="2"/>
      <c r="AL40" s="61"/>
      <c r="AM40" s="61"/>
      <c r="AN40" s="61"/>
      <c r="AO40" s="2"/>
      <c r="AP40" s="2"/>
      <c r="AQ40" s="2"/>
      <c r="AR40" s="2"/>
      <c r="AS40" s="2"/>
      <c r="AT40" s="2"/>
      <c r="AU40" s="20"/>
      <c r="AV40" s="20"/>
      <c r="AW40" s="21"/>
      <c r="BB40" s="121" t="s">
        <v>65</v>
      </c>
      <c r="BO40" s="77">
        <f>IFERROR(U40*H40/G40,0)</f>
        <v>0</v>
      </c>
      <c r="BP40" s="77">
        <f>IFERROR(V40*H40/G40,0)</f>
        <v>0</v>
      </c>
      <c r="BQ40" s="77">
        <f>IFERROR(1/I40*(U40/G40),0)</f>
        <v>0</v>
      </c>
      <c r="BR40" s="77">
        <f>IFERROR(1/I40*(V40/G40),0)</f>
        <v>0</v>
      </c>
      <c r="BS40" s="77">
        <f>IFERROR(W40*H40/G40,0)</f>
        <v>0</v>
      </c>
      <c r="BT40" s="77">
        <f>IFERROR(X40*H40/G40,0)</f>
        <v>0</v>
      </c>
      <c r="BU40" s="77">
        <f>IFERROR(1/I40*(W40/G40),0)</f>
        <v>0</v>
      </c>
      <c r="BV40" s="77">
        <f>IFERROR(1/I40*(X40/G40),0)</f>
        <v>0</v>
      </c>
      <c r="BW40" s="77">
        <f>IFERROR(Y40*H40/G40,0)</f>
        <v>0</v>
      </c>
      <c r="BX40" s="77">
        <f>IFERROR(Z40*H40/G40,0)</f>
        <v>0</v>
      </c>
      <c r="BY40" s="77">
        <f>IFERROR(1/I40*(Y40/G40),0)</f>
        <v>0</v>
      </c>
      <c r="BZ40" s="77">
        <f>IFERROR(1/I40*(Z40/G40),0)</f>
        <v>0</v>
      </c>
      <c r="CA40" s="77">
        <f>IFERROR(AA40*H40/G40,0)</f>
        <v>0</v>
      </c>
      <c r="CB40" s="77">
        <f>IFERROR(AB40*H40/G40,0)</f>
        <v>0</v>
      </c>
      <c r="CC40" s="77">
        <f>IFERROR(1/I40*(AA40/G40),0)</f>
        <v>0</v>
      </c>
      <c r="CD40" s="77">
        <f>IFERROR(1/I40*(AB40/G40),0)</f>
        <v>0</v>
      </c>
    </row>
    <row r="41" spans="1:82" x14ac:dyDescent="0.2">
      <c r="A41" s="506"/>
      <c r="B41" s="506"/>
      <c r="C41" s="506"/>
      <c r="D41" s="506"/>
      <c r="E41" s="506"/>
      <c r="F41" s="506"/>
      <c r="G41" s="506"/>
      <c r="H41" s="506"/>
      <c r="I41" s="506"/>
      <c r="J41" s="506"/>
      <c r="K41" s="506"/>
      <c r="L41" s="506"/>
      <c r="M41" s="506"/>
      <c r="N41" s="506"/>
      <c r="O41" s="504" t="s">
        <v>43</v>
      </c>
      <c r="P41" s="505"/>
      <c r="Q41" s="505"/>
      <c r="R41" s="505"/>
      <c r="S41" s="505"/>
      <c r="T41" s="39" t="s">
        <v>42</v>
      </c>
      <c r="U41" s="50">
        <f>IFERROR(U39/G39,0)+IFERROR(U40/G40,0)</f>
        <v>0</v>
      </c>
      <c r="V41" s="50">
        <f>IFERROR(V39/G39,0)+IFERROR(V40/G40,0)</f>
        <v>0</v>
      </c>
      <c r="W41" s="50">
        <f>IFERROR(W39/G39,0)+IFERROR(W40/G40,0)</f>
        <v>0</v>
      </c>
      <c r="X41" s="50">
        <f>IFERROR(X39/G39,0)+IFERROR(X40/G40,0)</f>
        <v>0</v>
      </c>
      <c r="Y41" s="50">
        <f>IFERROR(Y39/G39,0)+IFERROR(Y40/G40,0)</f>
        <v>0</v>
      </c>
      <c r="Z41" s="50">
        <f>IFERROR(Z39/G39,0)+IFERROR(Z40/G40,0)</f>
        <v>0</v>
      </c>
      <c r="AA41" s="50">
        <f>IFERROR(AA39/G39,0)+IFERROR(AA40/G40,0)</f>
        <v>0</v>
      </c>
      <c r="AB41" s="50">
        <f>IFERROR(AB39/G39,0)+IFERROR(AB40/G40,0)</f>
        <v>0</v>
      </c>
      <c r="AC41" s="50">
        <f>IFERROR(IF(AC39="",0,AC39),0)+IFERROR(IF(AC40="",0,AC40),0)</f>
        <v>0</v>
      </c>
      <c r="AD41" s="3"/>
      <c r="AE41" s="72"/>
      <c r="AF41" s="3"/>
      <c r="AG41" s="3"/>
      <c r="AH41" s="3"/>
      <c r="AI41" s="3"/>
      <c r="AJ41" s="3"/>
      <c r="AK41" s="3"/>
      <c r="AL41" s="62"/>
      <c r="AM41" s="62"/>
      <c r="AN41" s="62"/>
      <c r="AO41" s="3"/>
      <c r="AP41" s="3"/>
      <c r="AQ41" s="2"/>
      <c r="AR41" s="2"/>
      <c r="AS41" s="2"/>
      <c r="AT41" s="2"/>
      <c r="AU41" s="20"/>
      <c r="AV41" s="20"/>
      <c r="AW41" s="21"/>
    </row>
    <row r="42" spans="1:82" x14ac:dyDescent="0.2">
      <c r="A42" s="506"/>
      <c r="B42" s="506"/>
      <c r="C42" s="506"/>
      <c r="D42" s="506"/>
      <c r="E42" s="506"/>
      <c r="F42" s="506"/>
      <c r="G42" s="506"/>
      <c r="H42" s="506"/>
      <c r="I42" s="506"/>
      <c r="J42" s="506"/>
      <c r="K42" s="506"/>
      <c r="L42" s="506"/>
      <c r="M42" s="506"/>
      <c r="N42" s="506"/>
      <c r="O42" s="504" t="s">
        <v>43</v>
      </c>
      <c r="P42" s="505"/>
      <c r="Q42" s="505"/>
      <c r="R42" s="505"/>
      <c r="S42" s="505"/>
      <c r="T42" s="39" t="s">
        <v>0</v>
      </c>
      <c r="U42" s="50">
        <f t="shared" ref="U42:AB42" si="23">IFERROR(SUM(U39:U40),0)</f>
        <v>0</v>
      </c>
      <c r="V42" s="50">
        <f t="shared" si="23"/>
        <v>0</v>
      </c>
      <c r="W42" s="50">
        <f t="shared" si="23"/>
        <v>0</v>
      </c>
      <c r="X42" s="50">
        <f t="shared" si="23"/>
        <v>0</v>
      </c>
      <c r="Y42" s="50">
        <f t="shared" si="23"/>
        <v>0</v>
      </c>
      <c r="Z42" s="50">
        <f t="shared" si="23"/>
        <v>0</v>
      </c>
      <c r="AA42" s="50">
        <f t="shared" si="23"/>
        <v>0</v>
      </c>
      <c r="AB42" s="50">
        <f t="shared" si="23"/>
        <v>0</v>
      </c>
      <c r="AC42" s="50" t="s">
        <v>57</v>
      </c>
      <c r="AD42" s="3"/>
      <c r="AE42" s="72"/>
      <c r="AF42" s="3"/>
      <c r="AG42" s="3"/>
      <c r="AH42" s="3"/>
      <c r="AI42" s="3"/>
      <c r="AJ42" s="3"/>
      <c r="AK42" s="3"/>
      <c r="AL42" s="62"/>
      <c r="AM42" s="62"/>
      <c r="AN42" s="62"/>
      <c r="AO42" s="3"/>
      <c r="AP42" s="3"/>
      <c r="AQ42" s="2"/>
      <c r="AR42" s="2"/>
      <c r="AS42" s="2"/>
      <c r="AT42" s="2"/>
      <c r="AU42" s="20"/>
      <c r="AV42" s="20"/>
      <c r="AW42" s="21"/>
    </row>
    <row r="43" spans="1:82" ht="15" x14ac:dyDescent="0.25">
      <c r="A43" s="507" t="s">
        <v>82</v>
      </c>
      <c r="B43" s="508"/>
      <c r="C43" s="508"/>
      <c r="D43" s="508"/>
      <c r="E43" s="508"/>
      <c r="F43" s="508"/>
      <c r="G43" s="508"/>
      <c r="H43" s="508"/>
      <c r="I43" s="508"/>
      <c r="J43" s="508"/>
      <c r="K43" s="508"/>
      <c r="L43" s="508"/>
      <c r="M43" s="508"/>
      <c r="N43" s="508"/>
      <c r="O43" s="508"/>
      <c r="P43" s="508"/>
      <c r="Q43" s="508"/>
      <c r="R43" s="508"/>
      <c r="S43" s="508"/>
      <c r="T43" s="508"/>
      <c r="U43" s="508"/>
      <c r="V43" s="508"/>
      <c r="W43" s="508"/>
      <c r="X43" s="509"/>
      <c r="Y43" s="509"/>
      <c r="Z43" s="509"/>
      <c r="AA43" s="510"/>
      <c r="AB43" s="510"/>
      <c r="AC43" s="510"/>
      <c r="AD43" s="510"/>
      <c r="AE43" s="511"/>
      <c r="AF43" s="512"/>
      <c r="AG43" s="2"/>
      <c r="AH43" s="2"/>
      <c r="AI43" s="2"/>
      <c r="AJ43" s="2"/>
      <c r="AK43" s="61"/>
      <c r="AL43" s="61"/>
      <c r="AM43" s="61"/>
      <c r="AN43" s="2"/>
      <c r="AO43" s="2"/>
      <c r="AP43" s="2"/>
      <c r="AQ43" s="2"/>
      <c r="AR43" s="2"/>
    </row>
    <row r="44" spans="1:82" ht="22.5" x14ac:dyDescent="0.2">
      <c r="A44" s="79" t="s">
        <v>127</v>
      </c>
      <c r="B44" s="80" t="s">
        <v>128</v>
      </c>
      <c r="C44" s="80">
        <v>4301051842</v>
      </c>
      <c r="D44" s="80">
        <v>4680115885233</v>
      </c>
      <c r="E44" s="81">
        <v>0.2</v>
      </c>
      <c r="F44" s="82">
        <v>6</v>
      </c>
      <c r="G44" s="81">
        <v>1.2</v>
      </c>
      <c r="H44" s="81">
        <v>1.3</v>
      </c>
      <c r="I44" s="83">
        <v>234</v>
      </c>
      <c r="J44" s="83" t="s">
        <v>129</v>
      </c>
      <c r="K44" s="84" t="s">
        <v>85</v>
      </c>
      <c r="L44" s="84"/>
      <c r="M44" s="501">
        <v>40</v>
      </c>
      <c r="N44" s="501"/>
      <c r="O44" s="70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P44" s="503"/>
      <c r="Q44" s="503"/>
      <c r="R44" s="503"/>
      <c r="S44" s="503"/>
      <c r="T44" s="85" t="s">
        <v>0</v>
      </c>
      <c r="U44" s="65">
        <v>0</v>
      </c>
      <c r="V44" s="66">
        <f>IFERROR(IF(U44="",0,CEILING((U44/$G44),1)*$G44),"")</f>
        <v>0</v>
      </c>
      <c r="W44" s="65">
        <v>0</v>
      </c>
      <c r="X44" s="66">
        <f>IFERROR(IF(W44="",0,CEILING((W44/$G44),1)*$G44),"")</f>
        <v>0</v>
      </c>
      <c r="Y44" s="65">
        <v>0</v>
      </c>
      <c r="Z44" s="66">
        <f>IFERROR(IF(Y44="",0,CEILING((Y44/$G44),1)*$G44),"")</f>
        <v>0</v>
      </c>
      <c r="AA44" s="65">
        <v>0</v>
      </c>
      <c r="AB44" s="66">
        <f>IFERROR(IF(AA44="",0,CEILING((AA44/$G44),1)*$G44),"")</f>
        <v>0</v>
      </c>
      <c r="AC44" s="67" t="str">
        <f>IF(IFERROR(ROUNDUP(V44/G44,0)*0.00502,0)+IFERROR(ROUNDUP(X44/G44,0)*0.00502,0)+IFERROR(ROUNDUP(Z44/G44,0)*0.00502,0)+IFERROR(ROUNDUP(AB44/G44,0)*0.00502,0)=0,"",IFERROR(ROUNDUP(V44/G44,0)*0.00502,0)+IFERROR(ROUNDUP(X44/G44,0)*0.00502,0)+IFERROR(ROUNDUP(Z44/G44,0)*0.00502,0)+IFERROR(ROUNDUP(AB44/G44,0)*0.00502,0))</f>
        <v/>
      </c>
      <c r="AD44" s="79" t="s">
        <v>57</v>
      </c>
      <c r="AE44" s="79" t="s">
        <v>57</v>
      </c>
      <c r="AF44" s="124" t="s">
        <v>130</v>
      </c>
      <c r="AG44" s="2"/>
      <c r="AH44" s="2"/>
      <c r="AI44" s="2"/>
      <c r="AJ44" s="2"/>
      <c r="AK44" s="2"/>
      <c r="AL44" s="61"/>
      <c r="AM44" s="61"/>
      <c r="AN44" s="61"/>
      <c r="AO44" s="2"/>
      <c r="AP44" s="2"/>
      <c r="AQ44" s="2"/>
      <c r="AR44" s="2"/>
      <c r="AS44" s="2"/>
      <c r="AT44" s="2"/>
      <c r="AU44" s="20"/>
      <c r="AV44" s="20"/>
      <c r="AW44" s="21"/>
      <c r="BB44" s="123" t="s">
        <v>65</v>
      </c>
      <c r="BO44" s="77">
        <f>IFERROR(U44*H44/G44,0)</f>
        <v>0</v>
      </c>
      <c r="BP44" s="77">
        <f>IFERROR(V44*H44/G44,0)</f>
        <v>0</v>
      </c>
      <c r="BQ44" s="77">
        <f>IFERROR(1/I44*(U44/G44),0)</f>
        <v>0</v>
      </c>
      <c r="BR44" s="77">
        <f>IFERROR(1/I44*(V44/G44),0)</f>
        <v>0</v>
      </c>
      <c r="BS44" s="77">
        <f>IFERROR(W44*H44/G44,0)</f>
        <v>0</v>
      </c>
      <c r="BT44" s="77">
        <f>IFERROR(X44*H44/G44,0)</f>
        <v>0</v>
      </c>
      <c r="BU44" s="77">
        <f>IFERROR(1/I44*(W44/G44),0)</f>
        <v>0</v>
      </c>
      <c r="BV44" s="77">
        <f>IFERROR(1/I44*(X44/G44),0)</f>
        <v>0</v>
      </c>
      <c r="BW44" s="77">
        <f>IFERROR(Y44*H44/G44,0)</f>
        <v>0</v>
      </c>
      <c r="BX44" s="77">
        <f>IFERROR(Z44*H44/G44,0)</f>
        <v>0</v>
      </c>
      <c r="BY44" s="77">
        <f>IFERROR(1/I44*(Y44/G44),0)</f>
        <v>0</v>
      </c>
      <c r="BZ44" s="77">
        <f>IFERROR(1/I44*(Z44/G44),0)</f>
        <v>0</v>
      </c>
      <c r="CA44" s="77">
        <f>IFERROR(AA44*H44/G44,0)</f>
        <v>0</v>
      </c>
      <c r="CB44" s="77">
        <f>IFERROR(AB44*H44/G44,0)</f>
        <v>0</v>
      </c>
      <c r="CC44" s="77">
        <f>IFERROR(1/I44*(AA44/G44),0)</f>
        <v>0</v>
      </c>
      <c r="CD44" s="77">
        <f>IFERROR(1/I44*(AB44/G44),0)</f>
        <v>0</v>
      </c>
    </row>
    <row r="45" spans="1:82" x14ac:dyDescent="0.2">
      <c r="A45" s="79" t="s">
        <v>131</v>
      </c>
      <c r="B45" s="80" t="s">
        <v>132</v>
      </c>
      <c r="C45" s="80">
        <v>4301051820</v>
      </c>
      <c r="D45" s="80">
        <v>4680115884915</v>
      </c>
      <c r="E45" s="81">
        <v>0.3</v>
      </c>
      <c r="F45" s="82">
        <v>6</v>
      </c>
      <c r="G45" s="81">
        <v>1.8</v>
      </c>
      <c r="H45" s="81">
        <v>1.98</v>
      </c>
      <c r="I45" s="83">
        <v>182</v>
      </c>
      <c r="J45" s="83" t="s">
        <v>86</v>
      </c>
      <c r="K45" s="84" t="s">
        <v>85</v>
      </c>
      <c r="L45" s="84"/>
      <c r="M45" s="501">
        <v>40</v>
      </c>
      <c r="N45" s="501"/>
      <c r="O45" s="70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45" s="503"/>
      <c r="Q45" s="503"/>
      <c r="R45" s="503"/>
      <c r="S45" s="503"/>
      <c r="T45" s="85" t="s">
        <v>0</v>
      </c>
      <c r="U45" s="65">
        <v>0</v>
      </c>
      <c r="V45" s="66">
        <f>IFERROR(IF(U45="",0,CEILING((U45/$G45),1)*$G45),"")</f>
        <v>0</v>
      </c>
      <c r="W45" s="65">
        <v>0</v>
      </c>
      <c r="X45" s="66">
        <f>IFERROR(IF(W45="",0,CEILING((W45/$G45),1)*$G45),"")</f>
        <v>0</v>
      </c>
      <c r="Y45" s="65">
        <v>0</v>
      </c>
      <c r="Z45" s="66">
        <f>IFERROR(IF(Y45="",0,CEILING((Y45/$G45),1)*$G45),"")</f>
        <v>0</v>
      </c>
      <c r="AA45" s="65">
        <v>0</v>
      </c>
      <c r="AB45" s="66">
        <f>IFERROR(IF(AA45="",0,CEILING((AA45/$G45),1)*$G45),"")</f>
        <v>0</v>
      </c>
      <c r="AC45" s="67" t="str">
        <f>IF(IFERROR(ROUNDUP(V45/G45,0)*0.00651,0)+IFERROR(ROUNDUP(X45/G45,0)*0.00651,0)+IFERROR(ROUNDUP(Z45/G45,0)*0.00651,0)+IFERROR(ROUNDUP(AB45/G45,0)*0.00651,0)=0,"",IFERROR(ROUNDUP(V45/G45,0)*0.00651,0)+IFERROR(ROUNDUP(X45/G45,0)*0.00651,0)+IFERROR(ROUNDUP(Z45/G45,0)*0.00651,0)+IFERROR(ROUNDUP(AB45/G45,0)*0.00651,0))</f>
        <v/>
      </c>
      <c r="AD45" s="79" t="s">
        <v>57</v>
      </c>
      <c r="AE45" s="79" t="s">
        <v>57</v>
      </c>
      <c r="AF45" s="126" t="s">
        <v>133</v>
      </c>
      <c r="AG45" s="2"/>
      <c r="AH45" s="2"/>
      <c r="AI45" s="2"/>
      <c r="AJ45" s="2"/>
      <c r="AK45" s="2"/>
      <c r="AL45" s="61"/>
      <c r="AM45" s="61"/>
      <c r="AN45" s="61"/>
      <c r="AO45" s="2"/>
      <c r="AP45" s="2"/>
      <c r="AQ45" s="2"/>
      <c r="AR45" s="2"/>
      <c r="AS45" s="2"/>
      <c r="AT45" s="2"/>
      <c r="AU45" s="20"/>
      <c r="AV45" s="20"/>
      <c r="AW45" s="21"/>
      <c r="BB45" s="125" t="s">
        <v>65</v>
      </c>
      <c r="BO45" s="77">
        <f>IFERROR(U45*H45/G45,0)</f>
        <v>0</v>
      </c>
      <c r="BP45" s="77">
        <f>IFERROR(V45*H45/G45,0)</f>
        <v>0</v>
      </c>
      <c r="BQ45" s="77">
        <f>IFERROR(1/I45*(U45/G45),0)</f>
        <v>0</v>
      </c>
      <c r="BR45" s="77">
        <f>IFERROR(1/I45*(V45/G45),0)</f>
        <v>0</v>
      </c>
      <c r="BS45" s="77">
        <f>IFERROR(W45*H45/G45,0)</f>
        <v>0</v>
      </c>
      <c r="BT45" s="77">
        <f>IFERROR(X45*H45/G45,0)</f>
        <v>0</v>
      </c>
      <c r="BU45" s="77">
        <f>IFERROR(1/I45*(W45/G45),0)</f>
        <v>0</v>
      </c>
      <c r="BV45" s="77">
        <f>IFERROR(1/I45*(X45/G45),0)</f>
        <v>0</v>
      </c>
      <c r="BW45" s="77">
        <f>IFERROR(Y45*H45/G45,0)</f>
        <v>0</v>
      </c>
      <c r="BX45" s="77">
        <f>IFERROR(Z45*H45/G45,0)</f>
        <v>0</v>
      </c>
      <c r="BY45" s="77">
        <f>IFERROR(1/I45*(Y45/G45),0)</f>
        <v>0</v>
      </c>
      <c r="BZ45" s="77">
        <f>IFERROR(1/I45*(Z45/G45),0)</f>
        <v>0</v>
      </c>
      <c r="CA45" s="77">
        <f>IFERROR(AA45*H45/G45,0)</f>
        <v>0</v>
      </c>
      <c r="CB45" s="77">
        <f>IFERROR(AB45*H45/G45,0)</f>
        <v>0</v>
      </c>
      <c r="CC45" s="77">
        <f>IFERROR(1/I45*(AA45/G45),0)</f>
        <v>0</v>
      </c>
      <c r="CD45" s="77">
        <f>IFERROR(1/I45*(AB45/G45),0)</f>
        <v>0</v>
      </c>
    </row>
    <row r="46" spans="1:82" x14ac:dyDescent="0.2">
      <c r="A46" s="506"/>
      <c r="B46" s="506"/>
      <c r="C46" s="506"/>
      <c r="D46" s="506"/>
      <c r="E46" s="506"/>
      <c r="F46" s="506"/>
      <c r="G46" s="506"/>
      <c r="H46" s="506"/>
      <c r="I46" s="506"/>
      <c r="J46" s="506"/>
      <c r="K46" s="506"/>
      <c r="L46" s="506"/>
      <c r="M46" s="506"/>
      <c r="N46" s="506"/>
      <c r="O46" s="504" t="s">
        <v>43</v>
      </c>
      <c r="P46" s="505"/>
      <c r="Q46" s="505"/>
      <c r="R46" s="505"/>
      <c r="S46" s="505"/>
      <c r="T46" s="39" t="s">
        <v>42</v>
      </c>
      <c r="U46" s="50">
        <f>IFERROR(U44/G44,0)+IFERROR(U45/G45,0)</f>
        <v>0</v>
      </c>
      <c r="V46" s="50">
        <f>IFERROR(V44/G44,0)+IFERROR(V45/G45,0)</f>
        <v>0</v>
      </c>
      <c r="W46" s="50">
        <f>IFERROR(W44/G44,0)+IFERROR(W45/G45,0)</f>
        <v>0</v>
      </c>
      <c r="X46" s="50">
        <f>IFERROR(X44/G44,0)+IFERROR(X45/G45,0)</f>
        <v>0</v>
      </c>
      <c r="Y46" s="50">
        <f>IFERROR(Y44/G44,0)+IFERROR(Y45/G45,0)</f>
        <v>0</v>
      </c>
      <c r="Z46" s="50">
        <f>IFERROR(Z44/G44,0)+IFERROR(Z45/G45,0)</f>
        <v>0</v>
      </c>
      <c r="AA46" s="50">
        <f>IFERROR(AA44/G44,0)+IFERROR(AA45/G45,0)</f>
        <v>0</v>
      </c>
      <c r="AB46" s="50">
        <f>IFERROR(AB44/G44,0)+IFERROR(AB45/G45,0)</f>
        <v>0</v>
      </c>
      <c r="AC46" s="50">
        <f>IFERROR(IF(AC44="",0,AC44),0)+IFERROR(IF(AC45="",0,AC45),0)</f>
        <v>0</v>
      </c>
      <c r="AD46" s="3"/>
      <c r="AE46" s="72"/>
      <c r="AF46" s="3"/>
      <c r="AG46" s="3"/>
      <c r="AH46" s="3"/>
      <c r="AI46" s="3"/>
      <c r="AJ46" s="3"/>
      <c r="AK46" s="3"/>
      <c r="AL46" s="62"/>
      <c r="AM46" s="62"/>
      <c r="AN46" s="62"/>
      <c r="AO46" s="3"/>
      <c r="AP46" s="3"/>
      <c r="AQ46" s="2"/>
      <c r="AR46" s="2"/>
      <c r="AS46" s="2"/>
      <c r="AT46" s="2"/>
      <c r="AU46" s="20"/>
      <c r="AV46" s="20"/>
      <c r="AW46" s="21"/>
    </row>
    <row r="47" spans="1:82" x14ac:dyDescent="0.2">
      <c r="A47" s="506"/>
      <c r="B47" s="506"/>
      <c r="C47" s="506"/>
      <c r="D47" s="506"/>
      <c r="E47" s="506"/>
      <c r="F47" s="506"/>
      <c r="G47" s="506"/>
      <c r="H47" s="506"/>
      <c r="I47" s="506"/>
      <c r="J47" s="506"/>
      <c r="K47" s="506"/>
      <c r="L47" s="506"/>
      <c r="M47" s="506"/>
      <c r="N47" s="506"/>
      <c r="O47" s="504" t="s">
        <v>43</v>
      </c>
      <c r="P47" s="505"/>
      <c r="Q47" s="505"/>
      <c r="R47" s="505"/>
      <c r="S47" s="505"/>
      <c r="T47" s="39" t="s">
        <v>0</v>
      </c>
      <c r="U47" s="50">
        <f t="shared" ref="U47:AB47" si="24">IFERROR(SUM(U44:U45),0)</f>
        <v>0</v>
      </c>
      <c r="V47" s="50">
        <f t="shared" si="24"/>
        <v>0</v>
      </c>
      <c r="W47" s="50">
        <f t="shared" si="24"/>
        <v>0</v>
      </c>
      <c r="X47" s="50">
        <f t="shared" si="24"/>
        <v>0</v>
      </c>
      <c r="Y47" s="50">
        <f t="shared" si="24"/>
        <v>0</v>
      </c>
      <c r="Z47" s="50">
        <f t="shared" si="24"/>
        <v>0</v>
      </c>
      <c r="AA47" s="50">
        <f t="shared" si="24"/>
        <v>0</v>
      </c>
      <c r="AB47" s="50">
        <f t="shared" si="24"/>
        <v>0</v>
      </c>
      <c r="AC47" s="50" t="s">
        <v>57</v>
      </c>
      <c r="AD47" s="3"/>
      <c r="AE47" s="72"/>
      <c r="AF47" s="3"/>
      <c r="AG47" s="3"/>
      <c r="AH47" s="3"/>
      <c r="AI47" s="3"/>
      <c r="AJ47" s="3"/>
      <c r="AK47" s="3"/>
      <c r="AL47" s="62"/>
      <c r="AM47" s="62"/>
      <c r="AN47" s="62"/>
      <c r="AO47" s="3"/>
      <c r="AP47" s="3"/>
      <c r="AQ47" s="2"/>
      <c r="AR47" s="2"/>
      <c r="AS47" s="2"/>
      <c r="AT47" s="2"/>
      <c r="AU47" s="20"/>
      <c r="AV47" s="20"/>
      <c r="AW47" s="21"/>
    </row>
    <row r="48" spans="1:82" ht="15" x14ac:dyDescent="0.25">
      <c r="A48" s="526" t="s">
        <v>134</v>
      </c>
      <c r="B48" s="509"/>
      <c r="C48" s="509"/>
      <c r="D48" s="509"/>
      <c r="E48" s="509"/>
      <c r="F48" s="509"/>
      <c r="G48" s="509"/>
      <c r="H48" s="509"/>
      <c r="I48" s="509"/>
      <c r="J48" s="509"/>
      <c r="K48" s="509"/>
      <c r="L48" s="509"/>
      <c r="M48" s="509"/>
      <c r="N48" s="509"/>
      <c r="O48" s="509"/>
      <c r="P48" s="509"/>
      <c r="Q48" s="509"/>
      <c r="R48" s="509"/>
      <c r="S48" s="509"/>
      <c r="T48" s="509"/>
      <c r="U48" s="509"/>
      <c r="V48" s="509"/>
      <c r="W48" s="509"/>
      <c r="X48" s="509"/>
      <c r="Y48" s="509"/>
      <c r="Z48" s="509"/>
      <c r="AA48" s="510"/>
      <c r="AB48" s="510"/>
      <c r="AC48" s="510"/>
      <c r="AD48" s="510"/>
      <c r="AE48" s="511"/>
      <c r="AF48" s="527"/>
      <c r="AG48" s="2"/>
      <c r="AH48" s="2"/>
      <c r="AI48" s="2"/>
      <c r="AJ48" s="2"/>
      <c r="AK48" s="61"/>
      <c r="AL48" s="61"/>
      <c r="AM48" s="61"/>
      <c r="AN48" s="2"/>
      <c r="AO48" s="2"/>
      <c r="AP48" s="2"/>
      <c r="AQ48" s="2"/>
      <c r="AR48" s="2"/>
    </row>
    <row r="49" spans="1:82" ht="15" x14ac:dyDescent="0.25">
      <c r="A49" s="507" t="s">
        <v>118</v>
      </c>
      <c r="B49" s="508"/>
      <c r="C49" s="508"/>
      <c r="D49" s="508"/>
      <c r="E49" s="508"/>
      <c r="F49" s="508"/>
      <c r="G49" s="508"/>
      <c r="H49" s="508"/>
      <c r="I49" s="508"/>
      <c r="J49" s="508"/>
      <c r="K49" s="508"/>
      <c r="L49" s="508"/>
      <c r="M49" s="508"/>
      <c r="N49" s="508"/>
      <c r="O49" s="508"/>
      <c r="P49" s="508"/>
      <c r="Q49" s="508"/>
      <c r="R49" s="508"/>
      <c r="S49" s="508"/>
      <c r="T49" s="508"/>
      <c r="U49" s="508"/>
      <c r="V49" s="508"/>
      <c r="W49" s="508"/>
      <c r="X49" s="509"/>
      <c r="Y49" s="509"/>
      <c r="Z49" s="509"/>
      <c r="AA49" s="510"/>
      <c r="AB49" s="510"/>
      <c r="AC49" s="510"/>
      <c r="AD49" s="510"/>
      <c r="AE49" s="511"/>
      <c r="AF49" s="512"/>
      <c r="AG49" s="2"/>
      <c r="AH49" s="2"/>
      <c r="AI49" s="2"/>
      <c r="AJ49" s="2"/>
      <c r="AK49" s="61"/>
      <c r="AL49" s="61"/>
      <c r="AM49" s="61"/>
      <c r="AN49" s="2"/>
      <c r="AO49" s="2"/>
      <c r="AP49" s="2"/>
      <c r="AQ49" s="2"/>
      <c r="AR49" s="2"/>
    </row>
    <row r="50" spans="1:82" x14ac:dyDescent="0.2">
      <c r="A50" s="79" t="s">
        <v>135</v>
      </c>
      <c r="B50" s="80" t="s">
        <v>136</v>
      </c>
      <c r="C50" s="80">
        <v>4301011823</v>
      </c>
      <c r="D50" s="80">
        <v>4680115881426</v>
      </c>
      <c r="E50" s="81">
        <v>1.03</v>
      </c>
      <c r="F50" s="82">
        <v>6</v>
      </c>
      <c r="G50" s="81">
        <v>6.18</v>
      </c>
      <c r="H50" s="81">
        <v>6.54</v>
      </c>
      <c r="I50" s="83">
        <v>104</v>
      </c>
      <c r="J50" s="83" t="s">
        <v>137</v>
      </c>
      <c r="K50" s="84" t="s">
        <v>125</v>
      </c>
      <c r="L50" s="84"/>
      <c r="M50" s="501">
        <v>50</v>
      </c>
      <c r="N50" s="501"/>
      <c r="O50" s="699" t="str">
        <f>HYPERLINK("https://abi.ru/products/Охлажденные/Вязанка/Филейская/Вареные колбасы/P003255/","Вареные колбасы Филейская Классическая Вес п/а Вязанка")</f>
        <v>Вареные колбасы Филейская Классическая Вес п/а Вязанка</v>
      </c>
      <c r="P50" s="503"/>
      <c r="Q50" s="503"/>
      <c r="R50" s="503"/>
      <c r="S50" s="503"/>
      <c r="T50" s="85" t="s">
        <v>0</v>
      </c>
      <c r="U50" s="65">
        <v>0</v>
      </c>
      <c r="V50" s="66">
        <f>IFERROR(IF(U50="",0,CEILING((U50/$G50),1)*$G50),"")</f>
        <v>0</v>
      </c>
      <c r="W50" s="65">
        <v>0</v>
      </c>
      <c r="X50" s="66">
        <f>IFERROR(IF(W50="",0,CEILING((W50/$G50),1)*$G50),"")</f>
        <v>0</v>
      </c>
      <c r="Y50" s="65">
        <v>0</v>
      </c>
      <c r="Z50" s="66">
        <f>IFERROR(IF(Y50="",0,CEILING((Y50/$G50),1)*$G50),"")</f>
        <v>0</v>
      </c>
      <c r="AA50" s="65">
        <v>0</v>
      </c>
      <c r="AB50" s="66">
        <f>IFERROR(IF(AA50="",0,CEILING((AA50/$G50),1)*$G50),"")</f>
        <v>0</v>
      </c>
      <c r="AC50" s="67" t="str">
        <f>IF(IFERROR(ROUNDUP(V50/G50,0)*0.01196,0)+IFERROR(ROUNDUP(X50/G50,0)*0.01196,0)+IFERROR(ROUNDUP(Z50/G50,0)*0.01196,0)+IFERROR(ROUNDUP(AB50/G50,0)*0.01196,0)=0,"",IFERROR(ROUNDUP(V50/G50,0)*0.01196,0)+IFERROR(ROUNDUP(X50/G50,0)*0.01196,0)+IFERROR(ROUNDUP(Z50/G50,0)*0.01196,0)+IFERROR(ROUNDUP(AB50/G50,0)*0.01196,0))</f>
        <v/>
      </c>
      <c r="AD50" s="79" t="s">
        <v>57</v>
      </c>
      <c r="AE50" s="79" t="s">
        <v>57</v>
      </c>
      <c r="AF50" s="128" t="s">
        <v>138</v>
      </c>
      <c r="AG50" s="2"/>
      <c r="AH50" s="2"/>
      <c r="AI50" s="2"/>
      <c r="AJ50" s="2"/>
      <c r="AK50" s="2"/>
      <c r="AL50" s="61"/>
      <c r="AM50" s="61"/>
      <c r="AN50" s="61"/>
      <c r="AO50" s="2"/>
      <c r="AP50" s="2"/>
      <c r="AQ50" s="2"/>
      <c r="AR50" s="2"/>
      <c r="AS50" s="2"/>
      <c r="AT50" s="2"/>
      <c r="AU50" s="20"/>
      <c r="AV50" s="20"/>
      <c r="AW50" s="21"/>
      <c r="BB50" s="127" t="s">
        <v>65</v>
      </c>
      <c r="BO50" s="77">
        <f>IFERROR(U50*H50/G50,0)</f>
        <v>0</v>
      </c>
      <c r="BP50" s="77">
        <f>IFERROR(V50*H50/G50,0)</f>
        <v>0</v>
      </c>
      <c r="BQ50" s="77">
        <f>IFERROR(1/I50*(U50/G50),0)</f>
        <v>0</v>
      </c>
      <c r="BR50" s="77">
        <f>IFERROR(1/I50*(V50/G50),0)</f>
        <v>0</v>
      </c>
      <c r="BS50" s="77">
        <f>IFERROR(W50*H50/G50,0)</f>
        <v>0</v>
      </c>
      <c r="BT50" s="77">
        <f>IFERROR(X50*H50/G50,0)</f>
        <v>0</v>
      </c>
      <c r="BU50" s="77">
        <f>IFERROR(1/I50*(W50/G50),0)</f>
        <v>0</v>
      </c>
      <c r="BV50" s="77">
        <f>IFERROR(1/I50*(X50/G50),0)</f>
        <v>0</v>
      </c>
      <c r="BW50" s="77">
        <f>IFERROR(Y50*H50/G50,0)</f>
        <v>0</v>
      </c>
      <c r="BX50" s="77">
        <f>IFERROR(Z50*H50/G50,0)</f>
        <v>0</v>
      </c>
      <c r="BY50" s="77">
        <f>IFERROR(1/I50*(Y50/G50),0)</f>
        <v>0</v>
      </c>
      <c r="BZ50" s="77">
        <f>IFERROR(1/I50*(Z50/G50),0)</f>
        <v>0</v>
      </c>
      <c r="CA50" s="77">
        <f>IFERROR(AA50*H50/G50,0)</f>
        <v>0</v>
      </c>
      <c r="CB50" s="77">
        <f>IFERROR(AB50*H50/G50,0)</f>
        <v>0</v>
      </c>
      <c r="CC50" s="77">
        <f>IFERROR(1/I50*(AA50/G50),0)</f>
        <v>0</v>
      </c>
      <c r="CD50" s="77">
        <f>IFERROR(1/I50*(AB50/G50),0)</f>
        <v>0</v>
      </c>
    </row>
    <row r="51" spans="1:82" x14ac:dyDescent="0.2">
      <c r="A51" s="79" t="s">
        <v>139</v>
      </c>
      <c r="B51" s="80" t="s">
        <v>140</v>
      </c>
      <c r="C51" s="80">
        <v>4301011192</v>
      </c>
      <c r="D51" s="80">
        <v>4607091382952</v>
      </c>
      <c r="E51" s="81">
        <v>0.5</v>
      </c>
      <c r="F51" s="82">
        <v>6</v>
      </c>
      <c r="G51" s="81">
        <v>3</v>
      </c>
      <c r="H51" s="81">
        <v>3.21</v>
      </c>
      <c r="I51" s="83">
        <v>132</v>
      </c>
      <c r="J51" s="83" t="s">
        <v>121</v>
      </c>
      <c r="K51" s="84" t="s">
        <v>125</v>
      </c>
      <c r="L51" s="84"/>
      <c r="M51" s="501">
        <v>50</v>
      </c>
      <c r="N51" s="501"/>
      <c r="O51" s="70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51" s="503"/>
      <c r="Q51" s="503"/>
      <c r="R51" s="503"/>
      <c r="S51" s="503"/>
      <c r="T51" s="85" t="s">
        <v>0</v>
      </c>
      <c r="U51" s="65">
        <v>0</v>
      </c>
      <c r="V51" s="66">
        <f>IFERROR(IF(U51="",0,CEILING((U51/$G51),1)*$G51),"")</f>
        <v>0</v>
      </c>
      <c r="W51" s="65">
        <v>0</v>
      </c>
      <c r="X51" s="66">
        <f>IFERROR(IF(W51="",0,CEILING((W51/$G51),1)*$G51),"")</f>
        <v>0</v>
      </c>
      <c r="Y51" s="65">
        <v>0</v>
      </c>
      <c r="Z51" s="66">
        <f>IFERROR(IF(Y51="",0,CEILING((Y51/$G51),1)*$G51),"")</f>
        <v>0</v>
      </c>
      <c r="AA51" s="65">
        <v>0</v>
      </c>
      <c r="AB51" s="66">
        <f>IFERROR(IF(AA51="",0,CEILING((AA51/$G51),1)*$G51),"")</f>
        <v>0</v>
      </c>
      <c r="AC51" s="67" t="str">
        <f>IF(IFERROR(ROUNDUP(V51/G51,0)*0.00902,0)+IFERROR(ROUNDUP(X51/G51,0)*0.00902,0)+IFERROR(ROUNDUP(Z51/G51,0)*0.00902,0)+IFERROR(ROUNDUP(AB51/G51,0)*0.00902,0)=0,"",IFERROR(ROUNDUP(V51/G51,0)*0.00902,0)+IFERROR(ROUNDUP(X51/G51,0)*0.00902,0)+IFERROR(ROUNDUP(Z51/G51,0)*0.00902,0)+IFERROR(ROUNDUP(AB51/G51,0)*0.00902,0))</f>
        <v/>
      </c>
      <c r="AD51" s="79" t="s">
        <v>57</v>
      </c>
      <c r="AE51" s="79" t="s">
        <v>57</v>
      </c>
      <c r="AF51" s="130" t="s">
        <v>141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29" t="s">
        <v>65</v>
      </c>
      <c r="BO51" s="77">
        <f>IFERROR(U51*H51/G51,0)</f>
        <v>0</v>
      </c>
      <c r="BP51" s="77">
        <f>IFERROR(V51*H51/G51,0)</f>
        <v>0</v>
      </c>
      <c r="BQ51" s="77">
        <f>IFERROR(1/I51*(U51/G51),0)</f>
        <v>0</v>
      </c>
      <c r="BR51" s="77">
        <f>IFERROR(1/I51*(V51/G51),0)</f>
        <v>0</v>
      </c>
      <c r="BS51" s="77">
        <f>IFERROR(W51*H51/G51,0)</f>
        <v>0</v>
      </c>
      <c r="BT51" s="77">
        <f>IFERROR(X51*H51/G51,0)</f>
        <v>0</v>
      </c>
      <c r="BU51" s="77">
        <f>IFERROR(1/I51*(W51/G51),0)</f>
        <v>0</v>
      </c>
      <c r="BV51" s="77">
        <f>IFERROR(1/I51*(X51/G51),0)</f>
        <v>0</v>
      </c>
      <c r="BW51" s="77">
        <f>IFERROR(Y51*H51/G51,0)</f>
        <v>0</v>
      </c>
      <c r="BX51" s="77">
        <f>IFERROR(Z51*H51/G51,0)</f>
        <v>0</v>
      </c>
      <c r="BY51" s="77">
        <f>IFERROR(1/I51*(Y51/G51),0)</f>
        <v>0</v>
      </c>
      <c r="BZ51" s="77">
        <f>IFERROR(1/I51*(Z51/G51),0)</f>
        <v>0</v>
      </c>
      <c r="CA51" s="77">
        <f>IFERROR(AA51*H51/G51,0)</f>
        <v>0</v>
      </c>
      <c r="CB51" s="77">
        <f>IFERROR(AB51*H51/G51,0)</f>
        <v>0</v>
      </c>
      <c r="CC51" s="77">
        <f>IFERROR(1/I51*(AA51/G51),0)</f>
        <v>0</v>
      </c>
      <c r="CD51" s="77">
        <f>IFERROR(1/I51*(AB51/G51),0)</f>
        <v>0</v>
      </c>
    </row>
    <row r="52" spans="1:82" x14ac:dyDescent="0.2">
      <c r="A52" s="506"/>
      <c r="B52" s="506"/>
      <c r="C52" s="506"/>
      <c r="D52" s="506"/>
      <c r="E52" s="506"/>
      <c r="F52" s="506"/>
      <c r="G52" s="506"/>
      <c r="H52" s="506"/>
      <c r="I52" s="506"/>
      <c r="J52" s="506"/>
      <c r="K52" s="506"/>
      <c r="L52" s="506"/>
      <c r="M52" s="506"/>
      <c r="N52" s="506"/>
      <c r="O52" s="504" t="s">
        <v>43</v>
      </c>
      <c r="P52" s="505"/>
      <c r="Q52" s="505"/>
      <c r="R52" s="505"/>
      <c r="S52" s="505"/>
      <c r="T52" s="39" t="s">
        <v>42</v>
      </c>
      <c r="U52" s="50">
        <f>IFERROR(U50/G50,0)+IFERROR(U51/G51,0)</f>
        <v>0</v>
      </c>
      <c r="V52" s="50">
        <f>IFERROR(V50/G50,0)+IFERROR(V51/G51,0)</f>
        <v>0</v>
      </c>
      <c r="W52" s="50">
        <f>IFERROR(W50/G50,0)+IFERROR(W51/G51,0)</f>
        <v>0</v>
      </c>
      <c r="X52" s="50">
        <f>IFERROR(X50/G50,0)+IFERROR(X51/G51,0)</f>
        <v>0</v>
      </c>
      <c r="Y52" s="50">
        <f>IFERROR(Y50/G50,0)+IFERROR(Y51/G51,0)</f>
        <v>0</v>
      </c>
      <c r="Z52" s="50">
        <f>IFERROR(Z50/G50,0)+IFERROR(Z51/G51,0)</f>
        <v>0</v>
      </c>
      <c r="AA52" s="50">
        <f>IFERROR(AA50/G50,0)+IFERROR(AA51/G51,0)</f>
        <v>0</v>
      </c>
      <c r="AB52" s="50">
        <f>IFERROR(AB50/G50,0)+IFERROR(AB51/G51,0)</f>
        <v>0</v>
      </c>
      <c r="AC52" s="50">
        <f>IFERROR(IF(AC50="",0,AC50),0)+IFERROR(IF(AC51="",0,AC51),0)</f>
        <v>0</v>
      </c>
      <c r="AD52" s="3"/>
      <c r="AE52" s="72"/>
      <c r="AF52" s="3"/>
      <c r="AG52" s="3"/>
      <c r="AH52" s="3"/>
      <c r="AI52" s="3"/>
      <c r="AJ52" s="3"/>
      <c r="AK52" s="3"/>
      <c r="AL52" s="62"/>
      <c r="AM52" s="62"/>
      <c r="AN52" s="62"/>
      <c r="AO52" s="3"/>
      <c r="AP52" s="3"/>
      <c r="AQ52" s="2"/>
      <c r="AR52" s="2"/>
      <c r="AS52" s="2"/>
      <c r="AT52" s="2"/>
      <c r="AU52" s="20"/>
      <c r="AV52" s="20"/>
      <c r="AW52" s="21"/>
    </row>
    <row r="53" spans="1:82" x14ac:dyDescent="0.2">
      <c r="A53" s="506"/>
      <c r="B53" s="506"/>
      <c r="C53" s="506"/>
      <c r="D53" s="506"/>
      <c r="E53" s="506"/>
      <c r="F53" s="506"/>
      <c r="G53" s="506"/>
      <c r="H53" s="506"/>
      <c r="I53" s="506"/>
      <c r="J53" s="506"/>
      <c r="K53" s="506"/>
      <c r="L53" s="506"/>
      <c r="M53" s="506"/>
      <c r="N53" s="506"/>
      <c r="O53" s="504" t="s">
        <v>43</v>
      </c>
      <c r="P53" s="505"/>
      <c r="Q53" s="505"/>
      <c r="R53" s="505"/>
      <c r="S53" s="505"/>
      <c r="T53" s="39" t="s">
        <v>0</v>
      </c>
      <c r="U53" s="50">
        <f t="shared" ref="U53:AB53" si="25">IFERROR(SUM(U50:U51),0)</f>
        <v>0</v>
      </c>
      <c r="V53" s="50">
        <f t="shared" si="25"/>
        <v>0</v>
      </c>
      <c r="W53" s="50">
        <f t="shared" si="25"/>
        <v>0</v>
      </c>
      <c r="X53" s="50">
        <f t="shared" si="25"/>
        <v>0</v>
      </c>
      <c r="Y53" s="50">
        <f t="shared" si="25"/>
        <v>0</v>
      </c>
      <c r="Z53" s="50">
        <f t="shared" si="25"/>
        <v>0</v>
      </c>
      <c r="AA53" s="50">
        <f t="shared" si="25"/>
        <v>0</v>
      </c>
      <c r="AB53" s="50">
        <f t="shared" si="25"/>
        <v>0</v>
      </c>
      <c r="AC53" s="50" t="s">
        <v>57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ht="15" x14ac:dyDescent="0.25">
      <c r="A54" s="507" t="s">
        <v>142</v>
      </c>
      <c r="B54" s="508"/>
      <c r="C54" s="508"/>
      <c r="D54" s="508"/>
      <c r="E54" s="508"/>
      <c r="F54" s="508"/>
      <c r="G54" s="508"/>
      <c r="H54" s="508"/>
      <c r="I54" s="508"/>
      <c r="J54" s="508"/>
      <c r="K54" s="508"/>
      <c r="L54" s="508"/>
      <c r="M54" s="508"/>
      <c r="N54" s="508"/>
      <c r="O54" s="508"/>
      <c r="P54" s="508"/>
      <c r="Q54" s="508"/>
      <c r="R54" s="508"/>
      <c r="S54" s="508"/>
      <c r="T54" s="508"/>
      <c r="U54" s="508"/>
      <c r="V54" s="508"/>
      <c r="W54" s="508"/>
      <c r="X54" s="509"/>
      <c r="Y54" s="509"/>
      <c r="Z54" s="509"/>
      <c r="AA54" s="510"/>
      <c r="AB54" s="510"/>
      <c r="AC54" s="510"/>
      <c r="AD54" s="510"/>
      <c r="AE54" s="511"/>
      <c r="AF54" s="512"/>
      <c r="AG54" s="2"/>
      <c r="AH54" s="2"/>
      <c r="AI54" s="2"/>
      <c r="AJ54" s="2"/>
      <c r="AK54" s="61"/>
      <c r="AL54" s="61"/>
      <c r="AM54" s="61"/>
      <c r="AN54" s="2"/>
      <c r="AO54" s="2"/>
      <c r="AP54" s="2"/>
      <c r="AQ54" s="2"/>
      <c r="AR54" s="2"/>
    </row>
    <row r="55" spans="1:82" x14ac:dyDescent="0.2">
      <c r="A55" s="79" t="s">
        <v>143</v>
      </c>
      <c r="B55" s="80" t="s">
        <v>144</v>
      </c>
      <c r="C55" s="80">
        <v>4301020296</v>
      </c>
      <c r="D55" s="80">
        <v>4680115881433</v>
      </c>
      <c r="E55" s="81">
        <v>0.45</v>
      </c>
      <c r="F55" s="82">
        <v>6</v>
      </c>
      <c r="G55" s="81">
        <v>2.7</v>
      </c>
      <c r="H55" s="81">
        <v>2.88</v>
      </c>
      <c r="I55" s="83">
        <v>182</v>
      </c>
      <c r="J55" s="83" t="s">
        <v>86</v>
      </c>
      <c r="K55" s="84" t="s">
        <v>125</v>
      </c>
      <c r="L55" s="84"/>
      <c r="M55" s="501">
        <v>50</v>
      </c>
      <c r="N55" s="501"/>
      <c r="O55" s="69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P55" s="503"/>
      <c r="Q55" s="503"/>
      <c r="R55" s="503"/>
      <c r="S55" s="503"/>
      <c r="T55" s="85" t="s">
        <v>0</v>
      </c>
      <c r="U55" s="65">
        <v>0</v>
      </c>
      <c r="V55" s="66">
        <f>IFERROR(IF(U55="",0,CEILING((U55/$G55),1)*$G55),"")</f>
        <v>0</v>
      </c>
      <c r="W55" s="65">
        <v>0</v>
      </c>
      <c r="X55" s="66">
        <f>IFERROR(IF(W55="",0,CEILING((W55/$G55),1)*$G55),"")</f>
        <v>0</v>
      </c>
      <c r="Y55" s="65">
        <v>0</v>
      </c>
      <c r="Z55" s="66">
        <f>IFERROR(IF(Y55="",0,CEILING((Y55/$G55),1)*$G55),"")</f>
        <v>0</v>
      </c>
      <c r="AA55" s="65">
        <v>0</v>
      </c>
      <c r="AB55" s="66">
        <f>IFERROR(IF(AA55="",0,CEILING((AA55/$G55),1)*$G55),"")</f>
        <v>0</v>
      </c>
      <c r="AC55" s="67" t="str">
        <f>IF(IFERROR(ROUNDUP(V55/G55,0)*0.00651,0)+IFERROR(ROUNDUP(X55/G55,0)*0.00651,0)+IFERROR(ROUNDUP(Z55/G55,0)*0.00651,0)+IFERROR(ROUNDUP(AB55/G55,0)*0.00651,0)=0,"",IFERROR(ROUNDUP(V55/G55,0)*0.00651,0)+IFERROR(ROUNDUP(X55/G55,0)*0.00651,0)+IFERROR(ROUNDUP(Z55/G55,0)*0.00651,0)+IFERROR(ROUNDUP(AB55/G55,0)*0.00651,0))</f>
        <v/>
      </c>
      <c r="AD55" s="79" t="s">
        <v>57</v>
      </c>
      <c r="AE55" s="79" t="s">
        <v>57</v>
      </c>
      <c r="AF55" s="132" t="s">
        <v>145</v>
      </c>
      <c r="AG55" s="2"/>
      <c r="AH55" s="2"/>
      <c r="AI55" s="2"/>
      <c r="AJ55" s="2"/>
      <c r="AK55" s="2"/>
      <c r="AL55" s="61"/>
      <c r="AM55" s="61"/>
      <c r="AN55" s="61"/>
      <c r="AO55" s="2"/>
      <c r="AP55" s="2"/>
      <c r="AQ55" s="2"/>
      <c r="AR55" s="2"/>
      <c r="AS55" s="2"/>
      <c r="AT55" s="2"/>
      <c r="AU55" s="20"/>
      <c r="AV55" s="20"/>
      <c r="AW55" s="21"/>
      <c r="BB55" s="131" t="s">
        <v>65</v>
      </c>
      <c r="BO55" s="77">
        <f>IFERROR(U55*H55/G55,0)</f>
        <v>0</v>
      </c>
      <c r="BP55" s="77">
        <f>IFERROR(V55*H55/G55,0)</f>
        <v>0</v>
      </c>
      <c r="BQ55" s="77">
        <f>IFERROR(1/I55*(U55/G55),0)</f>
        <v>0</v>
      </c>
      <c r="BR55" s="77">
        <f>IFERROR(1/I55*(V55/G55),0)</f>
        <v>0</v>
      </c>
      <c r="BS55" s="77">
        <f>IFERROR(W55*H55/G55,0)</f>
        <v>0</v>
      </c>
      <c r="BT55" s="77">
        <f>IFERROR(X55*H55/G55,0)</f>
        <v>0</v>
      </c>
      <c r="BU55" s="77">
        <f>IFERROR(1/I55*(W55/G55),0)</f>
        <v>0</v>
      </c>
      <c r="BV55" s="77">
        <f>IFERROR(1/I55*(X55/G55),0)</f>
        <v>0</v>
      </c>
      <c r="BW55" s="77">
        <f>IFERROR(Y55*H55/G55,0)</f>
        <v>0</v>
      </c>
      <c r="BX55" s="77">
        <f>IFERROR(Z55*H55/G55,0)</f>
        <v>0</v>
      </c>
      <c r="BY55" s="77">
        <f>IFERROR(1/I55*(Y55/G55),0)</f>
        <v>0</v>
      </c>
      <c r="BZ55" s="77">
        <f>IFERROR(1/I55*(Z55/G55),0)</f>
        <v>0</v>
      </c>
      <c r="CA55" s="77">
        <f>IFERROR(AA55*H55/G55,0)</f>
        <v>0</v>
      </c>
      <c r="CB55" s="77">
        <f>IFERROR(AB55*H55/G55,0)</f>
        <v>0</v>
      </c>
      <c r="CC55" s="77">
        <f>IFERROR(1/I55*(AA55/G55),0)</f>
        <v>0</v>
      </c>
      <c r="CD55" s="77">
        <f>IFERROR(1/I55*(AB55/G55),0)</f>
        <v>0</v>
      </c>
    </row>
    <row r="56" spans="1:82" x14ac:dyDescent="0.2">
      <c r="A56" s="506"/>
      <c r="B56" s="506"/>
      <c r="C56" s="506"/>
      <c r="D56" s="506"/>
      <c r="E56" s="506"/>
      <c r="F56" s="506"/>
      <c r="G56" s="506"/>
      <c r="H56" s="506"/>
      <c r="I56" s="506"/>
      <c r="J56" s="506"/>
      <c r="K56" s="506"/>
      <c r="L56" s="506"/>
      <c r="M56" s="506"/>
      <c r="N56" s="506"/>
      <c r="O56" s="504" t="s">
        <v>43</v>
      </c>
      <c r="P56" s="505"/>
      <c r="Q56" s="505"/>
      <c r="R56" s="505"/>
      <c r="S56" s="505"/>
      <c r="T56" s="39" t="s">
        <v>42</v>
      </c>
      <c r="U56" s="50">
        <f>IFERROR(U55/G55,0)</f>
        <v>0</v>
      </c>
      <c r="V56" s="50">
        <f>IFERROR(V55/G55,0)</f>
        <v>0</v>
      </c>
      <c r="W56" s="50">
        <f>IFERROR(W55/G55,0)</f>
        <v>0</v>
      </c>
      <c r="X56" s="50">
        <f>IFERROR(X55/G55,0)</f>
        <v>0</v>
      </c>
      <c r="Y56" s="50">
        <f>IFERROR(Y55/G55,0)</f>
        <v>0</v>
      </c>
      <c r="Z56" s="50">
        <f>IFERROR(Z55/G55,0)</f>
        <v>0</v>
      </c>
      <c r="AA56" s="50">
        <f>IFERROR(AA55/G55,0)</f>
        <v>0</v>
      </c>
      <c r="AB56" s="50">
        <f>IFERROR(AB55/G55,0)</f>
        <v>0</v>
      </c>
      <c r="AC56" s="50">
        <f>IFERROR(IF(AC55="",0,AC55),0)</f>
        <v>0</v>
      </c>
      <c r="AD56" s="3"/>
      <c r="AE56" s="72"/>
      <c r="AF56" s="3"/>
      <c r="AG56" s="3"/>
      <c r="AH56" s="3"/>
      <c r="AI56" s="3"/>
      <c r="AJ56" s="3"/>
      <c r="AK56" s="3"/>
      <c r="AL56" s="62"/>
      <c r="AM56" s="62"/>
      <c r="AN56" s="62"/>
      <c r="AO56" s="3"/>
      <c r="AP56" s="3"/>
      <c r="AQ56" s="2"/>
      <c r="AR56" s="2"/>
      <c r="AS56" s="2"/>
      <c r="AT56" s="2"/>
      <c r="AU56" s="20"/>
      <c r="AV56" s="20"/>
      <c r="AW56" s="21"/>
    </row>
    <row r="57" spans="1:82" x14ac:dyDescent="0.2">
      <c r="A57" s="506"/>
      <c r="B57" s="506"/>
      <c r="C57" s="506"/>
      <c r="D57" s="506"/>
      <c r="E57" s="506"/>
      <c r="F57" s="506"/>
      <c r="G57" s="506"/>
      <c r="H57" s="506"/>
      <c r="I57" s="506"/>
      <c r="J57" s="506"/>
      <c r="K57" s="506"/>
      <c r="L57" s="506"/>
      <c r="M57" s="506"/>
      <c r="N57" s="506"/>
      <c r="O57" s="504" t="s">
        <v>43</v>
      </c>
      <c r="P57" s="505"/>
      <c r="Q57" s="505"/>
      <c r="R57" s="505"/>
      <c r="S57" s="505"/>
      <c r="T57" s="39" t="s">
        <v>0</v>
      </c>
      <c r="U57" s="50">
        <f t="shared" ref="U57:AB57" si="26">IFERROR(SUM(U55:U55),0)</f>
        <v>0</v>
      </c>
      <c r="V57" s="50">
        <f t="shared" si="26"/>
        <v>0</v>
      </c>
      <c r="W57" s="50">
        <f t="shared" si="26"/>
        <v>0</v>
      </c>
      <c r="X57" s="50">
        <f t="shared" si="26"/>
        <v>0</v>
      </c>
      <c r="Y57" s="50">
        <f t="shared" si="26"/>
        <v>0</v>
      </c>
      <c r="Z57" s="50">
        <f t="shared" si="26"/>
        <v>0</v>
      </c>
      <c r="AA57" s="50">
        <f t="shared" si="26"/>
        <v>0</v>
      </c>
      <c r="AB57" s="50">
        <f t="shared" si="26"/>
        <v>0</v>
      </c>
      <c r="AC57" s="50" t="s">
        <v>57</v>
      </c>
      <c r="AD57" s="3"/>
      <c r="AE57" s="72"/>
      <c r="AF57" s="3"/>
      <c r="AG57" s="3"/>
      <c r="AH57" s="3"/>
      <c r="AI57" s="3"/>
      <c r="AJ57" s="3"/>
      <c r="AK57" s="3"/>
      <c r="AL57" s="62"/>
      <c r="AM57" s="62"/>
      <c r="AN57" s="62"/>
      <c r="AO57" s="3"/>
      <c r="AP57" s="3"/>
      <c r="AQ57" s="2"/>
      <c r="AR57" s="2"/>
      <c r="AS57" s="2"/>
      <c r="AT57" s="2"/>
      <c r="AU57" s="20"/>
      <c r="AV57" s="20"/>
      <c r="AW57" s="21"/>
    </row>
    <row r="58" spans="1:82" ht="15" x14ac:dyDescent="0.25">
      <c r="A58" s="507" t="s">
        <v>146</v>
      </c>
      <c r="B58" s="508"/>
      <c r="C58" s="508"/>
      <c r="D58" s="508"/>
      <c r="E58" s="508"/>
      <c r="F58" s="508"/>
      <c r="G58" s="508"/>
      <c r="H58" s="508"/>
      <c r="I58" s="508"/>
      <c r="J58" s="508"/>
      <c r="K58" s="508"/>
      <c r="L58" s="508"/>
      <c r="M58" s="508"/>
      <c r="N58" s="508"/>
      <c r="O58" s="508"/>
      <c r="P58" s="508"/>
      <c r="Q58" s="508"/>
      <c r="R58" s="508"/>
      <c r="S58" s="508"/>
      <c r="T58" s="508"/>
      <c r="U58" s="508"/>
      <c r="V58" s="508"/>
      <c r="W58" s="508"/>
      <c r="X58" s="509"/>
      <c r="Y58" s="509"/>
      <c r="Z58" s="509"/>
      <c r="AA58" s="510"/>
      <c r="AB58" s="510"/>
      <c r="AC58" s="510"/>
      <c r="AD58" s="510"/>
      <c r="AE58" s="511"/>
      <c r="AF58" s="512"/>
      <c r="AG58" s="2"/>
      <c r="AH58" s="2"/>
      <c r="AI58" s="2"/>
      <c r="AJ58" s="2"/>
      <c r="AK58" s="61"/>
      <c r="AL58" s="61"/>
      <c r="AM58" s="61"/>
      <c r="AN58" s="2"/>
      <c r="AO58" s="2"/>
      <c r="AP58" s="2"/>
      <c r="AQ58" s="2"/>
      <c r="AR58" s="2"/>
    </row>
    <row r="59" spans="1:82" x14ac:dyDescent="0.2">
      <c r="A59" s="79" t="s">
        <v>147</v>
      </c>
      <c r="B59" s="80" t="s">
        <v>148</v>
      </c>
      <c r="C59" s="80">
        <v>4301031242</v>
      </c>
      <c r="D59" s="80">
        <v>4680115885066</v>
      </c>
      <c r="E59" s="81">
        <v>0.7</v>
      </c>
      <c r="F59" s="82">
        <v>6</v>
      </c>
      <c r="G59" s="81">
        <v>4.2</v>
      </c>
      <c r="H59" s="81">
        <v>4.41</v>
      </c>
      <c r="I59" s="83">
        <v>132</v>
      </c>
      <c r="J59" s="83" t="s">
        <v>121</v>
      </c>
      <c r="K59" s="84" t="s">
        <v>98</v>
      </c>
      <c r="L59" s="84"/>
      <c r="M59" s="501">
        <v>40</v>
      </c>
      <c r="N59" s="501"/>
      <c r="O59" s="69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P59" s="503"/>
      <c r="Q59" s="503"/>
      <c r="R59" s="503"/>
      <c r="S59" s="503"/>
      <c r="T59" s="85" t="s">
        <v>0</v>
      </c>
      <c r="U59" s="65">
        <v>0</v>
      </c>
      <c r="V59" s="66">
        <f t="shared" ref="V59:V64" si="27">IFERROR(IF(U59="",0,CEILING((U59/$G59),1)*$G59),"")</f>
        <v>0</v>
      </c>
      <c r="W59" s="65">
        <v>0</v>
      </c>
      <c r="X59" s="66">
        <f t="shared" ref="X59:X64" si="28">IFERROR(IF(W59="",0,CEILING((W59/$G59),1)*$G59),"")</f>
        <v>0</v>
      </c>
      <c r="Y59" s="65">
        <v>0</v>
      </c>
      <c r="Z59" s="66">
        <f t="shared" ref="Z59:Z64" si="29">IFERROR(IF(Y59="",0,CEILING((Y59/$G59),1)*$G59),"")</f>
        <v>0</v>
      </c>
      <c r="AA59" s="65">
        <v>0</v>
      </c>
      <c r="AB59" s="66">
        <f t="shared" ref="AB59:AB64" si="30">IFERROR(IF(AA59="",0,CEILING((AA59/$G59),1)*$G59),"")</f>
        <v>0</v>
      </c>
      <c r="AC59" s="67" t="str">
        <f>IF(IFERROR(ROUNDUP(V59/G59,0)*0.00902,0)+IFERROR(ROUNDUP(X59/G59,0)*0.00902,0)+IFERROR(ROUNDUP(Z59/G59,0)*0.00902,0)+IFERROR(ROUNDUP(AB59/G59,0)*0.00902,0)=0,"",IFERROR(ROUNDUP(V59/G59,0)*0.00902,0)+IFERROR(ROUNDUP(X59/G59,0)*0.00902,0)+IFERROR(ROUNDUP(Z59/G59,0)*0.00902,0)+IFERROR(ROUNDUP(AB59/G59,0)*0.00902,0))</f>
        <v/>
      </c>
      <c r="AD59" s="79" t="s">
        <v>57</v>
      </c>
      <c r="AE59" s="79" t="s">
        <v>57</v>
      </c>
      <c r="AF59" s="134" t="s">
        <v>149</v>
      </c>
      <c r="AG59" s="2"/>
      <c r="AH59" s="2"/>
      <c r="AI59" s="2"/>
      <c r="AJ59" s="2"/>
      <c r="AK59" s="2"/>
      <c r="AL59" s="61"/>
      <c r="AM59" s="61"/>
      <c r="AN59" s="61"/>
      <c r="AO59" s="2"/>
      <c r="AP59" s="2"/>
      <c r="AQ59" s="2"/>
      <c r="AR59" s="2"/>
      <c r="AS59" s="2"/>
      <c r="AT59" s="2"/>
      <c r="AU59" s="20"/>
      <c r="AV59" s="20"/>
      <c r="AW59" s="21"/>
      <c r="BB59" s="133" t="s">
        <v>65</v>
      </c>
      <c r="BO59" s="77">
        <f t="shared" ref="BO59:BO64" si="31">IFERROR(U59*H59/G59,0)</f>
        <v>0</v>
      </c>
      <c r="BP59" s="77">
        <f t="shared" ref="BP59:BP64" si="32">IFERROR(V59*H59/G59,0)</f>
        <v>0</v>
      </c>
      <c r="BQ59" s="77">
        <f t="shared" ref="BQ59:BQ64" si="33">IFERROR(1/I59*(U59/G59),0)</f>
        <v>0</v>
      </c>
      <c r="BR59" s="77">
        <f t="shared" ref="BR59:BR64" si="34">IFERROR(1/I59*(V59/G59),0)</f>
        <v>0</v>
      </c>
      <c r="BS59" s="77">
        <f t="shared" ref="BS59:BS64" si="35">IFERROR(W59*H59/G59,0)</f>
        <v>0</v>
      </c>
      <c r="BT59" s="77">
        <f t="shared" ref="BT59:BT64" si="36">IFERROR(X59*H59/G59,0)</f>
        <v>0</v>
      </c>
      <c r="BU59" s="77">
        <f t="shared" ref="BU59:BU64" si="37">IFERROR(1/I59*(W59/G59),0)</f>
        <v>0</v>
      </c>
      <c r="BV59" s="77">
        <f t="shared" ref="BV59:BV64" si="38">IFERROR(1/I59*(X59/G59),0)</f>
        <v>0</v>
      </c>
      <c r="BW59" s="77">
        <f t="shared" ref="BW59:BW64" si="39">IFERROR(Y59*H59/G59,0)</f>
        <v>0</v>
      </c>
      <c r="BX59" s="77">
        <f t="shared" ref="BX59:BX64" si="40">IFERROR(Z59*H59/G59,0)</f>
        <v>0</v>
      </c>
      <c r="BY59" s="77">
        <f t="shared" ref="BY59:BY64" si="41">IFERROR(1/I59*(Y59/G59),0)</f>
        <v>0</v>
      </c>
      <c r="BZ59" s="77">
        <f t="shared" ref="BZ59:BZ64" si="42">IFERROR(1/I59*(Z59/G59),0)</f>
        <v>0</v>
      </c>
      <c r="CA59" s="77">
        <f t="shared" ref="CA59:CA64" si="43">IFERROR(AA59*H59/G59,0)</f>
        <v>0</v>
      </c>
      <c r="CB59" s="77">
        <f t="shared" ref="CB59:CB64" si="44">IFERROR(AB59*H59/G59,0)</f>
        <v>0</v>
      </c>
      <c r="CC59" s="77">
        <f t="shared" ref="CC59:CC64" si="45">IFERROR(1/I59*(AA59/G59),0)</f>
        <v>0</v>
      </c>
      <c r="CD59" s="77">
        <f t="shared" ref="CD59:CD64" si="46">IFERROR(1/I59*(AB59/G59),0)</f>
        <v>0</v>
      </c>
    </row>
    <row r="60" spans="1:82" x14ac:dyDescent="0.2">
      <c r="A60" s="79" t="s">
        <v>150</v>
      </c>
      <c r="B60" s="80" t="s">
        <v>151</v>
      </c>
      <c r="C60" s="80">
        <v>4301031240</v>
      </c>
      <c r="D60" s="80">
        <v>4680115885042</v>
      </c>
      <c r="E60" s="81">
        <v>0.7</v>
      </c>
      <c r="F60" s="82">
        <v>6</v>
      </c>
      <c r="G60" s="81">
        <v>4.2</v>
      </c>
      <c r="H60" s="81">
        <v>4.41</v>
      </c>
      <c r="I60" s="83">
        <v>132</v>
      </c>
      <c r="J60" s="83" t="s">
        <v>121</v>
      </c>
      <c r="K60" s="84" t="s">
        <v>98</v>
      </c>
      <c r="L60" s="84"/>
      <c r="M60" s="501">
        <v>40</v>
      </c>
      <c r="N60" s="501"/>
      <c r="O60" s="6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P60" s="503"/>
      <c r="Q60" s="503"/>
      <c r="R60" s="503"/>
      <c r="S60" s="503"/>
      <c r="T60" s="85" t="s">
        <v>0</v>
      </c>
      <c r="U60" s="65">
        <v>0</v>
      </c>
      <c r="V60" s="66">
        <f t="shared" si="27"/>
        <v>0</v>
      </c>
      <c r="W60" s="65">
        <v>0</v>
      </c>
      <c r="X60" s="66">
        <f t="shared" si="28"/>
        <v>0</v>
      </c>
      <c r="Y60" s="65">
        <v>0</v>
      </c>
      <c r="Z60" s="66">
        <f t="shared" si="29"/>
        <v>0</v>
      </c>
      <c r="AA60" s="65">
        <v>0</v>
      </c>
      <c r="AB60" s="66">
        <f t="shared" si="30"/>
        <v>0</v>
      </c>
      <c r="AC60" s="67" t="str">
        <f>IF(IFERROR(ROUNDUP(V60/G60,0)*0.00902,0)+IFERROR(ROUNDUP(X60/G60,0)*0.00902,0)+IFERROR(ROUNDUP(Z60/G60,0)*0.00902,0)+IFERROR(ROUNDUP(AB60/G60,0)*0.00902,0)=0,"",IFERROR(ROUNDUP(V60/G60,0)*0.00902,0)+IFERROR(ROUNDUP(X60/G60,0)*0.00902,0)+IFERROR(ROUNDUP(Z60/G60,0)*0.00902,0)+IFERROR(ROUNDUP(AB60/G60,0)*0.00902,0))</f>
        <v/>
      </c>
      <c r="AD60" s="79" t="s">
        <v>57</v>
      </c>
      <c r="AE60" s="79" t="s">
        <v>57</v>
      </c>
      <c r="AF60" s="136" t="s">
        <v>152</v>
      </c>
      <c r="AG60" s="2"/>
      <c r="AH60" s="2"/>
      <c r="AI60" s="2"/>
      <c r="AJ60" s="2"/>
      <c r="AK60" s="2"/>
      <c r="AL60" s="61"/>
      <c r="AM60" s="61"/>
      <c r="AN60" s="61"/>
      <c r="AO60" s="2"/>
      <c r="AP60" s="2"/>
      <c r="AQ60" s="2"/>
      <c r="AR60" s="2"/>
      <c r="AS60" s="2"/>
      <c r="AT60" s="2"/>
      <c r="AU60" s="20"/>
      <c r="AV60" s="20"/>
      <c r="AW60" s="21"/>
      <c r="BB60" s="135" t="s">
        <v>65</v>
      </c>
      <c r="BO60" s="77">
        <f t="shared" si="31"/>
        <v>0</v>
      </c>
      <c r="BP60" s="77">
        <f t="shared" si="32"/>
        <v>0</v>
      </c>
      <c r="BQ60" s="77">
        <f t="shared" si="33"/>
        <v>0</v>
      </c>
      <c r="BR60" s="77">
        <f t="shared" si="34"/>
        <v>0</v>
      </c>
      <c r="BS60" s="77">
        <f t="shared" si="35"/>
        <v>0</v>
      </c>
      <c r="BT60" s="77">
        <f t="shared" si="36"/>
        <v>0</v>
      </c>
      <c r="BU60" s="77">
        <f t="shared" si="37"/>
        <v>0</v>
      </c>
      <c r="BV60" s="77">
        <f t="shared" si="38"/>
        <v>0</v>
      </c>
      <c r="BW60" s="77">
        <f t="shared" si="39"/>
        <v>0</v>
      </c>
      <c r="BX60" s="77">
        <f t="shared" si="40"/>
        <v>0</v>
      </c>
      <c r="BY60" s="77">
        <f t="shared" si="41"/>
        <v>0</v>
      </c>
      <c r="BZ60" s="77">
        <f t="shared" si="42"/>
        <v>0</v>
      </c>
      <c r="CA60" s="77">
        <f t="shared" si="43"/>
        <v>0</v>
      </c>
      <c r="CB60" s="77">
        <f t="shared" si="44"/>
        <v>0</v>
      </c>
      <c r="CC60" s="77">
        <f t="shared" si="45"/>
        <v>0</v>
      </c>
      <c r="CD60" s="77">
        <f t="shared" si="46"/>
        <v>0</v>
      </c>
    </row>
    <row r="61" spans="1:82" x14ac:dyDescent="0.2">
      <c r="A61" s="79" t="s">
        <v>153</v>
      </c>
      <c r="B61" s="80" t="s">
        <v>154</v>
      </c>
      <c r="C61" s="80">
        <v>4301031315</v>
      </c>
      <c r="D61" s="80">
        <v>4680115885080</v>
      </c>
      <c r="E61" s="81">
        <v>0.7</v>
      </c>
      <c r="F61" s="82">
        <v>6</v>
      </c>
      <c r="G61" s="81">
        <v>4.2</v>
      </c>
      <c r="H61" s="81">
        <v>4.41</v>
      </c>
      <c r="I61" s="83">
        <v>132</v>
      </c>
      <c r="J61" s="83" t="s">
        <v>121</v>
      </c>
      <c r="K61" s="84" t="s">
        <v>98</v>
      </c>
      <c r="L61" s="84"/>
      <c r="M61" s="501">
        <v>40</v>
      </c>
      <c r="N61" s="501"/>
      <c r="O61" s="6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P61" s="503"/>
      <c r="Q61" s="503"/>
      <c r="R61" s="503"/>
      <c r="S61" s="503"/>
      <c r="T61" s="85" t="s">
        <v>0</v>
      </c>
      <c r="U61" s="65">
        <v>0</v>
      </c>
      <c r="V61" s="66">
        <f t="shared" si="27"/>
        <v>0</v>
      </c>
      <c r="W61" s="65">
        <v>0</v>
      </c>
      <c r="X61" s="66">
        <f t="shared" si="28"/>
        <v>0</v>
      </c>
      <c r="Y61" s="65">
        <v>0</v>
      </c>
      <c r="Z61" s="66">
        <f t="shared" si="29"/>
        <v>0</v>
      </c>
      <c r="AA61" s="65">
        <v>0</v>
      </c>
      <c r="AB61" s="66">
        <f t="shared" si="30"/>
        <v>0</v>
      </c>
      <c r="AC61" s="67" t="str">
        <f>IF(IFERROR(ROUNDUP(V61/G61,0)*0.00902,0)+IFERROR(ROUNDUP(X61/G61,0)*0.00902,0)+IFERROR(ROUNDUP(Z61/G61,0)*0.00902,0)+IFERROR(ROUNDUP(AB61/G61,0)*0.00902,0)=0,"",IFERROR(ROUNDUP(V61/G61,0)*0.00902,0)+IFERROR(ROUNDUP(X61/G61,0)*0.00902,0)+IFERROR(ROUNDUP(Z61/G61,0)*0.00902,0)+IFERROR(ROUNDUP(AB61/G61,0)*0.00902,0))</f>
        <v/>
      </c>
      <c r="AD61" s="79" t="s">
        <v>57</v>
      </c>
      <c r="AE61" s="79" t="s">
        <v>57</v>
      </c>
      <c r="AF61" s="138" t="s">
        <v>155</v>
      </c>
      <c r="AG61" s="2"/>
      <c r="AH61" s="2"/>
      <c r="AI61" s="2"/>
      <c r="AJ61" s="2"/>
      <c r="AK61" s="2"/>
      <c r="AL61" s="61"/>
      <c r="AM61" s="61"/>
      <c r="AN61" s="61"/>
      <c r="AO61" s="2"/>
      <c r="AP61" s="2"/>
      <c r="AQ61" s="2"/>
      <c r="AR61" s="2"/>
      <c r="AS61" s="2"/>
      <c r="AT61" s="2"/>
      <c r="AU61" s="20"/>
      <c r="AV61" s="20"/>
      <c r="AW61" s="21"/>
      <c r="BB61" s="137" t="s">
        <v>65</v>
      </c>
      <c r="BO61" s="77">
        <f t="shared" si="31"/>
        <v>0</v>
      </c>
      <c r="BP61" s="77">
        <f t="shared" si="32"/>
        <v>0</v>
      </c>
      <c r="BQ61" s="77">
        <f t="shared" si="33"/>
        <v>0</v>
      </c>
      <c r="BR61" s="77">
        <f t="shared" si="34"/>
        <v>0</v>
      </c>
      <c r="BS61" s="77">
        <f t="shared" si="35"/>
        <v>0</v>
      </c>
      <c r="BT61" s="77">
        <f t="shared" si="36"/>
        <v>0</v>
      </c>
      <c r="BU61" s="77">
        <f t="shared" si="37"/>
        <v>0</v>
      </c>
      <c r="BV61" s="77">
        <f t="shared" si="38"/>
        <v>0</v>
      </c>
      <c r="BW61" s="77">
        <f t="shared" si="39"/>
        <v>0</v>
      </c>
      <c r="BX61" s="77">
        <f t="shared" si="40"/>
        <v>0</v>
      </c>
      <c r="BY61" s="77">
        <f t="shared" si="41"/>
        <v>0</v>
      </c>
      <c r="BZ61" s="77">
        <f t="shared" si="42"/>
        <v>0</v>
      </c>
      <c r="CA61" s="77">
        <f t="shared" si="43"/>
        <v>0</v>
      </c>
      <c r="CB61" s="77">
        <f t="shared" si="44"/>
        <v>0</v>
      </c>
      <c r="CC61" s="77">
        <f t="shared" si="45"/>
        <v>0</v>
      </c>
      <c r="CD61" s="77">
        <f t="shared" si="46"/>
        <v>0</v>
      </c>
    </row>
    <row r="62" spans="1:82" x14ac:dyDescent="0.2">
      <c r="A62" s="79" t="s">
        <v>156</v>
      </c>
      <c r="B62" s="80" t="s">
        <v>157</v>
      </c>
      <c r="C62" s="80">
        <v>4301031243</v>
      </c>
      <c r="D62" s="80">
        <v>4680115885073</v>
      </c>
      <c r="E62" s="81">
        <v>0.3</v>
      </c>
      <c r="F62" s="82">
        <v>6</v>
      </c>
      <c r="G62" s="81">
        <v>1.8</v>
      </c>
      <c r="H62" s="81">
        <v>1.9</v>
      </c>
      <c r="I62" s="83">
        <v>234</v>
      </c>
      <c r="J62" s="83" t="s">
        <v>129</v>
      </c>
      <c r="K62" s="84" t="s">
        <v>98</v>
      </c>
      <c r="L62" s="84"/>
      <c r="M62" s="501">
        <v>40</v>
      </c>
      <c r="N62" s="501"/>
      <c r="O62" s="6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62" s="503"/>
      <c r="Q62" s="503"/>
      <c r="R62" s="503"/>
      <c r="S62" s="503"/>
      <c r="T62" s="85" t="s">
        <v>0</v>
      </c>
      <c r="U62" s="65">
        <v>0</v>
      </c>
      <c r="V62" s="66">
        <f t="shared" si="27"/>
        <v>0</v>
      </c>
      <c r="W62" s="65">
        <v>0</v>
      </c>
      <c r="X62" s="66">
        <f t="shared" si="28"/>
        <v>0</v>
      </c>
      <c r="Y62" s="65">
        <v>0</v>
      </c>
      <c r="Z62" s="66">
        <f t="shared" si="29"/>
        <v>0</v>
      </c>
      <c r="AA62" s="65">
        <v>0</v>
      </c>
      <c r="AB62" s="66">
        <f t="shared" si="30"/>
        <v>0</v>
      </c>
      <c r="AC62" s="67" t="str">
        <f>IF(IFERROR(ROUNDUP(V62/G62,0)*0.00502,0)+IFERROR(ROUNDUP(X62/G62,0)*0.00502,0)+IFERROR(ROUNDUP(Z62/G62,0)*0.00502,0)+IFERROR(ROUNDUP(AB62/G62,0)*0.00502,0)=0,"",IFERROR(ROUNDUP(V62/G62,0)*0.00502,0)+IFERROR(ROUNDUP(X62/G62,0)*0.00502,0)+IFERROR(ROUNDUP(Z62/G62,0)*0.00502,0)+IFERROR(ROUNDUP(AB62/G62,0)*0.00502,0))</f>
        <v/>
      </c>
      <c r="AD62" s="79" t="s">
        <v>57</v>
      </c>
      <c r="AE62" s="79" t="s">
        <v>57</v>
      </c>
      <c r="AF62" s="140" t="s">
        <v>149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39" t="s">
        <v>65</v>
      </c>
      <c r="BO62" s="77">
        <f t="shared" si="31"/>
        <v>0</v>
      </c>
      <c r="BP62" s="77">
        <f t="shared" si="32"/>
        <v>0</v>
      </c>
      <c r="BQ62" s="77">
        <f t="shared" si="33"/>
        <v>0</v>
      </c>
      <c r="BR62" s="77">
        <f t="shared" si="34"/>
        <v>0</v>
      </c>
      <c r="BS62" s="77">
        <f t="shared" si="35"/>
        <v>0</v>
      </c>
      <c r="BT62" s="77">
        <f t="shared" si="36"/>
        <v>0</v>
      </c>
      <c r="BU62" s="77">
        <f t="shared" si="37"/>
        <v>0</v>
      </c>
      <c r="BV62" s="77">
        <f t="shared" si="38"/>
        <v>0</v>
      </c>
      <c r="BW62" s="77">
        <f t="shared" si="39"/>
        <v>0</v>
      </c>
      <c r="BX62" s="77">
        <f t="shared" si="40"/>
        <v>0</v>
      </c>
      <c r="BY62" s="77">
        <f t="shared" si="41"/>
        <v>0</v>
      </c>
      <c r="BZ62" s="77">
        <f t="shared" si="42"/>
        <v>0</v>
      </c>
      <c r="CA62" s="77">
        <f t="shared" si="43"/>
        <v>0</v>
      </c>
      <c r="CB62" s="77">
        <f t="shared" si="44"/>
        <v>0</v>
      </c>
      <c r="CC62" s="77">
        <f t="shared" si="45"/>
        <v>0</v>
      </c>
      <c r="CD62" s="77">
        <f t="shared" si="46"/>
        <v>0</v>
      </c>
    </row>
    <row r="63" spans="1:82" x14ac:dyDescent="0.2">
      <c r="A63" s="79" t="s">
        <v>158</v>
      </c>
      <c r="B63" s="80" t="s">
        <v>159</v>
      </c>
      <c r="C63" s="80">
        <v>4301031241</v>
      </c>
      <c r="D63" s="80">
        <v>4680115885059</v>
      </c>
      <c r="E63" s="81">
        <v>0.3</v>
      </c>
      <c r="F63" s="82">
        <v>6</v>
      </c>
      <c r="G63" s="81">
        <v>1.8</v>
      </c>
      <c r="H63" s="81">
        <v>1.9</v>
      </c>
      <c r="I63" s="83">
        <v>234</v>
      </c>
      <c r="J63" s="83" t="s">
        <v>129</v>
      </c>
      <c r="K63" s="84" t="s">
        <v>98</v>
      </c>
      <c r="L63" s="84"/>
      <c r="M63" s="501">
        <v>40</v>
      </c>
      <c r="N63" s="501"/>
      <c r="O63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63" s="503"/>
      <c r="Q63" s="503"/>
      <c r="R63" s="503"/>
      <c r="S63" s="503"/>
      <c r="T63" s="85" t="s">
        <v>0</v>
      </c>
      <c r="U63" s="65">
        <v>0</v>
      </c>
      <c r="V63" s="66">
        <f t="shared" si="27"/>
        <v>0</v>
      </c>
      <c r="W63" s="65">
        <v>0</v>
      </c>
      <c r="X63" s="66">
        <f t="shared" si="28"/>
        <v>0</v>
      </c>
      <c r="Y63" s="65">
        <v>0</v>
      </c>
      <c r="Z63" s="66">
        <f t="shared" si="29"/>
        <v>0</v>
      </c>
      <c r="AA63" s="65">
        <v>0</v>
      </c>
      <c r="AB63" s="66">
        <f t="shared" si="30"/>
        <v>0</v>
      </c>
      <c r="AC63" s="67" t="str">
        <f>IF(IFERROR(ROUNDUP(V63/G63,0)*0.00502,0)+IFERROR(ROUNDUP(X63/G63,0)*0.00502,0)+IFERROR(ROUNDUP(Z63/G63,0)*0.00502,0)+IFERROR(ROUNDUP(AB63/G63,0)*0.00502,0)=0,"",IFERROR(ROUNDUP(V63/G63,0)*0.00502,0)+IFERROR(ROUNDUP(X63/G63,0)*0.00502,0)+IFERROR(ROUNDUP(Z63/G63,0)*0.00502,0)+IFERROR(ROUNDUP(AB63/G63,0)*0.00502,0))</f>
        <v/>
      </c>
      <c r="AD63" s="79" t="s">
        <v>57</v>
      </c>
      <c r="AE63" s="79" t="s">
        <v>57</v>
      </c>
      <c r="AF63" s="142" t="s">
        <v>152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41" t="s">
        <v>65</v>
      </c>
      <c r="BO63" s="77">
        <f t="shared" si="31"/>
        <v>0</v>
      </c>
      <c r="BP63" s="77">
        <f t="shared" si="32"/>
        <v>0</v>
      </c>
      <c r="BQ63" s="77">
        <f t="shared" si="33"/>
        <v>0</v>
      </c>
      <c r="BR63" s="77">
        <f t="shared" si="34"/>
        <v>0</v>
      </c>
      <c r="BS63" s="77">
        <f t="shared" si="35"/>
        <v>0</v>
      </c>
      <c r="BT63" s="77">
        <f t="shared" si="36"/>
        <v>0</v>
      </c>
      <c r="BU63" s="77">
        <f t="shared" si="37"/>
        <v>0</v>
      </c>
      <c r="BV63" s="77">
        <f t="shared" si="38"/>
        <v>0</v>
      </c>
      <c r="BW63" s="77">
        <f t="shared" si="39"/>
        <v>0</v>
      </c>
      <c r="BX63" s="77">
        <f t="shared" si="40"/>
        <v>0</v>
      </c>
      <c r="BY63" s="77">
        <f t="shared" si="41"/>
        <v>0</v>
      </c>
      <c r="BZ63" s="77">
        <f t="shared" si="42"/>
        <v>0</v>
      </c>
      <c r="CA63" s="77">
        <f t="shared" si="43"/>
        <v>0</v>
      </c>
      <c r="CB63" s="77">
        <f t="shared" si="44"/>
        <v>0</v>
      </c>
      <c r="CC63" s="77">
        <f t="shared" si="45"/>
        <v>0</v>
      </c>
      <c r="CD63" s="77">
        <f t="shared" si="46"/>
        <v>0</v>
      </c>
    </row>
    <row r="64" spans="1:82" x14ac:dyDescent="0.2">
      <c r="A64" s="79" t="s">
        <v>160</v>
      </c>
      <c r="B64" s="80" t="s">
        <v>161</v>
      </c>
      <c r="C64" s="80">
        <v>4301031316</v>
      </c>
      <c r="D64" s="80">
        <v>4680115885097</v>
      </c>
      <c r="E64" s="81">
        <v>0.3</v>
      </c>
      <c r="F64" s="82">
        <v>6</v>
      </c>
      <c r="G64" s="81">
        <v>1.8</v>
      </c>
      <c r="H64" s="81">
        <v>1.9</v>
      </c>
      <c r="I64" s="83">
        <v>234</v>
      </c>
      <c r="J64" s="83" t="s">
        <v>129</v>
      </c>
      <c r="K64" s="84" t="s">
        <v>98</v>
      </c>
      <c r="L64" s="84"/>
      <c r="M64" s="501">
        <v>40</v>
      </c>
      <c r="N64" s="501"/>
      <c r="O64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P64" s="503"/>
      <c r="Q64" s="503"/>
      <c r="R64" s="503"/>
      <c r="S64" s="503"/>
      <c r="T64" s="85" t="s">
        <v>0</v>
      </c>
      <c r="U64" s="65">
        <v>0</v>
      </c>
      <c r="V64" s="66">
        <f t="shared" si="27"/>
        <v>0</v>
      </c>
      <c r="W64" s="65">
        <v>0</v>
      </c>
      <c r="X64" s="66">
        <f t="shared" si="28"/>
        <v>0</v>
      </c>
      <c r="Y64" s="65">
        <v>0</v>
      </c>
      <c r="Z64" s="66">
        <f t="shared" si="29"/>
        <v>0</v>
      </c>
      <c r="AA64" s="65">
        <v>0</v>
      </c>
      <c r="AB64" s="66">
        <f t="shared" si="30"/>
        <v>0</v>
      </c>
      <c r="AC64" s="67" t="str">
        <f>IF(IFERROR(ROUNDUP(V64/G64,0)*0.00502,0)+IFERROR(ROUNDUP(X64/G64,0)*0.00502,0)+IFERROR(ROUNDUP(Z64/G64,0)*0.00502,0)+IFERROR(ROUNDUP(AB64/G64,0)*0.00502,0)=0,"",IFERROR(ROUNDUP(V64/G64,0)*0.00502,0)+IFERROR(ROUNDUP(X64/G64,0)*0.00502,0)+IFERROR(ROUNDUP(Z64/G64,0)*0.00502,0)+IFERROR(ROUNDUP(AB64/G64,0)*0.00502,0))</f>
        <v/>
      </c>
      <c r="AD64" s="79" t="s">
        <v>57</v>
      </c>
      <c r="AE64" s="79" t="s">
        <v>57</v>
      </c>
      <c r="AF64" s="144" t="s">
        <v>155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43" t="s">
        <v>65</v>
      </c>
      <c r="BO64" s="77">
        <f t="shared" si="31"/>
        <v>0</v>
      </c>
      <c r="BP64" s="77">
        <f t="shared" si="32"/>
        <v>0</v>
      </c>
      <c r="BQ64" s="77">
        <f t="shared" si="33"/>
        <v>0</v>
      </c>
      <c r="BR64" s="77">
        <f t="shared" si="34"/>
        <v>0</v>
      </c>
      <c r="BS64" s="77">
        <f t="shared" si="35"/>
        <v>0</v>
      </c>
      <c r="BT64" s="77">
        <f t="shared" si="36"/>
        <v>0</v>
      </c>
      <c r="BU64" s="77">
        <f t="shared" si="37"/>
        <v>0</v>
      </c>
      <c r="BV64" s="77">
        <f t="shared" si="38"/>
        <v>0</v>
      </c>
      <c r="BW64" s="77">
        <f t="shared" si="39"/>
        <v>0</v>
      </c>
      <c r="BX64" s="77">
        <f t="shared" si="40"/>
        <v>0</v>
      </c>
      <c r="BY64" s="77">
        <f t="shared" si="41"/>
        <v>0</v>
      </c>
      <c r="BZ64" s="77">
        <f t="shared" si="42"/>
        <v>0</v>
      </c>
      <c r="CA64" s="77">
        <f t="shared" si="43"/>
        <v>0</v>
      </c>
      <c r="CB64" s="77">
        <f t="shared" si="44"/>
        <v>0</v>
      </c>
      <c r="CC64" s="77">
        <f t="shared" si="45"/>
        <v>0</v>
      </c>
      <c r="CD64" s="77">
        <f t="shared" si="46"/>
        <v>0</v>
      </c>
    </row>
    <row r="65" spans="1:82" x14ac:dyDescent="0.2">
      <c r="A65" s="506"/>
      <c r="B65" s="506"/>
      <c r="C65" s="506"/>
      <c r="D65" s="506"/>
      <c r="E65" s="506"/>
      <c r="F65" s="506"/>
      <c r="G65" s="506"/>
      <c r="H65" s="506"/>
      <c r="I65" s="506"/>
      <c r="J65" s="506"/>
      <c r="K65" s="506"/>
      <c r="L65" s="506"/>
      <c r="M65" s="506"/>
      <c r="N65" s="506"/>
      <c r="O65" s="504" t="s">
        <v>43</v>
      </c>
      <c r="P65" s="505"/>
      <c r="Q65" s="505"/>
      <c r="R65" s="505"/>
      <c r="S65" s="505"/>
      <c r="T65" s="39" t="s">
        <v>42</v>
      </c>
      <c r="U65" s="50">
        <f>IFERROR(U59/G59,0)+IFERROR(U60/G60,0)+IFERROR(U61/G61,0)+IFERROR(U62/G62,0)+IFERROR(U63/G63,0)+IFERROR(U64/G64,0)</f>
        <v>0</v>
      </c>
      <c r="V65" s="50">
        <f>IFERROR(V59/G59,0)+IFERROR(V60/G60,0)+IFERROR(V61/G61,0)+IFERROR(V62/G62,0)+IFERROR(V63/G63,0)+IFERROR(V64/G64,0)</f>
        <v>0</v>
      </c>
      <c r="W65" s="50">
        <f>IFERROR(W59/G59,0)+IFERROR(W60/G60,0)+IFERROR(W61/G61,0)+IFERROR(W62/G62,0)+IFERROR(W63/G63,0)+IFERROR(W64/G64,0)</f>
        <v>0</v>
      </c>
      <c r="X65" s="50">
        <f>IFERROR(X59/G59,0)+IFERROR(X60/G60,0)+IFERROR(X61/G61,0)+IFERROR(X62/G62,0)+IFERROR(X63/G63,0)+IFERROR(X64/G64,0)</f>
        <v>0</v>
      </c>
      <c r="Y65" s="50">
        <f>IFERROR(Y59/G59,0)+IFERROR(Y60/G60,0)+IFERROR(Y61/G61,0)+IFERROR(Y62/G62,0)+IFERROR(Y63/G63,0)+IFERROR(Y64/G64,0)</f>
        <v>0</v>
      </c>
      <c r="Z65" s="50">
        <f>IFERROR(Z59/G59,0)+IFERROR(Z60/G60,0)+IFERROR(Z61/G61,0)+IFERROR(Z62/G62,0)+IFERROR(Z63/G63,0)+IFERROR(Z64/G64,0)</f>
        <v>0</v>
      </c>
      <c r="AA65" s="50">
        <f>IFERROR(AA59/G59,0)+IFERROR(AA60/G60,0)+IFERROR(AA61/G61,0)+IFERROR(AA62/G62,0)+IFERROR(AA63/G63,0)+IFERROR(AA64/G64,0)</f>
        <v>0</v>
      </c>
      <c r="AB65" s="50">
        <f>IFERROR(AB59/G59,0)+IFERROR(AB60/G60,0)+IFERROR(AB61/G61,0)+IFERROR(AB62/G62,0)+IFERROR(AB63/G63,0)+IFERROR(AB64/G64,0)</f>
        <v>0</v>
      </c>
      <c r="AC65" s="50">
        <f>IFERROR(IF(AC59="",0,AC59),0)+IFERROR(IF(AC60="",0,AC60),0)+IFERROR(IF(AC61="",0,AC61),0)+IFERROR(IF(AC62="",0,AC62),0)+IFERROR(IF(AC63="",0,AC63),0)+IFERROR(IF(AC64="",0,AC64),0)</f>
        <v>0</v>
      </c>
      <c r="AD65" s="3"/>
      <c r="AE65" s="72"/>
      <c r="AF65" s="3"/>
      <c r="AG65" s="3"/>
      <c r="AH65" s="3"/>
      <c r="AI65" s="3"/>
      <c r="AJ65" s="3"/>
      <c r="AK65" s="3"/>
      <c r="AL65" s="62"/>
      <c r="AM65" s="62"/>
      <c r="AN65" s="62"/>
      <c r="AO65" s="3"/>
      <c r="AP65" s="3"/>
      <c r="AQ65" s="2"/>
      <c r="AR65" s="2"/>
      <c r="AS65" s="2"/>
      <c r="AT65" s="2"/>
      <c r="AU65" s="20"/>
      <c r="AV65" s="20"/>
      <c r="AW65" s="21"/>
    </row>
    <row r="66" spans="1:82" x14ac:dyDescent="0.2">
      <c r="A66" s="506"/>
      <c r="B66" s="506"/>
      <c r="C66" s="506"/>
      <c r="D66" s="506"/>
      <c r="E66" s="506"/>
      <c r="F66" s="506"/>
      <c r="G66" s="506"/>
      <c r="H66" s="506"/>
      <c r="I66" s="506"/>
      <c r="J66" s="506"/>
      <c r="K66" s="506"/>
      <c r="L66" s="506"/>
      <c r="M66" s="506"/>
      <c r="N66" s="506"/>
      <c r="O66" s="504" t="s">
        <v>43</v>
      </c>
      <c r="P66" s="505"/>
      <c r="Q66" s="505"/>
      <c r="R66" s="505"/>
      <c r="S66" s="505"/>
      <c r="T66" s="39" t="s">
        <v>0</v>
      </c>
      <c r="U66" s="50">
        <f t="shared" ref="U66:AB66" si="47">IFERROR(SUM(U59:U64),0)</f>
        <v>0</v>
      </c>
      <c r="V66" s="50">
        <f t="shared" si="47"/>
        <v>0</v>
      </c>
      <c r="W66" s="50">
        <f t="shared" si="47"/>
        <v>0</v>
      </c>
      <c r="X66" s="50">
        <f t="shared" si="47"/>
        <v>0</v>
      </c>
      <c r="Y66" s="50">
        <f t="shared" si="47"/>
        <v>0</v>
      </c>
      <c r="Z66" s="50">
        <f t="shared" si="47"/>
        <v>0</v>
      </c>
      <c r="AA66" s="50">
        <f t="shared" si="47"/>
        <v>0</v>
      </c>
      <c r="AB66" s="50">
        <f t="shared" si="47"/>
        <v>0</v>
      </c>
      <c r="AC66" s="50" t="s">
        <v>57</v>
      </c>
      <c r="AD66" s="3"/>
      <c r="AE66" s="72"/>
      <c r="AF66" s="3"/>
      <c r="AG66" s="3"/>
      <c r="AH66" s="3"/>
      <c r="AI66" s="3"/>
      <c r="AJ66" s="3"/>
      <c r="AK66" s="3"/>
      <c r="AL66" s="62"/>
      <c r="AM66" s="62"/>
      <c r="AN66" s="62"/>
      <c r="AO66" s="3"/>
      <c r="AP66" s="3"/>
      <c r="AQ66" s="2"/>
      <c r="AR66" s="2"/>
      <c r="AS66" s="2"/>
      <c r="AT66" s="2"/>
      <c r="AU66" s="20"/>
      <c r="AV66" s="20"/>
      <c r="AW66" s="21"/>
    </row>
    <row r="67" spans="1:82" ht="15" x14ac:dyDescent="0.25">
      <c r="A67" s="507" t="s">
        <v>82</v>
      </c>
      <c r="B67" s="508"/>
      <c r="C67" s="508"/>
      <c r="D67" s="508"/>
      <c r="E67" s="508"/>
      <c r="F67" s="508"/>
      <c r="G67" s="508"/>
      <c r="H67" s="508"/>
      <c r="I67" s="508"/>
      <c r="J67" s="508"/>
      <c r="K67" s="508"/>
      <c r="L67" s="508"/>
      <c r="M67" s="508"/>
      <c r="N67" s="508"/>
      <c r="O67" s="508"/>
      <c r="P67" s="508"/>
      <c r="Q67" s="508"/>
      <c r="R67" s="508"/>
      <c r="S67" s="508"/>
      <c r="T67" s="508"/>
      <c r="U67" s="508"/>
      <c r="V67" s="508"/>
      <c r="W67" s="508"/>
      <c r="X67" s="509"/>
      <c r="Y67" s="509"/>
      <c r="Z67" s="509"/>
      <c r="AA67" s="510"/>
      <c r="AB67" s="510"/>
      <c r="AC67" s="510"/>
      <c r="AD67" s="510"/>
      <c r="AE67" s="511"/>
      <c r="AF67" s="512"/>
      <c r="AG67" s="2"/>
      <c r="AH67" s="2"/>
      <c r="AI67" s="2"/>
      <c r="AJ67" s="2"/>
      <c r="AK67" s="61"/>
      <c r="AL67" s="61"/>
      <c r="AM67" s="61"/>
      <c r="AN67" s="2"/>
      <c r="AO67" s="2"/>
      <c r="AP67" s="2"/>
      <c r="AQ67" s="2"/>
      <c r="AR67" s="2"/>
    </row>
    <row r="68" spans="1:82" x14ac:dyDescent="0.2">
      <c r="A68" s="79" t="s">
        <v>162</v>
      </c>
      <c r="B68" s="80" t="s">
        <v>163</v>
      </c>
      <c r="C68" s="80">
        <v>4301051838</v>
      </c>
      <c r="D68" s="80">
        <v>4680115881891</v>
      </c>
      <c r="E68" s="81">
        <v>1.4</v>
      </c>
      <c r="F68" s="82">
        <v>6</v>
      </c>
      <c r="G68" s="81">
        <v>8.4</v>
      </c>
      <c r="H68" s="81">
        <v>8.9640000000000004</v>
      </c>
      <c r="I68" s="83">
        <v>56</v>
      </c>
      <c r="J68" s="83" t="s">
        <v>137</v>
      </c>
      <c r="K68" s="84" t="s">
        <v>85</v>
      </c>
      <c r="L68" s="84"/>
      <c r="M68" s="501">
        <v>40</v>
      </c>
      <c r="N68" s="501"/>
      <c r="O68" s="6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P68" s="503"/>
      <c r="Q68" s="503"/>
      <c r="R68" s="503"/>
      <c r="S68" s="503"/>
      <c r="T68" s="85" t="s">
        <v>0</v>
      </c>
      <c r="U68" s="65">
        <v>0</v>
      </c>
      <c r="V68" s="66">
        <f>IFERROR(IF(U68="",0,CEILING((U68/$G68),1)*$G68),"")</f>
        <v>0</v>
      </c>
      <c r="W68" s="65">
        <v>0</v>
      </c>
      <c r="X68" s="66">
        <f>IFERROR(IF(W68="",0,CEILING((W68/$G68),1)*$G68),"")</f>
        <v>0</v>
      </c>
      <c r="Y68" s="65">
        <v>0</v>
      </c>
      <c r="Z68" s="66">
        <f>IFERROR(IF(Y68="",0,CEILING((Y68/$G68),1)*$G68),"")</f>
        <v>0</v>
      </c>
      <c r="AA68" s="65">
        <v>0</v>
      </c>
      <c r="AB68" s="66">
        <f>IFERROR(IF(AA68="",0,CEILING((AA68/$G68),1)*$G68),"")</f>
        <v>0</v>
      </c>
      <c r="AC68" s="67" t="str">
        <f>IF(IFERROR(ROUNDUP(V68/G68,0)*0.02175,0)+IFERROR(ROUNDUP(X68/G68,0)*0.02175,0)+IFERROR(ROUNDUP(Z68/G68,0)*0.02175,0)+IFERROR(ROUNDUP(AB68/G68,0)*0.02175,0)=0,"",IFERROR(ROUNDUP(V68/G68,0)*0.02175,0)+IFERROR(ROUNDUP(X68/G68,0)*0.02175,0)+IFERROR(ROUNDUP(Z68/G68,0)*0.02175,0)+IFERROR(ROUNDUP(AB68/G68,0)*0.02175,0))</f>
        <v/>
      </c>
      <c r="AD68" s="79" t="s">
        <v>57</v>
      </c>
      <c r="AE68" s="79" t="s">
        <v>57</v>
      </c>
      <c r="AF68" s="146" t="s">
        <v>164</v>
      </c>
      <c r="AG68" s="2"/>
      <c r="AH68" s="2"/>
      <c r="AI68" s="2"/>
      <c r="AJ68" s="2"/>
      <c r="AK68" s="2"/>
      <c r="AL68" s="61"/>
      <c r="AM68" s="61"/>
      <c r="AN68" s="61"/>
      <c r="AO68" s="2"/>
      <c r="AP68" s="2"/>
      <c r="AQ68" s="2"/>
      <c r="AR68" s="2"/>
      <c r="AS68" s="2"/>
      <c r="AT68" s="2"/>
      <c r="AU68" s="20"/>
      <c r="AV68" s="20"/>
      <c r="AW68" s="21"/>
      <c r="BB68" s="145" t="s">
        <v>65</v>
      </c>
      <c r="BO68" s="77">
        <f>IFERROR(U68*H68/G68,0)</f>
        <v>0</v>
      </c>
      <c r="BP68" s="77">
        <f>IFERROR(V68*H68/G68,0)</f>
        <v>0</v>
      </c>
      <c r="BQ68" s="77">
        <f>IFERROR(1/I68*(U68/G68),0)</f>
        <v>0</v>
      </c>
      <c r="BR68" s="77">
        <f>IFERROR(1/I68*(V68/G68),0)</f>
        <v>0</v>
      </c>
      <c r="BS68" s="77">
        <f>IFERROR(W68*H68/G68,0)</f>
        <v>0</v>
      </c>
      <c r="BT68" s="77">
        <f>IFERROR(X68*H68/G68,0)</f>
        <v>0</v>
      </c>
      <c r="BU68" s="77">
        <f>IFERROR(1/I68*(W68/G68),0)</f>
        <v>0</v>
      </c>
      <c r="BV68" s="77">
        <f>IFERROR(1/I68*(X68/G68),0)</f>
        <v>0</v>
      </c>
      <c r="BW68" s="77">
        <f>IFERROR(Y68*H68/G68,0)</f>
        <v>0</v>
      </c>
      <c r="BX68" s="77">
        <f>IFERROR(Z68*H68/G68,0)</f>
        <v>0</v>
      </c>
      <c r="BY68" s="77">
        <f>IFERROR(1/I68*(Y68/G68),0)</f>
        <v>0</v>
      </c>
      <c r="BZ68" s="77">
        <f>IFERROR(1/I68*(Z68/G68),0)</f>
        <v>0</v>
      </c>
      <c r="CA68" s="77">
        <f>IFERROR(AA68*H68/G68,0)</f>
        <v>0</v>
      </c>
      <c r="CB68" s="77">
        <f>IFERROR(AB68*H68/G68,0)</f>
        <v>0</v>
      </c>
      <c r="CC68" s="77">
        <f>IFERROR(1/I68*(AA68/G68),0)</f>
        <v>0</v>
      </c>
      <c r="CD68" s="77">
        <f>IFERROR(1/I68*(AB68/G68),0)</f>
        <v>0</v>
      </c>
    </row>
    <row r="69" spans="1:82" x14ac:dyDescent="0.2">
      <c r="A69" s="79" t="s">
        <v>165</v>
      </c>
      <c r="B69" s="80" t="s">
        <v>166</v>
      </c>
      <c r="C69" s="80">
        <v>4301051837</v>
      </c>
      <c r="D69" s="80">
        <v>4680115884311</v>
      </c>
      <c r="E69" s="81">
        <v>0.3</v>
      </c>
      <c r="F69" s="82">
        <v>6</v>
      </c>
      <c r="G69" s="81">
        <v>1.8</v>
      </c>
      <c r="H69" s="81">
        <v>2.0459999999999998</v>
      </c>
      <c r="I69" s="83">
        <v>182</v>
      </c>
      <c r="J69" s="83" t="s">
        <v>86</v>
      </c>
      <c r="K69" s="84" t="s">
        <v>85</v>
      </c>
      <c r="L69" s="84"/>
      <c r="M69" s="501">
        <v>40</v>
      </c>
      <c r="N69" s="501"/>
      <c r="O69" s="6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P69" s="503"/>
      <c r="Q69" s="503"/>
      <c r="R69" s="503"/>
      <c r="S69" s="503"/>
      <c r="T69" s="85" t="s">
        <v>0</v>
      </c>
      <c r="U69" s="65">
        <v>0</v>
      </c>
      <c r="V69" s="66">
        <f>IFERROR(IF(U69="",0,CEILING((U69/$G69),1)*$G69),"")</f>
        <v>0</v>
      </c>
      <c r="W69" s="65">
        <v>0</v>
      </c>
      <c r="X69" s="66">
        <f>IFERROR(IF(W69="",0,CEILING((W69/$G69),1)*$G69),"")</f>
        <v>0</v>
      </c>
      <c r="Y69" s="65">
        <v>0</v>
      </c>
      <c r="Z69" s="66">
        <f>IFERROR(IF(Y69="",0,CEILING((Y69/$G69),1)*$G69),"")</f>
        <v>0</v>
      </c>
      <c r="AA69" s="65">
        <v>0</v>
      </c>
      <c r="AB69" s="66">
        <f>IFERROR(IF(AA69="",0,CEILING((AA69/$G69),1)*$G69),"")</f>
        <v>0</v>
      </c>
      <c r="AC69" s="67" t="str">
        <f>IF(IFERROR(ROUNDUP(V69/G69,0)*0.00651,0)+IFERROR(ROUNDUP(X69/G69,0)*0.00651,0)+IFERROR(ROUNDUP(Z69/G69,0)*0.00651,0)+IFERROR(ROUNDUP(AB69/G69,0)*0.00651,0)=0,"",IFERROR(ROUNDUP(V69/G69,0)*0.00651,0)+IFERROR(ROUNDUP(X69/G69,0)*0.00651,0)+IFERROR(ROUNDUP(Z69/G69,0)*0.00651,0)+IFERROR(ROUNDUP(AB69/G69,0)*0.00651,0))</f>
        <v/>
      </c>
      <c r="AD69" s="79" t="s">
        <v>57</v>
      </c>
      <c r="AE69" s="79" t="s">
        <v>57</v>
      </c>
      <c r="AF69" s="148" t="s">
        <v>164</v>
      </c>
      <c r="AG69" s="2"/>
      <c r="AH69" s="2"/>
      <c r="AI69" s="2"/>
      <c r="AJ69" s="2"/>
      <c r="AK69" s="2"/>
      <c r="AL69" s="61"/>
      <c r="AM69" s="61"/>
      <c r="AN69" s="61"/>
      <c r="AO69" s="2"/>
      <c r="AP69" s="2"/>
      <c r="AQ69" s="2"/>
      <c r="AR69" s="2"/>
      <c r="AS69" s="2"/>
      <c r="AT69" s="2"/>
      <c r="AU69" s="20"/>
      <c r="AV69" s="20"/>
      <c r="AW69" s="21"/>
      <c r="BB69" s="147" t="s">
        <v>65</v>
      </c>
      <c r="BO69" s="77">
        <f>IFERROR(U69*H69/G69,0)</f>
        <v>0</v>
      </c>
      <c r="BP69" s="77">
        <f>IFERROR(V69*H69/G69,0)</f>
        <v>0</v>
      </c>
      <c r="BQ69" s="77">
        <f>IFERROR(1/I69*(U69/G69),0)</f>
        <v>0</v>
      </c>
      <c r="BR69" s="77">
        <f>IFERROR(1/I69*(V69/G69),0)</f>
        <v>0</v>
      </c>
      <c r="BS69" s="77">
        <f>IFERROR(W69*H69/G69,0)</f>
        <v>0</v>
      </c>
      <c r="BT69" s="77">
        <f>IFERROR(X69*H69/G69,0)</f>
        <v>0</v>
      </c>
      <c r="BU69" s="77">
        <f>IFERROR(1/I69*(W69/G69),0)</f>
        <v>0</v>
      </c>
      <c r="BV69" s="77">
        <f>IFERROR(1/I69*(X69/G69),0)</f>
        <v>0</v>
      </c>
      <c r="BW69" s="77">
        <f>IFERROR(Y69*H69/G69,0)</f>
        <v>0</v>
      </c>
      <c r="BX69" s="77">
        <f>IFERROR(Z69*H69/G69,0)</f>
        <v>0</v>
      </c>
      <c r="BY69" s="77">
        <f>IFERROR(1/I69*(Y69/G69),0)</f>
        <v>0</v>
      </c>
      <c r="BZ69" s="77">
        <f>IFERROR(1/I69*(Z69/G69),0)</f>
        <v>0</v>
      </c>
      <c r="CA69" s="77">
        <f>IFERROR(AA69*H69/G69,0)</f>
        <v>0</v>
      </c>
      <c r="CB69" s="77">
        <f>IFERROR(AB69*H69/G69,0)</f>
        <v>0</v>
      </c>
      <c r="CC69" s="77">
        <f>IFERROR(1/I69*(AA69/G69),0)</f>
        <v>0</v>
      </c>
      <c r="CD69" s="77">
        <f>IFERROR(1/I69*(AB69/G69),0)</f>
        <v>0</v>
      </c>
    </row>
    <row r="70" spans="1:82" ht="33.75" x14ac:dyDescent="0.2">
      <c r="A70" s="79" t="s">
        <v>167</v>
      </c>
      <c r="B70" s="80" t="s">
        <v>168</v>
      </c>
      <c r="C70" s="80">
        <v>4301051844</v>
      </c>
      <c r="D70" s="80">
        <v>4680115885929</v>
      </c>
      <c r="E70" s="81">
        <v>0.42</v>
      </c>
      <c r="F70" s="82">
        <v>6</v>
      </c>
      <c r="G70" s="81">
        <v>2.52</v>
      </c>
      <c r="H70" s="81">
        <v>2.7</v>
      </c>
      <c r="I70" s="83">
        <v>182</v>
      </c>
      <c r="J70" s="83" t="s">
        <v>86</v>
      </c>
      <c r="K70" s="84" t="s">
        <v>85</v>
      </c>
      <c r="L70" s="84"/>
      <c r="M70" s="501">
        <v>45</v>
      </c>
      <c r="N70" s="501"/>
      <c r="O70" s="6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P70" s="503"/>
      <c r="Q70" s="503"/>
      <c r="R70" s="503"/>
      <c r="S70" s="503"/>
      <c r="T70" s="85" t="s">
        <v>0</v>
      </c>
      <c r="U70" s="65">
        <v>0</v>
      </c>
      <c r="V70" s="66">
        <f>IFERROR(IF(U70="",0,CEILING((U70/$G70),1)*$G70),"")</f>
        <v>0</v>
      </c>
      <c r="W70" s="65">
        <v>0</v>
      </c>
      <c r="X70" s="66">
        <f>IFERROR(IF(W70="",0,CEILING((W70/$G70),1)*$G70),"")</f>
        <v>0</v>
      </c>
      <c r="Y70" s="65">
        <v>0</v>
      </c>
      <c r="Z70" s="66">
        <f>IFERROR(IF(Y70="",0,CEILING((Y70/$G70),1)*$G70),"")</f>
        <v>0</v>
      </c>
      <c r="AA70" s="65">
        <v>0</v>
      </c>
      <c r="AB70" s="66">
        <f>IFERROR(IF(AA70="",0,CEILING((AA70/$G70),1)*$G70),"")</f>
        <v>0</v>
      </c>
      <c r="AC70" s="67" t="str">
        <f>IF(IFERROR(ROUNDUP(V70/G70,0)*0.00651,0)+IFERROR(ROUNDUP(X70/G70,0)*0.00651,0)+IFERROR(ROUNDUP(Z70/G70,0)*0.00651,0)+IFERROR(ROUNDUP(AB70/G70,0)*0.00651,0)=0,"",IFERROR(ROUNDUP(V70/G70,0)*0.00651,0)+IFERROR(ROUNDUP(X70/G70,0)*0.00651,0)+IFERROR(ROUNDUP(Z70/G70,0)*0.00651,0)+IFERROR(ROUNDUP(AB70/G70,0)*0.00651,0))</f>
        <v/>
      </c>
      <c r="AD70" s="79" t="s">
        <v>57</v>
      </c>
      <c r="AE70" s="79" t="s">
        <v>57</v>
      </c>
      <c r="AF70" s="150" t="s">
        <v>169</v>
      </c>
      <c r="AG70" s="2"/>
      <c r="AH70" s="2"/>
      <c r="AI70" s="2"/>
      <c r="AJ70" s="2"/>
      <c r="AK70" s="2"/>
      <c r="AL70" s="61"/>
      <c r="AM70" s="61"/>
      <c r="AN70" s="61"/>
      <c r="AO70" s="2"/>
      <c r="AP70" s="2"/>
      <c r="AQ70" s="2"/>
      <c r="AR70" s="2"/>
      <c r="AS70" s="2"/>
      <c r="AT70" s="2"/>
      <c r="AU70" s="20"/>
      <c r="AV70" s="20"/>
      <c r="AW70" s="21"/>
      <c r="BB70" s="149" t="s">
        <v>65</v>
      </c>
      <c r="BO70" s="77">
        <f>IFERROR(U70*H70/G70,0)</f>
        <v>0</v>
      </c>
      <c r="BP70" s="77">
        <f>IFERROR(V70*H70/G70,0)</f>
        <v>0</v>
      </c>
      <c r="BQ70" s="77">
        <f>IFERROR(1/I70*(U70/G70),0)</f>
        <v>0</v>
      </c>
      <c r="BR70" s="77">
        <f>IFERROR(1/I70*(V70/G70),0)</f>
        <v>0</v>
      </c>
      <c r="BS70" s="77">
        <f>IFERROR(W70*H70/G70,0)</f>
        <v>0</v>
      </c>
      <c r="BT70" s="77">
        <f>IFERROR(X70*H70/G70,0)</f>
        <v>0</v>
      </c>
      <c r="BU70" s="77">
        <f>IFERROR(1/I70*(W70/G70),0)</f>
        <v>0</v>
      </c>
      <c r="BV70" s="77">
        <f>IFERROR(1/I70*(X70/G70),0)</f>
        <v>0</v>
      </c>
      <c r="BW70" s="77">
        <f>IFERROR(Y70*H70/G70,0)</f>
        <v>0</v>
      </c>
      <c r="BX70" s="77">
        <f>IFERROR(Z70*H70/G70,0)</f>
        <v>0</v>
      </c>
      <c r="BY70" s="77">
        <f>IFERROR(1/I70*(Y70/G70),0)</f>
        <v>0</v>
      </c>
      <c r="BZ70" s="77">
        <f>IFERROR(1/I70*(Z70/G70),0)</f>
        <v>0</v>
      </c>
      <c r="CA70" s="77">
        <f>IFERROR(AA70*H70/G70,0)</f>
        <v>0</v>
      </c>
      <c r="CB70" s="77">
        <f>IFERROR(AB70*H70/G70,0)</f>
        <v>0</v>
      </c>
      <c r="CC70" s="77">
        <f>IFERROR(1/I70*(AA70/G70),0)</f>
        <v>0</v>
      </c>
      <c r="CD70" s="77">
        <f>IFERROR(1/I70*(AB70/G70),0)</f>
        <v>0</v>
      </c>
    </row>
    <row r="71" spans="1:82" ht="33.75" x14ac:dyDescent="0.2">
      <c r="A71" s="79" t="s">
        <v>170</v>
      </c>
      <c r="B71" s="80" t="s">
        <v>171</v>
      </c>
      <c r="C71" s="80">
        <v>4301051930</v>
      </c>
      <c r="D71" s="80">
        <v>4680115884403</v>
      </c>
      <c r="E71" s="81">
        <v>0.3</v>
      </c>
      <c r="F71" s="82">
        <v>6</v>
      </c>
      <c r="G71" s="81">
        <v>1.8</v>
      </c>
      <c r="H71" s="81">
        <v>1.98</v>
      </c>
      <c r="I71" s="83">
        <v>182</v>
      </c>
      <c r="J71" s="83" t="s">
        <v>86</v>
      </c>
      <c r="K71" s="84" t="s">
        <v>88</v>
      </c>
      <c r="L71" s="84"/>
      <c r="M71" s="501">
        <v>40</v>
      </c>
      <c r="N71" s="501"/>
      <c r="O71" s="6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P71" s="503"/>
      <c r="Q71" s="503"/>
      <c r="R71" s="503"/>
      <c r="S71" s="503"/>
      <c r="T71" s="85" t="s">
        <v>0</v>
      </c>
      <c r="U71" s="65">
        <v>0</v>
      </c>
      <c r="V71" s="66">
        <f>IFERROR(IF(U71="",0,CEILING((U71/$G71),1)*$G71),"")</f>
        <v>0</v>
      </c>
      <c r="W71" s="65">
        <v>0</v>
      </c>
      <c r="X71" s="66">
        <f>IFERROR(IF(W71="",0,CEILING((W71/$G71),1)*$G71),"")</f>
        <v>0</v>
      </c>
      <c r="Y71" s="65">
        <v>0</v>
      </c>
      <c r="Z71" s="66">
        <f>IFERROR(IF(Y71="",0,CEILING((Y71/$G71),1)*$G71),"")</f>
        <v>0</v>
      </c>
      <c r="AA71" s="65">
        <v>0</v>
      </c>
      <c r="AB71" s="66">
        <f>IFERROR(IF(AA71="",0,CEILING((AA71/$G71),1)*$G71),"")</f>
        <v>0</v>
      </c>
      <c r="AC71" s="67" t="str">
        <f>IF(IFERROR(ROUNDUP(V71/G71,0)*0.00651,0)+IFERROR(ROUNDUP(X71/G71,0)*0.00651,0)+IFERROR(ROUNDUP(Z71/G71,0)*0.00651,0)+IFERROR(ROUNDUP(AB71/G71,0)*0.00651,0)=0,"",IFERROR(ROUNDUP(V71/G71,0)*0.00651,0)+IFERROR(ROUNDUP(X71/G71,0)*0.00651,0)+IFERROR(ROUNDUP(Z71/G71,0)*0.00651,0)+IFERROR(ROUNDUP(AB71/G71,0)*0.00651,0))</f>
        <v/>
      </c>
      <c r="AD71" s="79" t="s">
        <v>57</v>
      </c>
      <c r="AE71" s="79" t="s">
        <v>57</v>
      </c>
      <c r="AF71" s="152" t="s">
        <v>172</v>
      </c>
      <c r="AG71" s="2"/>
      <c r="AH71" s="2"/>
      <c r="AI71" s="2"/>
      <c r="AJ71" s="2"/>
      <c r="AK71" s="2"/>
      <c r="AL71" s="61"/>
      <c r="AM71" s="61"/>
      <c r="AN71" s="61"/>
      <c r="AO71" s="2"/>
      <c r="AP71" s="2"/>
      <c r="AQ71" s="2"/>
      <c r="AR71" s="2"/>
      <c r="AS71" s="2"/>
      <c r="AT71" s="2"/>
      <c r="AU71" s="20"/>
      <c r="AV71" s="20"/>
      <c r="AW71" s="21"/>
      <c r="BB71" s="151" t="s">
        <v>65</v>
      </c>
      <c r="BO71" s="77">
        <f>IFERROR(U71*H71/G71,0)</f>
        <v>0</v>
      </c>
      <c r="BP71" s="77">
        <f>IFERROR(V71*H71/G71,0)</f>
        <v>0</v>
      </c>
      <c r="BQ71" s="77">
        <f>IFERROR(1/I71*(U71/G71),0)</f>
        <v>0</v>
      </c>
      <c r="BR71" s="77">
        <f>IFERROR(1/I71*(V71/G71),0)</f>
        <v>0</v>
      </c>
      <c r="BS71" s="77">
        <f>IFERROR(W71*H71/G71,0)</f>
        <v>0</v>
      </c>
      <c r="BT71" s="77">
        <f>IFERROR(X71*H71/G71,0)</f>
        <v>0</v>
      </c>
      <c r="BU71" s="77">
        <f>IFERROR(1/I71*(W71/G71),0)</f>
        <v>0</v>
      </c>
      <c r="BV71" s="77">
        <f>IFERROR(1/I71*(X71/G71),0)</f>
        <v>0</v>
      </c>
      <c r="BW71" s="77">
        <f>IFERROR(Y71*H71/G71,0)</f>
        <v>0</v>
      </c>
      <c r="BX71" s="77">
        <f>IFERROR(Z71*H71/G71,0)</f>
        <v>0</v>
      </c>
      <c r="BY71" s="77">
        <f>IFERROR(1/I71*(Y71/G71),0)</f>
        <v>0</v>
      </c>
      <c r="BZ71" s="77">
        <f>IFERROR(1/I71*(Z71/G71),0)</f>
        <v>0</v>
      </c>
      <c r="CA71" s="77">
        <f>IFERROR(AA71*H71/G71,0)</f>
        <v>0</v>
      </c>
      <c r="CB71" s="77">
        <f>IFERROR(AB71*H71/G71,0)</f>
        <v>0</v>
      </c>
      <c r="CC71" s="77">
        <f>IFERROR(1/I71*(AA71/G71),0)</f>
        <v>0</v>
      </c>
      <c r="CD71" s="77">
        <f>IFERROR(1/I71*(AB71/G71),0)</f>
        <v>0</v>
      </c>
    </row>
    <row r="72" spans="1:82" x14ac:dyDescent="0.2">
      <c r="A72" s="506"/>
      <c r="B72" s="506"/>
      <c r="C72" s="506"/>
      <c r="D72" s="506"/>
      <c r="E72" s="506"/>
      <c r="F72" s="506"/>
      <c r="G72" s="506"/>
      <c r="H72" s="506"/>
      <c r="I72" s="506"/>
      <c r="J72" s="506"/>
      <c r="K72" s="506"/>
      <c r="L72" s="506"/>
      <c r="M72" s="506"/>
      <c r="N72" s="506"/>
      <c r="O72" s="504" t="s">
        <v>43</v>
      </c>
      <c r="P72" s="505"/>
      <c r="Q72" s="505"/>
      <c r="R72" s="505"/>
      <c r="S72" s="505"/>
      <c r="T72" s="39" t="s">
        <v>42</v>
      </c>
      <c r="U72" s="50">
        <f>IFERROR(U68/G68,0)+IFERROR(U69/G69,0)+IFERROR(U70/G70,0)+IFERROR(U71/G71,0)</f>
        <v>0</v>
      </c>
      <c r="V72" s="50">
        <f>IFERROR(V68/G68,0)+IFERROR(V69/G69,0)+IFERROR(V70/G70,0)+IFERROR(V71/G71,0)</f>
        <v>0</v>
      </c>
      <c r="W72" s="50">
        <f>IFERROR(W68/G68,0)+IFERROR(W69/G69,0)+IFERROR(W70/G70,0)+IFERROR(W71/G71,0)</f>
        <v>0</v>
      </c>
      <c r="X72" s="50">
        <f>IFERROR(X68/G68,0)+IFERROR(X69/G69,0)+IFERROR(X70/G70,0)+IFERROR(X71/G71,0)</f>
        <v>0</v>
      </c>
      <c r="Y72" s="50">
        <f>IFERROR(Y68/G68,0)+IFERROR(Y69/G69,0)+IFERROR(Y70/G70,0)+IFERROR(Y71/G71,0)</f>
        <v>0</v>
      </c>
      <c r="Z72" s="50">
        <f>IFERROR(Z68/G68,0)+IFERROR(Z69/G69,0)+IFERROR(Z70/G70,0)+IFERROR(Z71/G71,0)</f>
        <v>0</v>
      </c>
      <c r="AA72" s="50">
        <f>IFERROR(AA68/G68,0)+IFERROR(AA69/G69,0)+IFERROR(AA70/G70,0)+IFERROR(AA71/G71,0)</f>
        <v>0</v>
      </c>
      <c r="AB72" s="50">
        <f>IFERROR(AB68/G68,0)+IFERROR(AB69/G69,0)+IFERROR(AB70/G70,0)+IFERROR(AB71/G71,0)</f>
        <v>0</v>
      </c>
      <c r="AC72" s="50">
        <f>IFERROR(IF(AC68="",0,AC68),0)+IFERROR(IF(AC69="",0,AC69),0)+IFERROR(IF(AC70="",0,AC70),0)+IFERROR(IF(AC71="",0,AC71),0)</f>
        <v>0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x14ac:dyDescent="0.2">
      <c r="A73" s="506"/>
      <c r="B73" s="506"/>
      <c r="C73" s="506"/>
      <c r="D73" s="506"/>
      <c r="E73" s="506"/>
      <c r="F73" s="506"/>
      <c r="G73" s="506"/>
      <c r="H73" s="506"/>
      <c r="I73" s="506"/>
      <c r="J73" s="506"/>
      <c r="K73" s="506"/>
      <c r="L73" s="506"/>
      <c r="M73" s="506"/>
      <c r="N73" s="506"/>
      <c r="O73" s="504" t="s">
        <v>43</v>
      </c>
      <c r="P73" s="505"/>
      <c r="Q73" s="505"/>
      <c r="R73" s="505"/>
      <c r="S73" s="505"/>
      <c r="T73" s="39" t="s">
        <v>0</v>
      </c>
      <c r="U73" s="50">
        <f t="shared" ref="U73:AB73" si="48">IFERROR(SUM(U68:U71),0)</f>
        <v>0</v>
      </c>
      <c r="V73" s="50">
        <f t="shared" si="48"/>
        <v>0</v>
      </c>
      <c r="W73" s="50">
        <f t="shared" si="48"/>
        <v>0</v>
      </c>
      <c r="X73" s="50">
        <f t="shared" si="48"/>
        <v>0</v>
      </c>
      <c r="Y73" s="50">
        <f t="shared" si="48"/>
        <v>0</v>
      </c>
      <c r="Z73" s="50">
        <f t="shared" si="48"/>
        <v>0</v>
      </c>
      <c r="AA73" s="50">
        <f t="shared" si="48"/>
        <v>0</v>
      </c>
      <c r="AB73" s="50">
        <f t="shared" si="48"/>
        <v>0</v>
      </c>
      <c r="AC73" s="50" t="s">
        <v>57</v>
      </c>
      <c r="AD73" s="3"/>
      <c r="AE73" s="72"/>
      <c r="AF73" s="3"/>
      <c r="AG73" s="3"/>
      <c r="AH73" s="3"/>
      <c r="AI73" s="3"/>
      <c r="AJ73" s="3"/>
      <c r="AK73" s="3"/>
      <c r="AL73" s="62"/>
      <c r="AM73" s="62"/>
      <c r="AN73" s="62"/>
      <c r="AO73" s="3"/>
      <c r="AP73" s="3"/>
      <c r="AQ73" s="2"/>
      <c r="AR73" s="2"/>
      <c r="AS73" s="2"/>
      <c r="AT73" s="2"/>
      <c r="AU73" s="20"/>
      <c r="AV73" s="20"/>
      <c r="AW73" s="21"/>
    </row>
    <row r="74" spans="1:82" ht="15" x14ac:dyDescent="0.25">
      <c r="A74" s="507" t="s">
        <v>173</v>
      </c>
      <c r="B74" s="508"/>
      <c r="C74" s="508"/>
      <c r="D74" s="508"/>
      <c r="E74" s="508"/>
      <c r="F74" s="508"/>
      <c r="G74" s="508"/>
      <c r="H74" s="508"/>
      <c r="I74" s="508"/>
      <c r="J74" s="508"/>
      <c r="K74" s="508"/>
      <c r="L74" s="508"/>
      <c r="M74" s="508"/>
      <c r="N74" s="508"/>
      <c r="O74" s="508"/>
      <c r="P74" s="508"/>
      <c r="Q74" s="508"/>
      <c r="R74" s="508"/>
      <c r="S74" s="508"/>
      <c r="T74" s="508"/>
      <c r="U74" s="508"/>
      <c r="V74" s="508"/>
      <c r="W74" s="508"/>
      <c r="X74" s="509"/>
      <c r="Y74" s="509"/>
      <c r="Z74" s="509"/>
      <c r="AA74" s="510"/>
      <c r="AB74" s="510"/>
      <c r="AC74" s="510"/>
      <c r="AD74" s="510"/>
      <c r="AE74" s="511"/>
      <c r="AF74" s="512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ht="33.75" x14ac:dyDescent="0.2">
      <c r="A75" s="79" t="s">
        <v>174</v>
      </c>
      <c r="B75" s="80" t="s">
        <v>175</v>
      </c>
      <c r="C75" s="80">
        <v>4301060458</v>
      </c>
      <c r="D75" s="80">
        <v>4680115881532</v>
      </c>
      <c r="E75" s="81">
        <v>1</v>
      </c>
      <c r="F75" s="82">
        <v>4</v>
      </c>
      <c r="G75" s="81">
        <v>4</v>
      </c>
      <c r="H75" s="81">
        <v>4.4160000000000004</v>
      </c>
      <c r="I75" s="83">
        <v>104</v>
      </c>
      <c r="J75" s="83" t="s">
        <v>137</v>
      </c>
      <c r="K75" s="84" t="s">
        <v>88</v>
      </c>
      <c r="L75" s="84"/>
      <c r="M75" s="501">
        <v>30</v>
      </c>
      <c r="N75" s="501"/>
      <c r="O75" s="687" t="str">
        <f>HYPERLINK("https://abi.ru/products/Охлажденные/Вязанка/Филейская/Сардельки/P003884/","Сардельки «Филейские» Весовые н/о ТМ «Вязанка»")</f>
        <v>Сардельки «Филейские» Весовые н/о ТМ «Вязанка»</v>
      </c>
      <c r="P75" s="503"/>
      <c r="Q75" s="503"/>
      <c r="R75" s="503"/>
      <c r="S75" s="503"/>
      <c r="T75" s="85" t="s">
        <v>0</v>
      </c>
      <c r="U75" s="65">
        <v>0</v>
      </c>
      <c r="V75" s="66">
        <f>IFERROR(IF(U75="",0,CEILING((U75/$G75),1)*$G75),"")</f>
        <v>0</v>
      </c>
      <c r="W75" s="65">
        <v>0</v>
      </c>
      <c r="X75" s="66">
        <f>IFERROR(IF(W75="",0,CEILING((W75/$G75),1)*$G75),"")</f>
        <v>0</v>
      </c>
      <c r="Y75" s="65">
        <v>0</v>
      </c>
      <c r="Z75" s="66">
        <f>IFERROR(IF(Y75="",0,CEILING((Y75/$G75),1)*$G75),"")</f>
        <v>0</v>
      </c>
      <c r="AA75" s="65">
        <v>0</v>
      </c>
      <c r="AB75" s="66">
        <f>IFERROR(IF(AA75="",0,CEILING((AA75/$G75),1)*$G75),"")</f>
        <v>0</v>
      </c>
      <c r="AC75" s="67" t="str">
        <f>IF(IFERROR(ROUNDUP(V75/G75,0)*0.01196,0)+IFERROR(ROUNDUP(X75/G75,0)*0.01196,0)+IFERROR(ROUNDUP(Z75/G75,0)*0.01196,0)+IFERROR(ROUNDUP(AB75/G75,0)*0.01196,0)=0,"",IFERROR(ROUNDUP(V75/G75,0)*0.01196,0)+IFERROR(ROUNDUP(X75/G75,0)*0.01196,0)+IFERROR(ROUNDUP(Z75/G75,0)*0.01196,0)+IFERROR(ROUNDUP(AB75/G75,0)*0.01196,0))</f>
        <v/>
      </c>
      <c r="AD75" s="79" t="s">
        <v>57</v>
      </c>
      <c r="AE75" s="79" t="s">
        <v>57</v>
      </c>
      <c r="AF75" s="154" t="s">
        <v>176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53" t="s">
        <v>65</v>
      </c>
      <c r="BO75" s="77">
        <f>IFERROR(U75*H75/G75,0)</f>
        <v>0</v>
      </c>
      <c r="BP75" s="77">
        <f>IFERROR(V75*H75/G75,0)</f>
        <v>0</v>
      </c>
      <c r="BQ75" s="77">
        <f>IFERROR(1/I75*(U75/G75),0)</f>
        <v>0</v>
      </c>
      <c r="BR75" s="77">
        <f>IFERROR(1/I75*(V75/G75),0)</f>
        <v>0</v>
      </c>
      <c r="BS75" s="77">
        <f>IFERROR(W75*H75/G75,0)</f>
        <v>0</v>
      </c>
      <c r="BT75" s="77">
        <f>IFERROR(X75*H75/G75,0)</f>
        <v>0</v>
      </c>
      <c r="BU75" s="77">
        <f>IFERROR(1/I75*(W75/G75),0)</f>
        <v>0</v>
      </c>
      <c r="BV75" s="77">
        <f>IFERROR(1/I75*(X75/G75),0)</f>
        <v>0</v>
      </c>
      <c r="BW75" s="77">
        <f>IFERROR(Y75*H75/G75,0)</f>
        <v>0</v>
      </c>
      <c r="BX75" s="77">
        <f>IFERROR(Z75*H75/G75,0)</f>
        <v>0</v>
      </c>
      <c r="BY75" s="77">
        <f>IFERROR(1/I75*(Y75/G75),0)</f>
        <v>0</v>
      </c>
      <c r="BZ75" s="77">
        <f>IFERROR(1/I75*(Z75/G75),0)</f>
        <v>0</v>
      </c>
      <c r="CA75" s="77">
        <f>IFERROR(AA75*H75/G75,0)</f>
        <v>0</v>
      </c>
      <c r="CB75" s="77">
        <f>IFERROR(AB75*H75/G75,0)</f>
        <v>0</v>
      </c>
      <c r="CC75" s="77">
        <f>IFERROR(1/I75*(AA75/G75),0)</f>
        <v>0</v>
      </c>
      <c r="CD75" s="77">
        <f>IFERROR(1/I75*(AB75/G75),0)</f>
        <v>0</v>
      </c>
    </row>
    <row r="76" spans="1:82" ht="22.5" x14ac:dyDescent="0.2">
      <c r="A76" s="79" t="s">
        <v>177</v>
      </c>
      <c r="B76" s="80" t="s">
        <v>178</v>
      </c>
      <c r="C76" s="80">
        <v>4301060351</v>
      </c>
      <c r="D76" s="80">
        <v>4680115881464</v>
      </c>
      <c r="E76" s="81">
        <v>0.4</v>
      </c>
      <c r="F76" s="82">
        <v>6</v>
      </c>
      <c r="G76" s="81">
        <v>2.4</v>
      </c>
      <c r="H76" s="81">
        <v>2.61</v>
      </c>
      <c r="I76" s="83">
        <v>132</v>
      </c>
      <c r="J76" s="83" t="s">
        <v>121</v>
      </c>
      <c r="K76" s="84" t="s">
        <v>85</v>
      </c>
      <c r="L76" s="84"/>
      <c r="M76" s="501">
        <v>30</v>
      </c>
      <c r="N76" s="501"/>
      <c r="O76" s="6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76" s="503"/>
      <c r="Q76" s="503"/>
      <c r="R76" s="503"/>
      <c r="S76" s="503"/>
      <c r="T76" s="85" t="s">
        <v>0</v>
      </c>
      <c r="U76" s="65">
        <v>0</v>
      </c>
      <c r="V76" s="66">
        <f>IFERROR(IF(U76="",0,CEILING((U76/$G76),1)*$G76),"")</f>
        <v>0</v>
      </c>
      <c r="W76" s="65">
        <v>0</v>
      </c>
      <c r="X76" s="66">
        <f>IFERROR(IF(W76="",0,CEILING((W76/$G76),1)*$G76),"")</f>
        <v>0</v>
      </c>
      <c r="Y76" s="65">
        <v>0</v>
      </c>
      <c r="Z76" s="66">
        <f>IFERROR(IF(Y76="",0,CEILING((Y76/$G76),1)*$G76),"")</f>
        <v>0</v>
      </c>
      <c r="AA76" s="65">
        <v>0</v>
      </c>
      <c r="AB76" s="66">
        <f>IFERROR(IF(AA76="",0,CEILING((AA76/$G76),1)*$G76),"")</f>
        <v>0</v>
      </c>
      <c r="AC76" s="67" t="str">
        <f>IF(IFERROR(ROUNDUP(V76/G76,0)*0.00902,0)+IFERROR(ROUNDUP(X76/G76,0)*0.00902,0)+IFERROR(ROUNDUP(Z76/G76,0)*0.00902,0)+IFERROR(ROUNDUP(AB76/G76,0)*0.00902,0)=0,"",IFERROR(ROUNDUP(V76/G76,0)*0.00902,0)+IFERROR(ROUNDUP(X76/G76,0)*0.00902,0)+IFERROR(ROUNDUP(Z76/G76,0)*0.00902,0)+IFERROR(ROUNDUP(AB76/G76,0)*0.00902,0))</f>
        <v/>
      </c>
      <c r="AD76" s="79" t="s">
        <v>57</v>
      </c>
      <c r="AE76" s="79" t="s">
        <v>57</v>
      </c>
      <c r="AF76" s="156" t="s">
        <v>179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55" t="s">
        <v>65</v>
      </c>
      <c r="BO76" s="77">
        <f>IFERROR(U76*H76/G76,0)</f>
        <v>0</v>
      </c>
      <c r="BP76" s="77">
        <f>IFERROR(V76*H76/G76,0)</f>
        <v>0</v>
      </c>
      <c r="BQ76" s="77">
        <f>IFERROR(1/I76*(U76/G76),0)</f>
        <v>0</v>
      </c>
      <c r="BR76" s="77">
        <f>IFERROR(1/I76*(V76/G76),0)</f>
        <v>0</v>
      </c>
      <c r="BS76" s="77">
        <f>IFERROR(W76*H76/G76,0)</f>
        <v>0</v>
      </c>
      <c r="BT76" s="77">
        <f>IFERROR(X76*H76/G76,0)</f>
        <v>0</v>
      </c>
      <c r="BU76" s="77">
        <f>IFERROR(1/I76*(W76/G76),0)</f>
        <v>0</v>
      </c>
      <c r="BV76" s="77">
        <f>IFERROR(1/I76*(X76/G76),0)</f>
        <v>0</v>
      </c>
      <c r="BW76" s="77">
        <f>IFERROR(Y76*H76/G76,0)</f>
        <v>0</v>
      </c>
      <c r="BX76" s="77">
        <f>IFERROR(Z76*H76/G76,0)</f>
        <v>0</v>
      </c>
      <c r="BY76" s="77">
        <f>IFERROR(1/I76*(Y76/G76),0)</f>
        <v>0</v>
      </c>
      <c r="BZ76" s="77">
        <f>IFERROR(1/I76*(Z76/G76),0)</f>
        <v>0</v>
      </c>
      <c r="CA76" s="77">
        <f>IFERROR(AA76*H76/G76,0)</f>
        <v>0</v>
      </c>
      <c r="CB76" s="77">
        <f>IFERROR(AB76*H76/G76,0)</f>
        <v>0</v>
      </c>
      <c r="CC76" s="77">
        <f>IFERROR(1/I76*(AA76/G76),0)</f>
        <v>0</v>
      </c>
      <c r="CD76" s="77">
        <f>IFERROR(1/I76*(AB76/G76),0)</f>
        <v>0</v>
      </c>
    </row>
    <row r="77" spans="1:82" x14ac:dyDescent="0.2">
      <c r="A77" s="506"/>
      <c r="B77" s="506"/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6"/>
      <c r="O77" s="504" t="s">
        <v>43</v>
      </c>
      <c r="P77" s="505"/>
      <c r="Q77" s="505"/>
      <c r="R77" s="505"/>
      <c r="S77" s="505"/>
      <c r="T77" s="39" t="s">
        <v>42</v>
      </c>
      <c r="U77" s="50">
        <f>IFERROR(U75/G75,0)+IFERROR(U76/G76,0)</f>
        <v>0</v>
      </c>
      <c r="V77" s="50">
        <f>IFERROR(V75/G75,0)+IFERROR(V76/G76,0)</f>
        <v>0</v>
      </c>
      <c r="W77" s="50">
        <f>IFERROR(W75/G75,0)+IFERROR(W76/G76,0)</f>
        <v>0</v>
      </c>
      <c r="X77" s="50">
        <f>IFERROR(X75/G75,0)+IFERROR(X76/G76,0)</f>
        <v>0</v>
      </c>
      <c r="Y77" s="50">
        <f>IFERROR(Y75/G75,0)+IFERROR(Y76/G76,0)</f>
        <v>0</v>
      </c>
      <c r="Z77" s="50">
        <f>IFERROR(Z75/G75,0)+IFERROR(Z76/G76,0)</f>
        <v>0</v>
      </c>
      <c r="AA77" s="50">
        <f>IFERROR(AA75/G75,0)+IFERROR(AA76/G76,0)</f>
        <v>0</v>
      </c>
      <c r="AB77" s="50">
        <f>IFERROR(AB75/G75,0)+IFERROR(AB76/G76,0)</f>
        <v>0</v>
      </c>
      <c r="AC77" s="50">
        <f>IFERROR(IF(AC75="",0,AC75),0)+IFERROR(IF(AC76="",0,AC76),0)</f>
        <v>0</v>
      </c>
      <c r="AD77" s="3"/>
      <c r="AE77" s="72"/>
      <c r="AF77" s="3"/>
      <c r="AG77" s="3"/>
      <c r="AH77" s="3"/>
      <c r="AI77" s="3"/>
      <c r="AJ77" s="3"/>
      <c r="AK77" s="3"/>
      <c r="AL77" s="62"/>
      <c r="AM77" s="62"/>
      <c r="AN77" s="62"/>
      <c r="AO77" s="3"/>
      <c r="AP77" s="3"/>
      <c r="AQ77" s="2"/>
      <c r="AR77" s="2"/>
      <c r="AS77" s="2"/>
      <c r="AT77" s="2"/>
      <c r="AU77" s="20"/>
      <c r="AV77" s="20"/>
      <c r="AW77" s="21"/>
    </row>
    <row r="78" spans="1:82" x14ac:dyDescent="0.2">
      <c r="A78" s="506"/>
      <c r="B78" s="506"/>
      <c r="C78" s="506"/>
      <c r="D78" s="506"/>
      <c r="E78" s="506"/>
      <c r="F78" s="506"/>
      <c r="G78" s="506"/>
      <c r="H78" s="506"/>
      <c r="I78" s="506"/>
      <c r="J78" s="506"/>
      <c r="K78" s="506"/>
      <c r="L78" s="506"/>
      <c r="M78" s="506"/>
      <c r="N78" s="506"/>
      <c r="O78" s="504" t="s">
        <v>43</v>
      </c>
      <c r="P78" s="505"/>
      <c r="Q78" s="505"/>
      <c r="R78" s="505"/>
      <c r="S78" s="505"/>
      <c r="T78" s="39" t="s">
        <v>0</v>
      </c>
      <c r="U78" s="50">
        <f t="shared" ref="U78:AB78" si="49">IFERROR(SUM(U75:U76),0)</f>
        <v>0</v>
      </c>
      <c r="V78" s="50">
        <f t="shared" si="49"/>
        <v>0</v>
      </c>
      <c r="W78" s="50">
        <f t="shared" si="49"/>
        <v>0</v>
      </c>
      <c r="X78" s="50">
        <f t="shared" si="49"/>
        <v>0</v>
      </c>
      <c r="Y78" s="50">
        <f t="shared" si="49"/>
        <v>0</v>
      </c>
      <c r="Z78" s="50">
        <f t="shared" si="49"/>
        <v>0</v>
      </c>
      <c r="AA78" s="50">
        <f t="shared" si="49"/>
        <v>0</v>
      </c>
      <c r="AB78" s="50">
        <f t="shared" si="49"/>
        <v>0</v>
      </c>
      <c r="AC78" s="50" t="s">
        <v>57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ht="15" x14ac:dyDescent="0.25">
      <c r="A79" s="526" t="s">
        <v>180</v>
      </c>
      <c r="B79" s="509"/>
      <c r="C79" s="509"/>
      <c r="D79" s="509"/>
      <c r="E79" s="509"/>
      <c r="F79" s="509"/>
      <c r="G79" s="509"/>
      <c r="H79" s="509"/>
      <c r="I79" s="509"/>
      <c r="J79" s="509"/>
      <c r="K79" s="509"/>
      <c r="L79" s="509"/>
      <c r="M79" s="509"/>
      <c r="N79" s="509"/>
      <c r="O79" s="509"/>
      <c r="P79" s="509"/>
      <c r="Q79" s="509"/>
      <c r="R79" s="509"/>
      <c r="S79" s="509"/>
      <c r="T79" s="509"/>
      <c r="U79" s="509"/>
      <c r="V79" s="509"/>
      <c r="W79" s="509"/>
      <c r="X79" s="509"/>
      <c r="Y79" s="509"/>
      <c r="Z79" s="509"/>
      <c r="AA79" s="510"/>
      <c r="AB79" s="510"/>
      <c r="AC79" s="510"/>
      <c r="AD79" s="510"/>
      <c r="AE79" s="511"/>
      <c r="AF79" s="527"/>
      <c r="AG79" s="2"/>
      <c r="AH79" s="2"/>
      <c r="AI79" s="2"/>
      <c r="AJ79" s="2"/>
      <c r="AK79" s="61"/>
      <c r="AL79" s="61"/>
      <c r="AM79" s="61"/>
      <c r="AN79" s="2"/>
      <c r="AO79" s="2"/>
      <c r="AP79" s="2"/>
      <c r="AQ79" s="2"/>
      <c r="AR79" s="2"/>
    </row>
    <row r="80" spans="1:82" ht="15" x14ac:dyDescent="0.25">
      <c r="A80" s="507" t="s">
        <v>118</v>
      </c>
      <c r="B80" s="508"/>
      <c r="C80" s="508"/>
      <c r="D80" s="508"/>
      <c r="E80" s="508"/>
      <c r="F80" s="508"/>
      <c r="G80" s="508"/>
      <c r="H80" s="508"/>
      <c r="I80" s="508"/>
      <c r="J80" s="508"/>
      <c r="K80" s="508"/>
      <c r="L80" s="508"/>
      <c r="M80" s="508"/>
      <c r="N80" s="508"/>
      <c r="O80" s="508"/>
      <c r="P80" s="508"/>
      <c r="Q80" s="508"/>
      <c r="R80" s="508"/>
      <c r="S80" s="508"/>
      <c r="T80" s="508"/>
      <c r="U80" s="508"/>
      <c r="V80" s="508"/>
      <c r="W80" s="508"/>
      <c r="X80" s="509"/>
      <c r="Y80" s="509"/>
      <c r="Z80" s="509"/>
      <c r="AA80" s="510"/>
      <c r="AB80" s="510"/>
      <c r="AC80" s="510"/>
      <c r="AD80" s="510"/>
      <c r="AE80" s="511"/>
      <c r="AF80" s="512"/>
      <c r="AG80" s="2"/>
      <c r="AH80" s="2"/>
      <c r="AI80" s="2"/>
      <c r="AJ80" s="2"/>
      <c r="AK80" s="61"/>
      <c r="AL80" s="61"/>
      <c r="AM80" s="61"/>
      <c r="AN80" s="2"/>
      <c r="AO80" s="2"/>
      <c r="AP80" s="2"/>
      <c r="AQ80" s="2"/>
      <c r="AR80" s="2"/>
    </row>
    <row r="81" spans="1:82" ht="22.5" x14ac:dyDescent="0.2">
      <c r="A81" s="79" t="s">
        <v>181</v>
      </c>
      <c r="B81" s="80" t="s">
        <v>182</v>
      </c>
      <c r="C81" s="80">
        <v>4301011443</v>
      </c>
      <c r="D81" s="80">
        <v>4680115881303</v>
      </c>
      <c r="E81" s="81">
        <v>0.45</v>
      </c>
      <c r="F81" s="82">
        <v>10</v>
      </c>
      <c r="G81" s="81">
        <v>4.5</v>
      </c>
      <c r="H81" s="81">
        <v>4.71</v>
      </c>
      <c r="I81" s="83">
        <v>132</v>
      </c>
      <c r="J81" s="83" t="s">
        <v>121</v>
      </c>
      <c r="K81" s="84" t="s">
        <v>88</v>
      </c>
      <c r="L81" s="84"/>
      <c r="M81" s="501">
        <v>50</v>
      </c>
      <c r="N81" s="501"/>
      <c r="O81" s="6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503"/>
      <c r="Q81" s="503"/>
      <c r="R81" s="503"/>
      <c r="S81" s="503"/>
      <c r="T81" s="85" t="s">
        <v>0</v>
      </c>
      <c r="U81" s="65">
        <v>0</v>
      </c>
      <c r="V81" s="66">
        <f>IFERROR(IF(U81="",0,CEILING((U81/$G81),1)*$G81),"")</f>
        <v>0</v>
      </c>
      <c r="W81" s="65">
        <v>0</v>
      </c>
      <c r="X81" s="66">
        <f>IFERROR(IF(W81="",0,CEILING((W81/$G81),1)*$G81),"")</f>
        <v>0</v>
      </c>
      <c r="Y81" s="65">
        <v>0</v>
      </c>
      <c r="Z81" s="66">
        <f>IFERROR(IF(Y81="",0,CEILING((Y81/$G81),1)*$G81),"")</f>
        <v>0</v>
      </c>
      <c r="AA81" s="65">
        <v>0</v>
      </c>
      <c r="AB81" s="66">
        <f>IFERROR(IF(AA81="",0,CEILING((AA81/$G81),1)*$G81),"")</f>
        <v>0</v>
      </c>
      <c r="AC81" s="67" t="str">
        <f>IF(IFERROR(ROUNDUP(V81/G81,0)*0.00902,0)+IFERROR(ROUNDUP(X81/G81,0)*0.00902,0)+IFERROR(ROUNDUP(Z81/G81,0)*0.00902,0)+IFERROR(ROUNDUP(AB81/G81,0)*0.00902,0)=0,"",IFERROR(ROUNDUP(V81/G81,0)*0.00902,0)+IFERROR(ROUNDUP(X81/G81,0)*0.00902,0)+IFERROR(ROUNDUP(Z81/G81,0)*0.00902,0)+IFERROR(ROUNDUP(AB81/G81,0)*0.00902,0))</f>
        <v/>
      </c>
      <c r="AD81" s="79" t="s">
        <v>57</v>
      </c>
      <c r="AE81" s="79" t="s">
        <v>57</v>
      </c>
      <c r="AF81" s="158" t="s">
        <v>183</v>
      </c>
      <c r="AG81" s="2"/>
      <c r="AH81" s="2"/>
      <c r="AI81" s="2"/>
      <c r="AJ81" s="2"/>
      <c r="AK81" s="2"/>
      <c r="AL81" s="61"/>
      <c r="AM81" s="61"/>
      <c r="AN81" s="61"/>
      <c r="AO81" s="2"/>
      <c r="AP81" s="2"/>
      <c r="AQ81" s="2"/>
      <c r="AR81" s="2"/>
      <c r="AS81" s="2"/>
      <c r="AT81" s="2"/>
      <c r="AU81" s="20"/>
      <c r="AV81" s="20"/>
      <c r="AW81" s="21"/>
      <c r="BB81" s="157" t="s">
        <v>65</v>
      </c>
      <c r="BO81" s="77">
        <f>IFERROR(U81*H81/G81,0)</f>
        <v>0</v>
      </c>
      <c r="BP81" s="77">
        <f>IFERROR(V81*H81/G81,0)</f>
        <v>0</v>
      </c>
      <c r="BQ81" s="77">
        <f>IFERROR(1/I81*(U81/G81),0)</f>
        <v>0</v>
      </c>
      <c r="BR81" s="77">
        <f>IFERROR(1/I81*(V81/G81),0)</f>
        <v>0</v>
      </c>
      <c r="BS81" s="77">
        <f>IFERROR(W81*H81/G81,0)</f>
        <v>0</v>
      </c>
      <c r="BT81" s="77">
        <f>IFERROR(X81*H81/G81,0)</f>
        <v>0</v>
      </c>
      <c r="BU81" s="77">
        <f>IFERROR(1/I81*(W81/G81),0)</f>
        <v>0</v>
      </c>
      <c r="BV81" s="77">
        <f>IFERROR(1/I81*(X81/G81),0)</f>
        <v>0</v>
      </c>
      <c r="BW81" s="77">
        <f>IFERROR(Y81*H81/G81,0)</f>
        <v>0</v>
      </c>
      <c r="BX81" s="77">
        <f>IFERROR(Z81*H81/G81,0)</f>
        <v>0</v>
      </c>
      <c r="BY81" s="77">
        <f>IFERROR(1/I81*(Y81/G81),0)</f>
        <v>0</v>
      </c>
      <c r="BZ81" s="77">
        <f>IFERROR(1/I81*(Z81/G81),0)</f>
        <v>0</v>
      </c>
      <c r="CA81" s="77">
        <f>IFERROR(AA81*H81/G81,0)</f>
        <v>0</v>
      </c>
      <c r="CB81" s="77">
        <f>IFERROR(AB81*H81/G81,0)</f>
        <v>0</v>
      </c>
      <c r="CC81" s="77">
        <f>IFERROR(1/I81*(AA81/G81),0)</f>
        <v>0</v>
      </c>
      <c r="CD81" s="77">
        <f>IFERROR(1/I81*(AB81/G81),0)</f>
        <v>0</v>
      </c>
    </row>
    <row r="82" spans="1:82" x14ac:dyDescent="0.2">
      <c r="A82" s="506"/>
      <c r="B82" s="506"/>
      <c r="C82" s="506"/>
      <c r="D82" s="506"/>
      <c r="E82" s="506"/>
      <c r="F82" s="506"/>
      <c r="G82" s="506"/>
      <c r="H82" s="506"/>
      <c r="I82" s="506"/>
      <c r="J82" s="506"/>
      <c r="K82" s="506"/>
      <c r="L82" s="506"/>
      <c r="M82" s="506"/>
      <c r="N82" s="506"/>
      <c r="O82" s="504" t="s">
        <v>43</v>
      </c>
      <c r="P82" s="505"/>
      <c r="Q82" s="505"/>
      <c r="R82" s="505"/>
      <c r="S82" s="505"/>
      <c r="T82" s="39" t="s">
        <v>42</v>
      </c>
      <c r="U82" s="50">
        <f>IFERROR(U81/G81,0)</f>
        <v>0</v>
      </c>
      <c r="V82" s="50">
        <f>IFERROR(V81/G81,0)</f>
        <v>0</v>
      </c>
      <c r="W82" s="50">
        <f>IFERROR(W81/G81,0)</f>
        <v>0</v>
      </c>
      <c r="X82" s="50">
        <f>IFERROR(X81/G81,0)</f>
        <v>0</v>
      </c>
      <c r="Y82" s="50">
        <f>IFERROR(Y81/G81,0)</f>
        <v>0</v>
      </c>
      <c r="Z82" s="50">
        <f>IFERROR(Z81/G81,0)</f>
        <v>0</v>
      </c>
      <c r="AA82" s="50">
        <f>IFERROR(AA81/G81,0)</f>
        <v>0</v>
      </c>
      <c r="AB82" s="50">
        <f>IFERROR(AB81/G81,0)</f>
        <v>0</v>
      </c>
      <c r="AC82" s="50">
        <f>IFERROR(IF(AC81="",0,AC81),0)</f>
        <v>0</v>
      </c>
      <c r="AD82" s="3"/>
      <c r="AE82" s="72"/>
      <c r="AF82" s="3"/>
      <c r="AG82" s="3"/>
      <c r="AH82" s="3"/>
      <c r="AI82" s="3"/>
      <c r="AJ82" s="3"/>
      <c r="AK82" s="3"/>
      <c r="AL82" s="62"/>
      <c r="AM82" s="62"/>
      <c r="AN82" s="62"/>
      <c r="AO82" s="3"/>
      <c r="AP82" s="3"/>
      <c r="AQ82" s="2"/>
      <c r="AR82" s="2"/>
      <c r="AS82" s="2"/>
      <c r="AT82" s="2"/>
      <c r="AU82" s="20"/>
      <c r="AV82" s="20"/>
      <c r="AW82" s="21"/>
    </row>
    <row r="83" spans="1:82" x14ac:dyDescent="0.2">
      <c r="A83" s="506"/>
      <c r="B83" s="506"/>
      <c r="C83" s="506"/>
      <c r="D83" s="506"/>
      <c r="E83" s="506"/>
      <c r="F83" s="506"/>
      <c r="G83" s="506"/>
      <c r="H83" s="506"/>
      <c r="I83" s="506"/>
      <c r="J83" s="506"/>
      <c r="K83" s="506"/>
      <c r="L83" s="506"/>
      <c r="M83" s="506"/>
      <c r="N83" s="506"/>
      <c r="O83" s="504" t="s">
        <v>43</v>
      </c>
      <c r="P83" s="505"/>
      <c r="Q83" s="505"/>
      <c r="R83" s="505"/>
      <c r="S83" s="505"/>
      <c r="T83" s="39" t="s">
        <v>0</v>
      </c>
      <c r="U83" s="50">
        <f t="shared" ref="U83:AB83" si="50">IFERROR(SUM(U81:U81),0)</f>
        <v>0</v>
      </c>
      <c r="V83" s="50">
        <f t="shared" si="50"/>
        <v>0</v>
      </c>
      <c r="W83" s="50">
        <f t="shared" si="50"/>
        <v>0</v>
      </c>
      <c r="X83" s="50">
        <f t="shared" si="50"/>
        <v>0</v>
      </c>
      <c r="Y83" s="50">
        <f t="shared" si="50"/>
        <v>0</v>
      </c>
      <c r="Z83" s="50">
        <f t="shared" si="50"/>
        <v>0</v>
      </c>
      <c r="AA83" s="50">
        <f t="shared" si="50"/>
        <v>0</v>
      </c>
      <c r="AB83" s="50">
        <f t="shared" si="50"/>
        <v>0</v>
      </c>
      <c r="AC83" s="50" t="s">
        <v>57</v>
      </c>
      <c r="AD83" s="3"/>
      <c r="AE83" s="72"/>
      <c r="AF83" s="3"/>
      <c r="AG83" s="3"/>
      <c r="AH83" s="3"/>
      <c r="AI83" s="3"/>
      <c r="AJ83" s="3"/>
      <c r="AK83" s="3"/>
      <c r="AL83" s="62"/>
      <c r="AM83" s="62"/>
      <c r="AN83" s="62"/>
      <c r="AO83" s="3"/>
      <c r="AP83" s="3"/>
      <c r="AQ83" s="2"/>
      <c r="AR83" s="2"/>
      <c r="AS83" s="2"/>
      <c r="AT83" s="2"/>
      <c r="AU83" s="20"/>
      <c r="AV83" s="20"/>
      <c r="AW83" s="21"/>
    </row>
    <row r="84" spans="1:82" ht="15" x14ac:dyDescent="0.25">
      <c r="A84" s="507" t="s">
        <v>82</v>
      </c>
      <c r="B84" s="508"/>
      <c r="C84" s="508"/>
      <c r="D84" s="508"/>
      <c r="E84" s="508"/>
      <c r="F84" s="508"/>
      <c r="G84" s="508"/>
      <c r="H84" s="508"/>
      <c r="I84" s="508"/>
      <c r="J84" s="508"/>
      <c r="K84" s="508"/>
      <c r="L84" s="508"/>
      <c r="M84" s="508"/>
      <c r="N84" s="508"/>
      <c r="O84" s="508"/>
      <c r="P84" s="508"/>
      <c r="Q84" s="508"/>
      <c r="R84" s="508"/>
      <c r="S84" s="508"/>
      <c r="T84" s="508"/>
      <c r="U84" s="508"/>
      <c r="V84" s="508"/>
      <c r="W84" s="508"/>
      <c r="X84" s="509"/>
      <c r="Y84" s="509"/>
      <c r="Z84" s="509"/>
      <c r="AA84" s="510"/>
      <c r="AB84" s="510"/>
      <c r="AC84" s="510"/>
      <c r="AD84" s="510"/>
      <c r="AE84" s="511"/>
      <c r="AF84" s="512"/>
      <c r="AG84" s="2"/>
      <c r="AH84" s="2"/>
      <c r="AI84" s="2"/>
      <c r="AJ84" s="2"/>
      <c r="AK84" s="61"/>
      <c r="AL84" s="61"/>
      <c r="AM84" s="61"/>
      <c r="AN84" s="2"/>
      <c r="AO84" s="2"/>
      <c r="AP84" s="2"/>
      <c r="AQ84" s="2"/>
      <c r="AR84" s="2"/>
    </row>
    <row r="85" spans="1:82" ht="22.5" x14ac:dyDescent="0.2">
      <c r="A85" s="79" t="s">
        <v>184</v>
      </c>
      <c r="B85" s="80" t="s">
        <v>185</v>
      </c>
      <c r="C85" s="80">
        <v>4301051437</v>
      </c>
      <c r="D85" s="80">
        <v>4607091386967</v>
      </c>
      <c r="E85" s="81">
        <v>1.35</v>
      </c>
      <c r="F85" s="82">
        <v>6</v>
      </c>
      <c r="G85" s="81">
        <v>8.1</v>
      </c>
      <c r="H85" s="81">
        <v>8.6639999999999997</v>
      </c>
      <c r="I85" s="83">
        <v>56</v>
      </c>
      <c r="J85" s="83" t="s">
        <v>137</v>
      </c>
      <c r="K85" s="84" t="s">
        <v>85</v>
      </c>
      <c r="L85" s="84"/>
      <c r="M85" s="501">
        <v>45</v>
      </c>
      <c r="N85" s="501"/>
      <c r="O85" s="6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P85" s="503"/>
      <c r="Q85" s="503"/>
      <c r="R85" s="503"/>
      <c r="S85" s="503"/>
      <c r="T85" s="85" t="s">
        <v>0</v>
      </c>
      <c r="U85" s="65">
        <v>0</v>
      </c>
      <c r="V85" s="66">
        <f>IFERROR(IF(U85="",0,CEILING((U85/$G85),1)*$G85),"")</f>
        <v>0</v>
      </c>
      <c r="W85" s="65">
        <v>0</v>
      </c>
      <c r="X85" s="66">
        <f>IFERROR(IF(W85="",0,CEILING((W85/$G85),1)*$G85),"")</f>
        <v>0</v>
      </c>
      <c r="Y85" s="65">
        <v>0</v>
      </c>
      <c r="Z85" s="66">
        <f>IFERROR(IF(Y85="",0,CEILING((Y85/$G85),1)*$G85),"")</f>
        <v>0</v>
      </c>
      <c r="AA85" s="65">
        <v>0</v>
      </c>
      <c r="AB85" s="66">
        <f>IFERROR(IF(AA85="",0,CEILING((AA85/$G85),1)*$G85),"")</f>
        <v>0</v>
      </c>
      <c r="AC85" s="67" t="str">
        <f>IF(IFERROR(ROUNDUP(V85/G85,0)*0.02175,0)+IFERROR(ROUNDUP(X85/G85,0)*0.02175,0)+IFERROR(ROUNDUP(Z85/G85,0)*0.02175,0)+IFERROR(ROUNDUP(AB85/G85,0)*0.02175,0)=0,"",IFERROR(ROUNDUP(V85/G85,0)*0.02175,0)+IFERROR(ROUNDUP(X85/G85,0)*0.02175,0)+IFERROR(ROUNDUP(Z85/G85,0)*0.02175,0)+IFERROR(ROUNDUP(AB85/G85,0)*0.02175,0))</f>
        <v/>
      </c>
      <c r="AD85" s="79" t="s">
        <v>57</v>
      </c>
      <c r="AE85" s="79" t="s">
        <v>57</v>
      </c>
      <c r="AF85" s="160" t="s">
        <v>186</v>
      </c>
      <c r="AG85" s="2"/>
      <c r="AH85" s="2"/>
      <c r="AI85" s="2"/>
      <c r="AJ85" s="2"/>
      <c r="AK85" s="2"/>
      <c r="AL85" s="61"/>
      <c r="AM85" s="61"/>
      <c r="AN85" s="61"/>
      <c r="AO85" s="2"/>
      <c r="AP85" s="2"/>
      <c r="AQ85" s="2"/>
      <c r="AR85" s="2"/>
      <c r="AS85" s="2"/>
      <c r="AT85" s="2"/>
      <c r="AU85" s="20"/>
      <c r="AV85" s="20"/>
      <c r="AW85" s="21"/>
      <c r="BB85" s="159" t="s">
        <v>65</v>
      </c>
      <c r="BO85" s="77">
        <f>IFERROR(U85*H85/G85,0)</f>
        <v>0</v>
      </c>
      <c r="BP85" s="77">
        <f>IFERROR(V85*H85/G85,0)</f>
        <v>0</v>
      </c>
      <c r="BQ85" s="77">
        <f>IFERROR(1/I85*(U85/G85),0)</f>
        <v>0</v>
      </c>
      <c r="BR85" s="77">
        <f>IFERROR(1/I85*(V85/G85),0)</f>
        <v>0</v>
      </c>
      <c r="BS85" s="77">
        <f>IFERROR(W85*H85/G85,0)</f>
        <v>0</v>
      </c>
      <c r="BT85" s="77">
        <f>IFERROR(X85*H85/G85,0)</f>
        <v>0</v>
      </c>
      <c r="BU85" s="77">
        <f>IFERROR(1/I85*(W85/G85),0)</f>
        <v>0</v>
      </c>
      <c r="BV85" s="77">
        <f>IFERROR(1/I85*(X85/G85),0)</f>
        <v>0</v>
      </c>
      <c r="BW85" s="77">
        <f>IFERROR(Y85*H85/G85,0)</f>
        <v>0</v>
      </c>
      <c r="BX85" s="77">
        <f>IFERROR(Z85*H85/G85,0)</f>
        <v>0</v>
      </c>
      <c r="BY85" s="77">
        <f>IFERROR(1/I85*(Y85/G85),0)</f>
        <v>0</v>
      </c>
      <c r="BZ85" s="77">
        <f>IFERROR(1/I85*(Z85/G85),0)</f>
        <v>0</v>
      </c>
      <c r="CA85" s="77">
        <f>IFERROR(AA85*H85/G85,0)</f>
        <v>0</v>
      </c>
      <c r="CB85" s="77">
        <f>IFERROR(AB85*H85/G85,0)</f>
        <v>0</v>
      </c>
      <c r="CC85" s="77">
        <f>IFERROR(1/I85*(AA85/G85),0)</f>
        <v>0</v>
      </c>
      <c r="CD85" s="77">
        <f>IFERROR(1/I85*(AB85/G85),0)</f>
        <v>0</v>
      </c>
    </row>
    <row r="86" spans="1:82" x14ac:dyDescent="0.2">
      <c r="A86" s="79" t="s">
        <v>187</v>
      </c>
      <c r="B86" s="80" t="s">
        <v>188</v>
      </c>
      <c r="C86" s="80">
        <v>4301051687</v>
      </c>
      <c r="D86" s="80">
        <v>4680115880214</v>
      </c>
      <c r="E86" s="81">
        <v>0.45</v>
      </c>
      <c r="F86" s="82">
        <v>4</v>
      </c>
      <c r="G86" s="81">
        <v>1.8</v>
      </c>
      <c r="H86" s="81">
        <v>2.032</v>
      </c>
      <c r="I86" s="83">
        <v>182</v>
      </c>
      <c r="J86" s="83" t="s">
        <v>86</v>
      </c>
      <c r="K86" s="84" t="s">
        <v>85</v>
      </c>
      <c r="L86" s="84"/>
      <c r="M86" s="501">
        <v>45</v>
      </c>
      <c r="N86" s="501"/>
      <c r="O86" s="684" t="s">
        <v>189</v>
      </c>
      <c r="P86" s="503"/>
      <c r="Q86" s="503"/>
      <c r="R86" s="503"/>
      <c r="S86" s="503"/>
      <c r="T86" s="85" t="s">
        <v>0</v>
      </c>
      <c r="U86" s="65">
        <v>0</v>
      </c>
      <c r="V86" s="66">
        <f>IFERROR(IF(U86="",0,CEILING((U86/$G86),1)*$G86),"")</f>
        <v>0</v>
      </c>
      <c r="W86" s="65">
        <v>0</v>
      </c>
      <c r="X86" s="66">
        <f>IFERROR(IF(W86="",0,CEILING((W86/$G86),1)*$G86),"")</f>
        <v>0</v>
      </c>
      <c r="Y86" s="65">
        <v>0</v>
      </c>
      <c r="Z86" s="66">
        <f>IFERROR(IF(Y86="",0,CEILING((Y86/$G86),1)*$G86),"")</f>
        <v>0</v>
      </c>
      <c r="AA86" s="65">
        <v>0</v>
      </c>
      <c r="AB86" s="66">
        <f>IFERROR(IF(AA86="",0,CEILING((AA86/$G86),1)*$G86),"")</f>
        <v>0</v>
      </c>
      <c r="AC86" s="67" t="str">
        <f>IF(IFERROR(ROUNDUP(V86/G86,0)*0.00651,0)+IFERROR(ROUNDUP(X86/G86,0)*0.00651,0)+IFERROR(ROUNDUP(Z86/G86,0)*0.00651,0)+IFERROR(ROUNDUP(AB86/G86,0)*0.00651,0)=0,"",IFERROR(ROUNDUP(V86/G86,0)*0.00651,0)+IFERROR(ROUNDUP(X86/G86,0)*0.00651,0)+IFERROR(ROUNDUP(Z86/G86,0)*0.00651,0)+IFERROR(ROUNDUP(AB86/G86,0)*0.00651,0))</f>
        <v/>
      </c>
      <c r="AD86" s="79" t="s">
        <v>57</v>
      </c>
      <c r="AE86" s="79" t="s">
        <v>57</v>
      </c>
      <c r="AF86" s="162" t="s">
        <v>190</v>
      </c>
      <c r="AG86" s="2"/>
      <c r="AH86" s="2"/>
      <c r="AI86" s="2"/>
      <c r="AJ86" s="2"/>
      <c r="AK86" s="2"/>
      <c r="AL86" s="61"/>
      <c r="AM86" s="61"/>
      <c r="AN86" s="61"/>
      <c r="AO86" s="2"/>
      <c r="AP86" s="2"/>
      <c r="AQ86" s="2"/>
      <c r="AR86" s="2"/>
      <c r="AS86" s="2"/>
      <c r="AT86" s="2"/>
      <c r="AU86" s="20"/>
      <c r="AV86" s="20"/>
      <c r="AW86" s="21"/>
      <c r="BB86" s="161" t="s">
        <v>65</v>
      </c>
      <c r="BO86" s="77">
        <f>IFERROR(U86*H86/G86,0)</f>
        <v>0</v>
      </c>
      <c r="BP86" s="77">
        <f>IFERROR(V86*H86/G86,0)</f>
        <v>0</v>
      </c>
      <c r="BQ86" s="77">
        <f>IFERROR(1/I86*(U86/G86),0)</f>
        <v>0</v>
      </c>
      <c r="BR86" s="77">
        <f>IFERROR(1/I86*(V86/G86),0)</f>
        <v>0</v>
      </c>
      <c r="BS86" s="77">
        <f>IFERROR(W86*H86/G86,0)</f>
        <v>0</v>
      </c>
      <c r="BT86" s="77">
        <f>IFERROR(X86*H86/G86,0)</f>
        <v>0</v>
      </c>
      <c r="BU86" s="77">
        <f>IFERROR(1/I86*(W86/G86),0)</f>
        <v>0</v>
      </c>
      <c r="BV86" s="77">
        <f>IFERROR(1/I86*(X86/G86),0)</f>
        <v>0</v>
      </c>
      <c r="BW86" s="77">
        <f>IFERROR(Y86*H86/G86,0)</f>
        <v>0</v>
      </c>
      <c r="BX86" s="77">
        <f>IFERROR(Z86*H86/G86,0)</f>
        <v>0</v>
      </c>
      <c r="BY86" s="77">
        <f>IFERROR(1/I86*(Y86/G86),0)</f>
        <v>0</v>
      </c>
      <c r="BZ86" s="77">
        <f>IFERROR(1/I86*(Z86/G86),0)</f>
        <v>0</v>
      </c>
      <c r="CA86" s="77">
        <f>IFERROR(AA86*H86/G86,0)</f>
        <v>0</v>
      </c>
      <c r="CB86" s="77">
        <f>IFERROR(AB86*H86/G86,0)</f>
        <v>0</v>
      </c>
      <c r="CC86" s="77">
        <f>IFERROR(1/I86*(AA86/G86),0)</f>
        <v>0</v>
      </c>
      <c r="CD86" s="77">
        <f>IFERROR(1/I86*(AB86/G86),0)</f>
        <v>0</v>
      </c>
    </row>
    <row r="87" spans="1:82" x14ac:dyDescent="0.2">
      <c r="A87" s="506"/>
      <c r="B87" s="506"/>
      <c r="C87" s="506"/>
      <c r="D87" s="506"/>
      <c r="E87" s="506"/>
      <c r="F87" s="506"/>
      <c r="G87" s="506"/>
      <c r="H87" s="506"/>
      <c r="I87" s="506"/>
      <c r="J87" s="506"/>
      <c r="K87" s="506"/>
      <c r="L87" s="506"/>
      <c r="M87" s="506"/>
      <c r="N87" s="506"/>
      <c r="O87" s="504" t="s">
        <v>43</v>
      </c>
      <c r="P87" s="505"/>
      <c r="Q87" s="505"/>
      <c r="R87" s="505"/>
      <c r="S87" s="505"/>
      <c r="T87" s="39" t="s">
        <v>42</v>
      </c>
      <c r="U87" s="50">
        <f>IFERROR(U85/G85,0)+IFERROR(U86/G86,0)</f>
        <v>0</v>
      </c>
      <c r="V87" s="50">
        <f>IFERROR(V85/G85,0)+IFERROR(V86/G86,0)</f>
        <v>0</v>
      </c>
      <c r="W87" s="50">
        <f>IFERROR(W85/G85,0)+IFERROR(W86/G86,0)</f>
        <v>0</v>
      </c>
      <c r="X87" s="50">
        <f>IFERROR(X85/G85,0)+IFERROR(X86/G86,0)</f>
        <v>0</v>
      </c>
      <c r="Y87" s="50">
        <f>IFERROR(Y85/G85,0)+IFERROR(Y86/G86,0)</f>
        <v>0</v>
      </c>
      <c r="Z87" s="50">
        <f>IFERROR(Z85/G85,0)+IFERROR(Z86/G86,0)</f>
        <v>0</v>
      </c>
      <c r="AA87" s="50">
        <f>IFERROR(AA85/G85,0)+IFERROR(AA86/G86,0)</f>
        <v>0</v>
      </c>
      <c r="AB87" s="50">
        <f>IFERROR(AB85/G85,0)+IFERROR(AB86/G86,0)</f>
        <v>0</v>
      </c>
      <c r="AC87" s="50">
        <f>IFERROR(IF(AC85="",0,AC85),0)+IFERROR(IF(AC86="",0,AC86),0)</f>
        <v>0</v>
      </c>
      <c r="AD87" s="3"/>
      <c r="AE87" s="72"/>
      <c r="AF87" s="3"/>
      <c r="AG87" s="3"/>
      <c r="AH87" s="3"/>
      <c r="AI87" s="3"/>
      <c r="AJ87" s="3"/>
      <c r="AK87" s="3"/>
      <c r="AL87" s="62"/>
      <c r="AM87" s="62"/>
      <c r="AN87" s="62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x14ac:dyDescent="0.2">
      <c r="A88" s="506"/>
      <c r="B88" s="506"/>
      <c r="C88" s="506"/>
      <c r="D88" s="506"/>
      <c r="E88" s="506"/>
      <c r="F88" s="506"/>
      <c r="G88" s="506"/>
      <c r="H88" s="506"/>
      <c r="I88" s="506"/>
      <c r="J88" s="506"/>
      <c r="K88" s="506"/>
      <c r="L88" s="506"/>
      <c r="M88" s="506"/>
      <c r="N88" s="506"/>
      <c r="O88" s="504" t="s">
        <v>43</v>
      </c>
      <c r="P88" s="505"/>
      <c r="Q88" s="505"/>
      <c r="R88" s="505"/>
      <c r="S88" s="505"/>
      <c r="T88" s="39" t="s">
        <v>0</v>
      </c>
      <c r="U88" s="50">
        <f t="shared" ref="U88:AB88" si="51">IFERROR(SUM(U85:U86),0)</f>
        <v>0</v>
      </c>
      <c r="V88" s="50">
        <f t="shared" si="51"/>
        <v>0</v>
      </c>
      <c r="W88" s="50">
        <f t="shared" si="51"/>
        <v>0</v>
      </c>
      <c r="X88" s="50">
        <f t="shared" si="51"/>
        <v>0</v>
      </c>
      <c r="Y88" s="50">
        <f t="shared" si="51"/>
        <v>0</v>
      </c>
      <c r="Z88" s="50">
        <f t="shared" si="51"/>
        <v>0</v>
      </c>
      <c r="AA88" s="50">
        <f t="shared" si="51"/>
        <v>0</v>
      </c>
      <c r="AB88" s="50">
        <f t="shared" si="51"/>
        <v>0</v>
      </c>
      <c r="AC88" s="50" t="s">
        <v>57</v>
      </c>
      <c r="AD88" s="3"/>
      <c r="AE88" s="72"/>
      <c r="AF88" s="3"/>
      <c r="AG88" s="3"/>
      <c r="AH88" s="3"/>
      <c r="AI88" s="3"/>
      <c r="AJ88" s="3"/>
      <c r="AK88" s="3"/>
      <c r="AL88" s="62"/>
      <c r="AM88" s="62"/>
      <c r="AN88" s="62"/>
      <c r="AO88" s="3"/>
      <c r="AP88" s="3"/>
      <c r="AQ88" s="2"/>
      <c r="AR88" s="2"/>
      <c r="AS88" s="2"/>
      <c r="AT88" s="2"/>
      <c r="AU88" s="20"/>
      <c r="AV88" s="20"/>
      <c r="AW88" s="21"/>
    </row>
    <row r="89" spans="1:82" ht="15" x14ac:dyDescent="0.25">
      <c r="A89" s="526" t="s">
        <v>191</v>
      </c>
      <c r="B89" s="509"/>
      <c r="C89" s="509"/>
      <c r="D89" s="509"/>
      <c r="E89" s="509"/>
      <c r="F89" s="509"/>
      <c r="G89" s="509"/>
      <c r="H89" s="509"/>
      <c r="I89" s="509"/>
      <c r="J89" s="509"/>
      <c r="K89" s="509"/>
      <c r="L89" s="509"/>
      <c r="M89" s="509"/>
      <c r="N89" s="509"/>
      <c r="O89" s="509"/>
      <c r="P89" s="509"/>
      <c r="Q89" s="509"/>
      <c r="R89" s="509"/>
      <c r="S89" s="509"/>
      <c r="T89" s="509"/>
      <c r="U89" s="509"/>
      <c r="V89" s="509"/>
      <c r="W89" s="509"/>
      <c r="X89" s="509"/>
      <c r="Y89" s="509"/>
      <c r="Z89" s="509"/>
      <c r="AA89" s="510"/>
      <c r="AB89" s="510"/>
      <c r="AC89" s="510"/>
      <c r="AD89" s="510"/>
      <c r="AE89" s="511"/>
      <c r="AF89" s="527"/>
      <c r="AG89" s="2"/>
      <c r="AH89" s="2"/>
      <c r="AI89" s="2"/>
      <c r="AJ89" s="2"/>
      <c r="AK89" s="61"/>
      <c r="AL89" s="61"/>
      <c r="AM89" s="61"/>
      <c r="AN89" s="2"/>
      <c r="AO89" s="2"/>
      <c r="AP89" s="2"/>
      <c r="AQ89" s="2"/>
      <c r="AR89" s="2"/>
    </row>
    <row r="90" spans="1:82" ht="15" x14ac:dyDescent="0.25">
      <c r="A90" s="507" t="s">
        <v>118</v>
      </c>
      <c r="B90" s="508"/>
      <c r="C90" s="508"/>
      <c r="D90" s="508"/>
      <c r="E90" s="508"/>
      <c r="F90" s="508"/>
      <c r="G90" s="508"/>
      <c r="H90" s="508"/>
      <c r="I90" s="508"/>
      <c r="J90" s="508"/>
      <c r="K90" s="508"/>
      <c r="L90" s="508"/>
      <c r="M90" s="508"/>
      <c r="N90" s="508"/>
      <c r="O90" s="508"/>
      <c r="P90" s="508"/>
      <c r="Q90" s="508"/>
      <c r="R90" s="508"/>
      <c r="S90" s="508"/>
      <c r="T90" s="508"/>
      <c r="U90" s="508"/>
      <c r="V90" s="508"/>
      <c r="W90" s="508"/>
      <c r="X90" s="509"/>
      <c r="Y90" s="509"/>
      <c r="Z90" s="509"/>
      <c r="AA90" s="510"/>
      <c r="AB90" s="510"/>
      <c r="AC90" s="510"/>
      <c r="AD90" s="510"/>
      <c r="AE90" s="511"/>
      <c r="AF90" s="512"/>
      <c r="AG90" s="2"/>
      <c r="AH90" s="2"/>
      <c r="AI90" s="2"/>
      <c r="AJ90" s="2"/>
      <c r="AK90" s="61"/>
      <c r="AL90" s="61"/>
      <c r="AM90" s="61"/>
      <c r="AN90" s="2"/>
      <c r="AO90" s="2"/>
      <c r="AP90" s="2"/>
      <c r="AQ90" s="2"/>
      <c r="AR90" s="2"/>
    </row>
    <row r="91" spans="1:82" x14ac:dyDescent="0.2">
      <c r="A91" s="79" t="s">
        <v>192</v>
      </c>
      <c r="B91" s="80" t="s">
        <v>193</v>
      </c>
      <c r="C91" s="80">
        <v>4301011525</v>
      </c>
      <c r="D91" s="80">
        <v>4680115882133</v>
      </c>
      <c r="E91" s="81">
        <v>1.35</v>
      </c>
      <c r="F91" s="82">
        <v>8</v>
      </c>
      <c r="G91" s="81">
        <v>10.8</v>
      </c>
      <c r="H91" s="81">
        <v>11.28</v>
      </c>
      <c r="I91" s="83">
        <v>56</v>
      </c>
      <c r="J91" s="83" t="s">
        <v>137</v>
      </c>
      <c r="K91" s="84" t="s">
        <v>85</v>
      </c>
      <c r="L91" s="84"/>
      <c r="M91" s="501">
        <v>50</v>
      </c>
      <c r="N91" s="501"/>
      <c r="O91" s="67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P91" s="503"/>
      <c r="Q91" s="503"/>
      <c r="R91" s="503"/>
      <c r="S91" s="503"/>
      <c r="T91" s="85" t="s">
        <v>0</v>
      </c>
      <c r="U91" s="65">
        <v>0</v>
      </c>
      <c r="V91" s="66">
        <f>IFERROR(IF(U91="",0,CEILING((U91/$G91),1)*$G91),"")</f>
        <v>0</v>
      </c>
      <c r="W91" s="65">
        <v>0</v>
      </c>
      <c r="X91" s="66">
        <f>IFERROR(IF(W91="",0,CEILING((W91/$G91),1)*$G91),"")</f>
        <v>0</v>
      </c>
      <c r="Y91" s="65">
        <v>0</v>
      </c>
      <c r="Z91" s="66">
        <f>IFERROR(IF(Y91="",0,CEILING((Y91/$G91),1)*$G91),"")</f>
        <v>0</v>
      </c>
      <c r="AA91" s="65">
        <v>0</v>
      </c>
      <c r="AB91" s="66">
        <f>IFERROR(IF(AA91="",0,CEILING((AA91/$G91),1)*$G91),"")</f>
        <v>0</v>
      </c>
      <c r="AC91" s="67" t="str">
        <f>IF(IFERROR(ROUNDUP(V91/G91,0)*0.02175,0)+IFERROR(ROUNDUP(X91/G91,0)*0.02175,0)+IFERROR(ROUNDUP(Z91/G91,0)*0.02175,0)+IFERROR(ROUNDUP(AB91/G91,0)*0.02175,0)=0,"",IFERROR(ROUNDUP(V91/G91,0)*0.02175,0)+IFERROR(ROUNDUP(X91/G91,0)*0.02175,0)+IFERROR(ROUNDUP(Z91/G91,0)*0.02175,0)+IFERROR(ROUNDUP(AB91/G91,0)*0.02175,0))</f>
        <v/>
      </c>
      <c r="AD91" s="79" t="s">
        <v>57</v>
      </c>
      <c r="AE91" s="79" t="s">
        <v>57</v>
      </c>
      <c r="AF91" s="164" t="s">
        <v>194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163" t="s">
        <v>65</v>
      </c>
      <c r="BO91" s="77">
        <f>IFERROR(U91*H91/G91,0)</f>
        <v>0</v>
      </c>
      <c r="BP91" s="77">
        <f>IFERROR(V91*H91/G91,0)</f>
        <v>0</v>
      </c>
      <c r="BQ91" s="77">
        <f>IFERROR(1/I91*(U91/G91),0)</f>
        <v>0</v>
      </c>
      <c r="BR91" s="77">
        <f>IFERROR(1/I91*(V91/G91),0)</f>
        <v>0</v>
      </c>
      <c r="BS91" s="77">
        <f>IFERROR(W91*H91/G91,0)</f>
        <v>0</v>
      </c>
      <c r="BT91" s="77">
        <f>IFERROR(X91*H91/G91,0)</f>
        <v>0</v>
      </c>
      <c r="BU91" s="77">
        <f>IFERROR(1/I91*(W91/G91),0)</f>
        <v>0</v>
      </c>
      <c r="BV91" s="77">
        <f>IFERROR(1/I91*(X91/G91),0)</f>
        <v>0</v>
      </c>
      <c r="BW91" s="77">
        <f>IFERROR(Y91*H91/G91,0)</f>
        <v>0</v>
      </c>
      <c r="BX91" s="77">
        <f>IFERROR(Z91*H91/G91,0)</f>
        <v>0</v>
      </c>
      <c r="BY91" s="77">
        <f>IFERROR(1/I91*(Y91/G91),0)</f>
        <v>0</v>
      </c>
      <c r="BZ91" s="77">
        <f>IFERROR(1/I91*(Z91/G91),0)</f>
        <v>0</v>
      </c>
      <c r="CA91" s="77">
        <f>IFERROR(AA91*H91/G91,0)</f>
        <v>0</v>
      </c>
      <c r="CB91" s="77">
        <f>IFERROR(AB91*H91/G91,0)</f>
        <v>0</v>
      </c>
      <c r="CC91" s="77">
        <f>IFERROR(1/I91*(AA91/G91),0)</f>
        <v>0</v>
      </c>
      <c r="CD91" s="77">
        <f>IFERROR(1/I91*(AB91/G91),0)</f>
        <v>0</v>
      </c>
    </row>
    <row r="92" spans="1:82" ht="22.5" x14ac:dyDescent="0.2">
      <c r="A92" s="79" t="s">
        <v>195</v>
      </c>
      <c r="B92" s="80" t="s">
        <v>196</v>
      </c>
      <c r="C92" s="80">
        <v>4301011485</v>
      </c>
      <c r="D92" s="80">
        <v>4680115880269</v>
      </c>
      <c r="E92" s="81">
        <v>0.375</v>
      </c>
      <c r="F92" s="82">
        <v>10</v>
      </c>
      <c r="G92" s="81">
        <v>3.75</v>
      </c>
      <c r="H92" s="81">
        <v>3.96</v>
      </c>
      <c r="I92" s="83">
        <v>132</v>
      </c>
      <c r="J92" s="83" t="s">
        <v>121</v>
      </c>
      <c r="K92" s="84" t="s">
        <v>88</v>
      </c>
      <c r="L92" s="84"/>
      <c r="M92" s="501">
        <v>50</v>
      </c>
      <c r="N92" s="501"/>
      <c r="O92" s="68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92" s="503"/>
      <c r="Q92" s="503"/>
      <c r="R92" s="503"/>
      <c r="S92" s="503"/>
      <c r="T92" s="85" t="s">
        <v>0</v>
      </c>
      <c r="U92" s="65">
        <v>0</v>
      </c>
      <c r="V92" s="66">
        <f>IFERROR(IF(U92="",0,CEILING((U92/$G92),1)*$G92),"")</f>
        <v>0</v>
      </c>
      <c r="W92" s="65">
        <v>0</v>
      </c>
      <c r="X92" s="66">
        <f>IFERROR(IF(W92="",0,CEILING((W92/$G92),1)*$G92),"")</f>
        <v>0</v>
      </c>
      <c r="Y92" s="65">
        <v>0</v>
      </c>
      <c r="Z92" s="66">
        <f>IFERROR(IF(Y92="",0,CEILING((Y92/$G92),1)*$G92),"")</f>
        <v>0</v>
      </c>
      <c r="AA92" s="65">
        <v>0</v>
      </c>
      <c r="AB92" s="66">
        <f>IFERROR(IF(AA92="",0,CEILING((AA92/$G92),1)*$G92),"")</f>
        <v>0</v>
      </c>
      <c r="AC92" s="67" t="str">
        <f>IF(IFERROR(ROUNDUP(V92/G92,0)*0.00902,0)+IFERROR(ROUNDUP(X92/G92,0)*0.00902,0)+IFERROR(ROUNDUP(Z92/G92,0)*0.00902,0)+IFERROR(ROUNDUP(AB92/G92,0)*0.00902,0)=0,"",IFERROR(ROUNDUP(V92/G92,0)*0.00902,0)+IFERROR(ROUNDUP(X92/G92,0)*0.00902,0)+IFERROR(ROUNDUP(Z92/G92,0)*0.00902,0)+IFERROR(ROUNDUP(AB92/G92,0)*0.00902,0))</f>
        <v/>
      </c>
      <c r="AD92" s="79" t="s">
        <v>57</v>
      </c>
      <c r="AE92" s="79" t="s">
        <v>57</v>
      </c>
      <c r="AF92" s="166" t="s">
        <v>197</v>
      </c>
      <c r="AG92" s="2"/>
      <c r="AH92" s="2"/>
      <c r="AI92" s="2"/>
      <c r="AJ92" s="2"/>
      <c r="AK92" s="2"/>
      <c r="AL92" s="61"/>
      <c r="AM92" s="61"/>
      <c r="AN92" s="61"/>
      <c r="AO92" s="2"/>
      <c r="AP92" s="2"/>
      <c r="AQ92" s="2"/>
      <c r="AR92" s="2"/>
      <c r="AS92" s="2"/>
      <c r="AT92" s="2"/>
      <c r="AU92" s="20"/>
      <c r="AV92" s="20"/>
      <c r="AW92" s="21"/>
      <c r="BB92" s="165" t="s">
        <v>65</v>
      </c>
      <c r="BO92" s="77">
        <f>IFERROR(U92*H92/G92,0)</f>
        <v>0</v>
      </c>
      <c r="BP92" s="77">
        <f>IFERROR(V92*H92/G92,0)</f>
        <v>0</v>
      </c>
      <c r="BQ92" s="77">
        <f>IFERROR(1/I92*(U92/G92),0)</f>
        <v>0</v>
      </c>
      <c r="BR92" s="77">
        <f>IFERROR(1/I92*(V92/G92),0)</f>
        <v>0</v>
      </c>
      <c r="BS92" s="77">
        <f>IFERROR(W92*H92/G92,0)</f>
        <v>0</v>
      </c>
      <c r="BT92" s="77">
        <f>IFERROR(X92*H92/G92,0)</f>
        <v>0</v>
      </c>
      <c r="BU92" s="77">
        <f>IFERROR(1/I92*(W92/G92),0)</f>
        <v>0</v>
      </c>
      <c r="BV92" s="77">
        <f>IFERROR(1/I92*(X92/G92),0)</f>
        <v>0</v>
      </c>
      <c r="BW92" s="77">
        <f>IFERROR(Y92*H92/G92,0)</f>
        <v>0</v>
      </c>
      <c r="BX92" s="77">
        <f>IFERROR(Z92*H92/G92,0)</f>
        <v>0</v>
      </c>
      <c r="BY92" s="77">
        <f>IFERROR(1/I92*(Y92/G92),0)</f>
        <v>0</v>
      </c>
      <c r="BZ92" s="77">
        <f>IFERROR(1/I92*(Z92/G92),0)</f>
        <v>0</v>
      </c>
      <c r="CA92" s="77">
        <f>IFERROR(AA92*H92/G92,0)</f>
        <v>0</v>
      </c>
      <c r="CB92" s="77">
        <f>IFERROR(AB92*H92/G92,0)</f>
        <v>0</v>
      </c>
      <c r="CC92" s="77">
        <f>IFERROR(1/I92*(AA92/G92),0)</f>
        <v>0</v>
      </c>
      <c r="CD92" s="77">
        <f>IFERROR(1/I92*(AB92/G92),0)</f>
        <v>0</v>
      </c>
    </row>
    <row r="93" spans="1:82" ht="22.5" x14ac:dyDescent="0.2">
      <c r="A93" s="79" t="s">
        <v>198</v>
      </c>
      <c r="B93" s="80" t="s">
        <v>199</v>
      </c>
      <c r="C93" s="80">
        <v>4301011415</v>
      </c>
      <c r="D93" s="80">
        <v>4680115880429</v>
      </c>
      <c r="E93" s="81">
        <v>0.45</v>
      </c>
      <c r="F93" s="82">
        <v>10</v>
      </c>
      <c r="G93" s="81">
        <v>4.5</v>
      </c>
      <c r="H93" s="81">
        <v>4.71</v>
      </c>
      <c r="I93" s="83">
        <v>132</v>
      </c>
      <c r="J93" s="83" t="s">
        <v>121</v>
      </c>
      <c r="K93" s="84" t="s">
        <v>85</v>
      </c>
      <c r="L93" s="84"/>
      <c r="M93" s="501">
        <v>50</v>
      </c>
      <c r="N93" s="501"/>
      <c r="O93" s="6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93" s="503"/>
      <c r="Q93" s="503"/>
      <c r="R93" s="503"/>
      <c r="S93" s="503"/>
      <c r="T93" s="85" t="s">
        <v>0</v>
      </c>
      <c r="U93" s="65">
        <v>0</v>
      </c>
      <c r="V93" s="66">
        <f>IFERROR(IF(U93="",0,CEILING((U93/$G93),1)*$G93),"")</f>
        <v>0</v>
      </c>
      <c r="W93" s="65">
        <v>0</v>
      </c>
      <c r="X93" s="66">
        <f>IFERROR(IF(W93="",0,CEILING((W93/$G93),1)*$G93),"")</f>
        <v>0</v>
      </c>
      <c r="Y93" s="65">
        <v>0</v>
      </c>
      <c r="Z93" s="66">
        <f>IFERROR(IF(Y93="",0,CEILING((Y93/$G93),1)*$G93),"")</f>
        <v>0</v>
      </c>
      <c r="AA93" s="65">
        <v>0</v>
      </c>
      <c r="AB93" s="66">
        <f>IFERROR(IF(AA93="",0,CEILING((AA93/$G93),1)*$G93),"")</f>
        <v>0</v>
      </c>
      <c r="AC93" s="67" t="str">
        <f>IF(IFERROR(ROUNDUP(V93/G93,0)*0.00902,0)+IFERROR(ROUNDUP(X93/G93,0)*0.00902,0)+IFERROR(ROUNDUP(Z93/G93,0)*0.00902,0)+IFERROR(ROUNDUP(AB93/G93,0)*0.00902,0)=0,"",IFERROR(ROUNDUP(V93/G93,0)*0.00902,0)+IFERROR(ROUNDUP(X93/G93,0)*0.00902,0)+IFERROR(ROUNDUP(Z93/G93,0)*0.00902,0)+IFERROR(ROUNDUP(AB93/G93,0)*0.00902,0))</f>
        <v/>
      </c>
      <c r="AD93" s="79" t="s">
        <v>57</v>
      </c>
      <c r="AE93" s="79" t="s">
        <v>57</v>
      </c>
      <c r="AF93" s="168" t="s">
        <v>197</v>
      </c>
      <c r="AG93" s="2"/>
      <c r="AH93" s="2"/>
      <c r="AI93" s="2"/>
      <c r="AJ93" s="2"/>
      <c r="AK93" s="2"/>
      <c r="AL93" s="61"/>
      <c r="AM93" s="61"/>
      <c r="AN93" s="61"/>
      <c r="AO93" s="2"/>
      <c r="AP93" s="2"/>
      <c r="AQ93" s="2"/>
      <c r="AR93" s="2"/>
      <c r="AS93" s="2"/>
      <c r="AT93" s="2"/>
      <c r="AU93" s="20"/>
      <c r="AV93" s="20"/>
      <c r="AW93" s="21"/>
      <c r="BB93" s="167" t="s">
        <v>65</v>
      </c>
      <c r="BO93" s="77">
        <f>IFERROR(U93*H93/G93,0)</f>
        <v>0</v>
      </c>
      <c r="BP93" s="77">
        <f>IFERROR(V93*H93/G93,0)</f>
        <v>0</v>
      </c>
      <c r="BQ93" s="77">
        <f>IFERROR(1/I93*(U93/G93),0)</f>
        <v>0</v>
      </c>
      <c r="BR93" s="77">
        <f>IFERROR(1/I93*(V93/G93),0)</f>
        <v>0</v>
      </c>
      <c r="BS93" s="77">
        <f>IFERROR(W93*H93/G93,0)</f>
        <v>0</v>
      </c>
      <c r="BT93" s="77">
        <f>IFERROR(X93*H93/G93,0)</f>
        <v>0</v>
      </c>
      <c r="BU93" s="77">
        <f>IFERROR(1/I93*(W93/G93),0)</f>
        <v>0</v>
      </c>
      <c r="BV93" s="77">
        <f>IFERROR(1/I93*(X93/G93),0)</f>
        <v>0</v>
      </c>
      <c r="BW93" s="77">
        <f>IFERROR(Y93*H93/G93,0)</f>
        <v>0</v>
      </c>
      <c r="BX93" s="77">
        <f>IFERROR(Z93*H93/G93,0)</f>
        <v>0</v>
      </c>
      <c r="BY93" s="77">
        <f>IFERROR(1/I93*(Y93/G93),0)</f>
        <v>0</v>
      </c>
      <c r="BZ93" s="77">
        <f>IFERROR(1/I93*(Z93/G93),0)</f>
        <v>0</v>
      </c>
      <c r="CA93" s="77">
        <f>IFERROR(AA93*H93/G93,0)</f>
        <v>0</v>
      </c>
      <c r="CB93" s="77">
        <f>IFERROR(AB93*H93/G93,0)</f>
        <v>0</v>
      </c>
      <c r="CC93" s="77">
        <f>IFERROR(1/I93*(AA93/G93),0)</f>
        <v>0</v>
      </c>
      <c r="CD93" s="77">
        <f>IFERROR(1/I93*(AB93/G93),0)</f>
        <v>0</v>
      </c>
    </row>
    <row r="94" spans="1:82" x14ac:dyDescent="0.2">
      <c r="A94" s="79" t="s">
        <v>200</v>
      </c>
      <c r="B94" s="80" t="s">
        <v>201</v>
      </c>
      <c r="C94" s="80">
        <v>4301011462</v>
      </c>
      <c r="D94" s="80">
        <v>4680115881457</v>
      </c>
      <c r="E94" s="81">
        <v>0.75</v>
      </c>
      <c r="F94" s="82">
        <v>6</v>
      </c>
      <c r="G94" s="81">
        <v>4.5</v>
      </c>
      <c r="H94" s="81">
        <v>4.71</v>
      </c>
      <c r="I94" s="83">
        <v>132</v>
      </c>
      <c r="J94" s="83" t="s">
        <v>121</v>
      </c>
      <c r="K94" s="84" t="s">
        <v>85</v>
      </c>
      <c r="L94" s="84"/>
      <c r="M94" s="501">
        <v>50</v>
      </c>
      <c r="N94" s="501"/>
      <c r="O94" s="6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94" s="503"/>
      <c r="Q94" s="503"/>
      <c r="R94" s="503"/>
      <c r="S94" s="503"/>
      <c r="T94" s="85" t="s">
        <v>0</v>
      </c>
      <c r="U94" s="65">
        <v>0</v>
      </c>
      <c r="V94" s="66">
        <f>IFERROR(IF(U94="",0,CEILING((U94/$G94),1)*$G94),"")</f>
        <v>0</v>
      </c>
      <c r="W94" s="65">
        <v>0</v>
      </c>
      <c r="X94" s="66">
        <f>IFERROR(IF(W94="",0,CEILING((W94/$G94),1)*$G94),"")</f>
        <v>0</v>
      </c>
      <c r="Y94" s="65">
        <v>0</v>
      </c>
      <c r="Z94" s="66">
        <f>IFERROR(IF(Y94="",0,CEILING((Y94/$G94),1)*$G94),"")</f>
        <v>0</v>
      </c>
      <c r="AA94" s="65">
        <v>0</v>
      </c>
      <c r="AB94" s="66">
        <f>IFERROR(IF(AA94="",0,CEILING((AA94/$G94),1)*$G94),"")</f>
        <v>0</v>
      </c>
      <c r="AC94" s="67" t="str">
        <f>IF(IFERROR(ROUNDUP(V94/G94,0)*0.00902,0)+IFERROR(ROUNDUP(X94/G94,0)*0.00902,0)+IFERROR(ROUNDUP(Z94/G94,0)*0.00902,0)+IFERROR(ROUNDUP(AB94/G94,0)*0.00902,0)=0,"",IFERROR(ROUNDUP(V94/G94,0)*0.00902,0)+IFERROR(ROUNDUP(X94/G94,0)*0.00902,0)+IFERROR(ROUNDUP(Z94/G94,0)*0.00902,0)+IFERROR(ROUNDUP(AB94/G94,0)*0.00902,0))</f>
        <v/>
      </c>
      <c r="AD94" s="79" t="s">
        <v>57</v>
      </c>
      <c r="AE94" s="79" t="s">
        <v>57</v>
      </c>
      <c r="AF94" s="170" t="s">
        <v>194</v>
      </c>
      <c r="AG94" s="2"/>
      <c r="AH94" s="2"/>
      <c r="AI94" s="2"/>
      <c r="AJ94" s="2"/>
      <c r="AK94" s="2"/>
      <c r="AL94" s="61"/>
      <c r="AM94" s="61"/>
      <c r="AN94" s="61"/>
      <c r="AO94" s="2"/>
      <c r="AP94" s="2"/>
      <c r="AQ94" s="2"/>
      <c r="AR94" s="2"/>
      <c r="AS94" s="2"/>
      <c r="AT94" s="2"/>
      <c r="AU94" s="20"/>
      <c r="AV94" s="20"/>
      <c r="AW94" s="21"/>
      <c r="BB94" s="169" t="s">
        <v>65</v>
      </c>
      <c r="BO94" s="77">
        <f>IFERROR(U94*H94/G94,0)</f>
        <v>0</v>
      </c>
      <c r="BP94" s="77">
        <f>IFERROR(V94*H94/G94,0)</f>
        <v>0</v>
      </c>
      <c r="BQ94" s="77">
        <f>IFERROR(1/I94*(U94/G94),0)</f>
        <v>0</v>
      </c>
      <c r="BR94" s="77">
        <f>IFERROR(1/I94*(V94/G94),0)</f>
        <v>0</v>
      </c>
      <c r="BS94" s="77">
        <f>IFERROR(W94*H94/G94,0)</f>
        <v>0</v>
      </c>
      <c r="BT94" s="77">
        <f>IFERROR(X94*H94/G94,0)</f>
        <v>0</v>
      </c>
      <c r="BU94" s="77">
        <f>IFERROR(1/I94*(W94/G94),0)</f>
        <v>0</v>
      </c>
      <c r="BV94" s="77">
        <f>IFERROR(1/I94*(X94/G94),0)</f>
        <v>0</v>
      </c>
      <c r="BW94" s="77">
        <f>IFERROR(Y94*H94/G94,0)</f>
        <v>0</v>
      </c>
      <c r="BX94" s="77">
        <f>IFERROR(Z94*H94/G94,0)</f>
        <v>0</v>
      </c>
      <c r="BY94" s="77">
        <f>IFERROR(1/I94*(Y94/G94),0)</f>
        <v>0</v>
      </c>
      <c r="BZ94" s="77">
        <f>IFERROR(1/I94*(Z94/G94),0)</f>
        <v>0</v>
      </c>
      <c r="CA94" s="77">
        <f>IFERROR(AA94*H94/G94,0)</f>
        <v>0</v>
      </c>
      <c r="CB94" s="77">
        <f>IFERROR(AB94*H94/G94,0)</f>
        <v>0</v>
      </c>
      <c r="CC94" s="77">
        <f>IFERROR(1/I94*(AA94/G94),0)</f>
        <v>0</v>
      </c>
      <c r="CD94" s="77">
        <f>IFERROR(1/I94*(AB94/G94),0)</f>
        <v>0</v>
      </c>
    </row>
    <row r="95" spans="1:82" x14ac:dyDescent="0.2">
      <c r="A95" s="506"/>
      <c r="B95" s="506"/>
      <c r="C95" s="506"/>
      <c r="D95" s="506"/>
      <c r="E95" s="506"/>
      <c r="F95" s="506"/>
      <c r="G95" s="506"/>
      <c r="H95" s="506"/>
      <c r="I95" s="506"/>
      <c r="J95" s="506"/>
      <c r="K95" s="506"/>
      <c r="L95" s="506"/>
      <c r="M95" s="506"/>
      <c r="N95" s="506"/>
      <c r="O95" s="504" t="s">
        <v>43</v>
      </c>
      <c r="P95" s="505"/>
      <c r="Q95" s="505"/>
      <c r="R95" s="505"/>
      <c r="S95" s="505"/>
      <c r="T95" s="39" t="s">
        <v>42</v>
      </c>
      <c r="U95" s="50">
        <f>IFERROR(U91/G91,0)+IFERROR(U92/G92,0)+IFERROR(U93/G93,0)+IFERROR(U94/G94,0)</f>
        <v>0</v>
      </c>
      <c r="V95" s="50">
        <f>IFERROR(V91/G91,0)+IFERROR(V92/G92,0)+IFERROR(V93/G93,0)+IFERROR(V94/G94,0)</f>
        <v>0</v>
      </c>
      <c r="W95" s="50">
        <f>IFERROR(W91/G91,0)+IFERROR(W92/G92,0)+IFERROR(W93/G93,0)+IFERROR(W94/G94,0)</f>
        <v>0</v>
      </c>
      <c r="X95" s="50">
        <f>IFERROR(X91/G91,0)+IFERROR(X92/G92,0)+IFERROR(X93/G93,0)+IFERROR(X94/G94,0)</f>
        <v>0</v>
      </c>
      <c r="Y95" s="50">
        <f>IFERROR(Y91/G91,0)+IFERROR(Y92/G92,0)+IFERROR(Y93/G93,0)+IFERROR(Y94/G94,0)</f>
        <v>0</v>
      </c>
      <c r="Z95" s="50">
        <f>IFERROR(Z91/G91,0)+IFERROR(Z92/G92,0)+IFERROR(Z93/G93,0)+IFERROR(Z94/G94,0)</f>
        <v>0</v>
      </c>
      <c r="AA95" s="50">
        <f>IFERROR(AA91/G91,0)+IFERROR(AA92/G92,0)+IFERROR(AA93/G93,0)+IFERROR(AA94/G94,0)</f>
        <v>0</v>
      </c>
      <c r="AB95" s="50">
        <f>IFERROR(AB91/G91,0)+IFERROR(AB92/G92,0)+IFERROR(AB93/G93,0)+IFERROR(AB94/G94,0)</f>
        <v>0</v>
      </c>
      <c r="AC95" s="50">
        <f>IFERROR(IF(AC91="",0,AC91),0)+IFERROR(IF(AC92="",0,AC92),0)+IFERROR(IF(AC93="",0,AC93),0)+IFERROR(IF(AC94="",0,AC94),0)</f>
        <v>0</v>
      </c>
      <c r="AD95" s="3"/>
      <c r="AE95" s="72"/>
      <c r="AF95" s="3"/>
      <c r="AG95" s="3"/>
      <c r="AH95" s="3"/>
      <c r="AI95" s="3"/>
      <c r="AJ95" s="3"/>
      <c r="AK95" s="3"/>
      <c r="AL95" s="62"/>
      <c r="AM95" s="62"/>
      <c r="AN95" s="62"/>
      <c r="AO95" s="3"/>
      <c r="AP95" s="3"/>
      <c r="AQ95" s="2"/>
      <c r="AR95" s="2"/>
      <c r="AS95" s="2"/>
      <c r="AT95" s="2"/>
      <c r="AU95" s="20"/>
      <c r="AV95" s="20"/>
      <c r="AW95" s="21"/>
    </row>
    <row r="96" spans="1:82" x14ac:dyDescent="0.2">
      <c r="A96" s="506"/>
      <c r="B96" s="506"/>
      <c r="C96" s="506"/>
      <c r="D96" s="506"/>
      <c r="E96" s="506"/>
      <c r="F96" s="506"/>
      <c r="G96" s="506"/>
      <c r="H96" s="506"/>
      <c r="I96" s="506"/>
      <c r="J96" s="506"/>
      <c r="K96" s="506"/>
      <c r="L96" s="506"/>
      <c r="M96" s="506"/>
      <c r="N96" s="506"/>
      <c r="O96" s="504" t="s">
        <v>43</v>
      </c>
      <c r="P96" s="505"/>
      <c r="Q96" s="505"/>
      <c r="R96" s="505"/>
      <c r="S96" s="505"/>
      <c r="T96" s="39" t="s">
        <v>0</v>
      </c>
      <c r="U96" s="50">
        <f t="shared" ref="U96:AB96" si="52">IFERROR(SUM(U91:U94),0)</f>
        <v>0</v>
      </c>
      <c r="V96" s="50">
        <f t="shared" si="52"/>
        <v>0</v>
      </c>
      <c r="W96" s="50">
        <f t="shared" si="52"/>
        <v>0</v>
      </c>
      <c r="X96" s="50">
        <f t="shared" si="52"/>
        <v>0</v>
      </c>
      <c r="Y96" s="50">
        <f t="shared" si="52"/>
        <v>0</v>
      </c>
      <c r="Z96" s="50">
        <f t="shared" si="52"/>
        <v>0</v>
      </c>
      <c r="AA96" s="50">
        <f t="shared" si="52"/>
        <v>0</v>
      </c>
      <c r="AB96" s="50">
        <f t="shared" si="52"/>
        <v>0</v>
      </c>
      <c r="AC96" s="50" t="s">
        <v>57</v>
      </c>
      <c r="AD96" s="3"/>
      <c r="AE96" s="72"/>
      <c r="AF96" s="3"/>
      <c r="AG96" s="3"/>
      <c r="AH96" s="3"/>
      <c r="AI96" s="3"/>
      <c r="AJ96" s="3"/>
      <c r="AK96" s="3"/>
      <c r="AL96" s="62"/>
      <c r="AM96" s="62"/>
      <c r="AN96" s="62"/>
      <c r="AO96" s="3"/>
      <c r="AP96" s="3"/>
      <c r="AQ96" s="2"/>
      <c r="AR96" s="2"/>
      <c r="AS96" s="2"/>
      <c r="AT96" s="2"/>
      <c r="AU96" s="20"/>
      <c r="AV96" s="20"/>
      <c r="AW96" s="21"/>
    </row>
    <row r="97" spans="1:82" ht="15" x14ac:dyDescent="0.25">
      <c r="A97" s="507" t="s">
        <v>142</v>
      </c>
      <c r="B97" s="508"/>
      <c r="C97" s="508"/>
      <c r="D97" s="508"/>
      <c r="E97" s="508"/>
      <c r="F97" s="508"/>
      <c r="G97" s="508"/>
      <c r="H97" s="508"/>
      <c r="I97" s="508"/>
      <c r="J97" s="508"/>
      <c r="K97" s="508"/>
      <c r="L97" s="508"/>
      <c r="M97" s="508"/>
      <c r="N97" s="508"/>
      <c r="O97" s="508"/>
      <c r="P97" s="508"/>
      <c r="Q97" s="508"/>
      <c r="R97" s="508"/>
      <c r="S97" s="508"/>
      <c r="T97" s="508"/>
      <c r="U97" s="508"/>
      <c r="V97" s="508"/>
      <c r="W97" s="508"/>
      <c r="X97" s="509"/>
      <c r="Y97" s="509"/>
      <c r="Z97" s="509"/>
      <c r="AA97" s="510"/>
      <c r="AB97" s="510"/>
      <c r="AC97" s="510"/>
      <c r="AD97" s="510"/>
      <c r="AE97" s="511"/>
      <c r="AF97" s="512"/>
      <c r="AG97" s="2"/>
      <c r="AH97" s="2"/>
      <c r="AI97" s="2"/>
      <c r="AJ97" s="2"/>
      <c r="AK97" s="61"/>
      <c r="AL97" s="61"/>
      <c r="AM97" s="61"/>
      <c r="AN97" s="2"/>
      <c r="AO97" s="2"/>
      <c r="AP97" s="2"/>
      <c r="AQ97" s="2"/>
      <c r="AR97" s="2"/>
    </row>
    <row r="98" spans="1:82" x14ac:dyDescent="0.2">
      <c r="A98" s="79" t="s">
        <v>202</v>
      </c>
      <c r="B98" s="80" t="s">
        <v>203</v>
      </c>
      <c r="C98" s="80">
        <v>4301020344</v>
      </c>
      <c r="D98" s="80">
        <v>4680115880658</v>
      </c>
      <c r="E98" s="81">
        <v>0.4</v>
      </c>
      <c r="F98" s="82">
        <v>6</v>
      </c>
      <c r="G98" s="81">
        <v>2.4</v>
      </c>
      <c r="H98" s="81">
        <v>2.58</v>
      </c>
      <c r="I98" s="83">
        <v>182</v>
      </c>
      <c r="J98" s="83" t="s">
        <v>86</v>
      </c>
      <c r="K98" s="84" t="s">
        <v>125</v>
      </c>
      <c r="L98" s="84"/>
      <c r="M98" s="501">
        <v>55</v>
      </c>
      <c r="N98" s="501"/>
      <c r="O98" s="6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P98" s="503"/>
      <c r="Q98" s="503"/>
      <c r="R98" s="503"/>
      <c r="S98" s="503"/>
      <c r="T98" s="85" t="s">
        <v>0</v>
      </c>
      <c r="U98" s="65">
        <v>0</v>
      </c>
      <c r="V98" s="66">
        <f>IFERROR(IF(U98="",0,CEILING((U98/$G98),1)*$G98),"")</f>
        <v>0</v>
      </c>
      <c r="W98" s="65">
        <v>0</v>
      </c>
      <c r="X98" s="66">
        <f>IFERROR(IF(W98="",0,CEILING((W98/$G98),1)*$G98),"")</f>
        <v>0</v>
      </c>
      <c r="Y98" s="65">
        <v>0</v>
      </c>
      <c r="Z98" s="66">
        <f>IFERROR(IF(Y98="",0,CEILING((Y98/$G98),1)*$G98),"")</f>
        <v>0</v>
      </c>
      <c r="AA98" s="65">
        <v>0</v>
      </c>
      <c r="AB98" s="66">
        <f>IFERROR(IF(AA98="",0,CEILING((AA98/$G98),1)*$G98),"")</f>
        <v>0</v>
      </c>
      <c r="AC98" s="67" t="str">
        <f>IF(IFERROR(ROUNDUP(V98/G98,0)*0.00651,0)+IFERROR(ROUNDUP(X98/G98,0)*0.00651,0)+IFERROR(ROUNDUP(Z98/G98,0)*0.00651,0)+IFERROR(ROUNDUP(AB98/G98,0)*0.00651,0)=0,"",IFERROR(ROUNDUP(V98/G98,0)*0.00651,0)+IFERROR(ROUNDUP(X98/G98,0)*0.00651,0)+IFERROR(ROUNDUP(Z98/G98,0)*0.00651,0)+IFERROR(ROUNDUP(AB98/G98,0)*0.00651,0))</f>
        <v/>
      </c>
      <c r="AD98" s="79" t="s">
        <v>57</v>
      </c>
      <c r="AE98" s="79" t="s">
        <v>57</v>
      </c>
      <c r="AF98" s="172" t="s">
        <v>204</v>
      </c>
      <c r="AG98" s="2"/>
      <c r="AH98" s="2"/>
      <c r="AI98" s="2"/>
      <c r="AJ98" s="2"/>
      <c r="AK98" s="2"/>
      <c r="AL98" s="61"/>
      <c r="AM98" s="61"/>
      <c r="AN98" s="61"/>
      <c r="AO98" s="2"/>
      <c r="AP98" s="2"/>
      <c r="AQ98" s="2"/>
      <c r="AR98" s="2"/>
      <c r="AS98" s="2"/>
      <c r="AT98" s="2"/>
      <c r="AU98" s="20"/>
      <c r="AV98" s="20"/>
      <c r="AW98" s="21"/>
      <c r="BB98" s="171" t="s">
        <v>65</v>
      </c>
      <c r="BO98" s="77">
        <f>IFERROR(U98*H98/G98,0)</f>
        <v>0</v>
      </c>
      <c r="BP98" s="77">
        <f>IFERROR(V98*H98/G98,0)</f>
        <v>0</v>
      </c>
      <c r="BQ98" s="77">
        <f>IFERROR(1/I98*(U98/G98),0)</f>
        <v>0</v>
      </c>
      <c r="BR98" s="77">
        <f>IFERROR(1/I98*(V98/G98),0)</f>
        <v>0</v>
      </c>
      <c r="BS98" s="77">
        <f>IFERROR(W98*H98/G98,0)</f>
        <v>0</v>
      </c>
      <c r="BT98" s="77">
        <f>IFERROR(X98*H98/G98,0)</f>
        <v>0</v>
      </c>
      <c r="BU98" s="77">
        <f>IFERROR(1/I98*(W98/G98),0)</f>
        <v>0</v>
      </c>
      <c r="BV98" s="77">
        <f>IFERROR(1/I98*(X98/G98),0)</f>
        <v>0</v>
      </c>
      <c r="BW98" s="77">
        <f>IFERROR(Y98*H98/G98,0)</f>
        <v>0</v>
      </c>
      <c r="BX98" s="77">
        <f>IFERROR(Z98*H98/G98,0)</f>
        <v>0</v>
      </c>
      <c r="BY98" s="77">
        <f>IFERROR(1/I98*(Y98/G98),0)</f>
        <v>0</v>
      </c>
      <c r="BZ98" s="77">
        <f>IFERROR(1/I98*(Z98/G98),0)</f>
        <v>0</v>
      </c>
      <c r="CA98" s="77">
        <f>IFERROR(AA98*H98/G98,0)</f>
        <v>0</v>
      </c>
      <c r="CB98" s="77">
        <f>IFERROR(AB98*H98/G98,0)</f>
        <v>0</v>
      </c>
      <c r="CC98" s="77">
        <f>IFERROR(1/I98*(AA98/G98),0)</f>
        <v>0</v>
      </c>
      <c r="CD98" s="77">
        <f>IFERROR(1/I98*(AB98/G98),0)</f>
        <v>0</v>
      </c>
    </row>
    <row r="99" spans="1:82" x14ac:dyDescent="0.2">
      <c r="A99" s="79" t="s">
        <v>202</v>
      </c>
      <c r="B99" s="80" t="s">
        <v>203</v>
      </c>
      <c r="C99" s="80">
        <v>4301020351</v>
      </c>
      <c r="D99" s="80">
        <v>4680115880658</v>
      </c>
      <c r="E99" s="81">
        <v>0.4</v>
      </c>
      <c r="F99" s="82">
        <v>6</v>
      </c>
      <c r="G99" s="81">
        <v>2.4</v>
      </c>
      <c r="H99" s="81">
        <v>2.58</v>
      </c>
      <c r="I99" s="83">
        <v>182</v>
      </c>
      <c r="J99" s="83" t="s">
        <v>86</v>
      </c>
      <c r="K99" s="84" t="s">
        <v>85</v>
      </c>
      <c r="L99" s="84"/>
      <c r="M99" s="501">
        <v>55</v>
      </c>
      <c r="N99" s="501"/>
      <c r="O99" s="6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P99" s="503"/>
      <c r="Q99" s="503"/>
      <c r="R99" s="503"/>
      <c r="S99" s="503"/>
      <c r="T99" s="85" t="s">
        <v>0</v>
      </c>
      <c r="U99" s="65">
        <v>0</v>
      </c>
      <c r="V99" s="66">
        <f>IFERROR(IF(U99="",0,CEILING((U99/$G99),1)*$G99),"")</f>
        <v>0</v>
      </c>
      <c r="W99" s="65">
        <v>0</v>
      </c>
      <c r="X99" s="66">
        <f>IFERROR(IF(W99="",0,CEILING((W99/$G99),1)*$G99),"")</f>
        <v>0</v>
      </c>
      <c r="Y99" s="65">
        <v>0</v>
      </c>
      <c r="Z99" s="66">
        <f>IFERROR(IF(Y99="",0,CEILING((Y99/$G99),1)*$G99),"")</f>
        <v>0</v>
      </c>
      <c r="AA99" s="65">
        <v>0</v>
      </c>
      <c r="AB99" s="66">
        <f>IFERROR(IF(AA99="",0,CEILING((AA99/$G99),1)*$G99),"")</f>
        <v>0</v>
      </c>
      <c r="AC99" s="67" t="str">
        <f>IF(IFERROR(ROUNDUP(V99/G99,0)*0.00651,0)+IFERROR(ROUNDUP(X99/G99,0)*0.00651,0)+IFERROR(ROUNDUP(Z99/G99,0)*0.00651,0)+IFERROR(ROUNDUP(AB99/G99,0)*0.00651,0)=0,"",IFERROR(ROUNDUP(V99/G99,0)*0.00651,0)+IFERROR(ROUNDUP(X99/G99,0)*0.00651,0)+IFERROR(ROUNDUP(Z99/G99,0)*0.00651,0)+IFERROR(ROUNDUP(AB99/G99,0)*0.00651,0))</f>
        <v/>
      </c>
      <c r="AD99" s="79" t="s">
        <v>57</v>
      </c>
      <c r="AE99" s="79" t="s">
        <v>57</v>
      </c>
      <c r="AF99" s="174" t="s">
        <v>204</v>
      </c>
      <c r="AG99" s="2"/>
      <c r="AH99" s="2"/>
      <c r="AI99" s="2"/>
      <c r="AJ99" s="2"/>
      <c r="AK99" s="2"/>
      <c r="AL99" s="61"/>
      <c r="AM99" s="61"/>
      <c r="AN99" s="61"/>
      <c r="AO99" s="2"/>
      <c r="AP99" s="2"/>
      <c r="AQ99" s="2"/>
      <c r="AR99" s="2"/>
      <c r="AS99" s="2"/>
      <c r="AT99" s="2"/>
      <c r="AU99" s="20"/>
      <c r="AV99" s="20"/>
      <c r="AW99" s="21"/>
      <c r="BB99" s="173" t="s">
        <v>65</v>
      </c>
      <c r="BO99" s="77">
        <f>IFERROR(U99*H99/G99,0)</f>
        <v>0</v>
      </c>
      <c r="BP99" s="77">
        <f>IFERROR(V99*H99/G99,0)</f>
        <v>0</v>
      </c>
      <c r="BQ99" s="77">
        <f>IFERROR(1/I99*(U99/G99),0)</f>
        <v>0</v>
      </c>
      <c r="BR99" s="77">
        <f>IFERROR(1/I99*(V99/G99),0)</f>
        <v>0</v>
      </c>
      <c r="BS99" s="77">
        <f>IFERROR(W99*H99/G99,0)</f>
        <v>0</v>
      </c>
      <c r="BT99" s="77">
        <f>IFERROR(X99*H99/G99,0)</f>
        <v>0</v>
      </c>
      <c r="BU99" s="77">
        <f>IFERROR(1/I99*(W99/G99),0)</f>
        <v>0</v>
      </c>
      <c r="BV99" s="77">
        <f>IFERROR(1/I99*(X99/G99),0)</f>
        <v>0</v>
      </c>
      <c r="BW99" s="77">
        <f>IFERROR(Y99*H99/G99,0)</f>
        <v>0</v>
      </c>
      <c r="BX99" s="77">
        <f>IFERROR(Z99*H99/G99,0)</f>
        <v>0</v>
      </c>
      <c r="BY99" s="77">
        <f>IFERROR(1/I99*(Y99/G99),0)</f>
        <v>0</v>
      </c>
      <c r="BZ99" s="77">
        <f>IFERROR(1/I99*(Z99/G99),0)</f>
        <v>0</v>
      </c>
      <c r="CA99" s="77">
        <f>IFERROR(AA99*H99/G99,0)</f>
        <v>0</v>
      </c>
      <c r="CB99" s="77">
        <f>IFERROR(AB99*H99/G99,0)</f>
        <v>0</v>
      </c>
      <c r="CC99" s="77">
        <f>IFERROR(1/I99*(AA99/G99),0)</f>
        <v>0</v>
      </c>
      <c r="CD99" s="77">
        <f>IFERROR(1/I99*(AB99/G99),0)</f>
        <v>0</v>
      </c>
    </row>
    <row r="100" spans="1:82" x14ac:dyDescent="0.2">
      <c r="A100" s="506"/>
      <c r="B100" s="506"/>
      <c r="C100" s="506"/>
      <c r="D100" s="506"/>
      <c r="E100" s="506"/>
      <c r="F100" s="506"/>
      <c r="G100" s="506"/>
      <c r="H100" s="506"/>
      <c r="I100" s="506"/>
      <c r="J100" s="506"/>
      <c r="K100" s="506"/>
      <c r="L100" s="506"/>
      <c r="M100" s="506"/>
      <c r="N100" s="506"/>
      <c r="O100" s="504" t="s">
        <v>43</v>
      </c>
      <c r="P100" s="505"/>
      <c r="Q100" s="505"/>
      <c r="R100" s="505"/>
      <c r="S100" s="505"/>
      <c r="T100" s="39" t="s">
        <v>42</v>
      </c>
      <c r="U100" s="50">
        <f>IFERROR(U98/G98,0)+IFERROR(U99/G99,0)</f>
        <v>0</v>
      </c>
      <c r="V100" s="50">
        <f>IFERROR(V98/G98,0)+IFERROR(V99/G99,0)</f>
        <v>0</v>
      </c>
      <c r="W100" s="50">
        <f>IFERROR(W98/G98,0)+IFERROR(W99/G99,0)</f>
        <v>0</v>
      </c>
      <c r="X100" s="50">
        <f>IFERROR(X98/G98,0)+IFERROR(X99/G99,0)</f>
        <v>0</v>
      </c>
      <c r="Y100" s="50">
        <f>IFERROR(Y98/G98,0)+IFERROR(Y99/G99,0)</f>
        <v>0</v>
      </c>
      <c r="Z100" s="50">
        <f>IFERROR(Z98/G98,0)+IFERROR(Z99/G99,0)</f>
        <v>0</v>
      </c>
      <c r="AA100" s="50">
        <f>IFERROR(AA98/G98,0)+IFERROR(AA99/G99,0)</f>
        <v>0</v>
      </c>
      <c r="AB100" s="50">
        <f>IFERROR(AB98/G98,0)+IFERROR(AB99/G99,0)</f>
        <v>0</v>
      </c>
      <c r="AC100" s="50">
        <f>IFERROR(IF(AC98="",0,AC98),0)+IFERROR(IF(AC99="",0,AC99),0)</f>
        <v>0</v>
      </c>
      <c r="AD100" s="3"/>
      <c r="AE100" s="72"/>
      <c r="AF100" s="3"/>
      <c r="AG100" s="3"/>
      <c r="AH100" s="3"/>
      <c r="AI100" s="3"/>
      <c r="AJ100" s="3"/>
      <c r="AK100" s="3"/>
      <c r="AL100" s="62"/>
      <c r="AM100" s="62"/>
      <c r="AN100" s="62"/>
      <c r="AO100" s="3"/>
      <c r="AP100" s="3"/>
      <c r="AQ100" s="2"/>
      <c r="AR100" s="2"/>
      <c r="AS100" s="2"/>
      <c r="AT100" s="2"/>
      <c r="AU100" s="20"/>
      <c r="AV100" s="20"/>
      <c r="AW100" s="21"/>
    </row>
    <row r="101" spans="1:82" x14ac:dyDescent="0.2">
      <c r="A101" s="506"/>
      <c r="B101" s="506"/>
      <c r="C101" s="506"/>
      <c r="D101" s="506"/>
      <c r="E101" s="506"/>
      <c r="F101" s="506"/>
      <c r="G101" s="506"/>
      <c r="H101" s="506"/>
      <c r="I101" s="506"/>
      <c r="J101" s="506"/>
      <c r="K101" s="506"/>
      <c r="L101" s="506"/>
      <c r="M101" s="506"/>
      <c r="N101" s="506"/>
      <c r="O101" s="504" t="s">
        <v>43</v>
      </c>
      <c r="P101" s="505"/>
      <c r="Q101" s="505"/>
      <c r="R101" s="505"/>
      <c r="S101" s="505"/>
      <c r="T101" s="39" t="s">
        <v>0</v>
      </c>
      <c r="U101" s="50">
        <f t="shared" ref="U101:AB101" si="53">IFERROR(SUM(U98:U99),0)</f>
        <v>0</v>
      </c>
      <c r="V101" s="50">
        <f t="shared" si="53"/>
        <v>0</v>
      </c>
      <c r="W101" s="50">
        <f t="shared" si="53"/>
        <v>0</v>
      </c>
      <c r="X101" s="50">
        <f t="shared" si="53"/>
        <v>0</v>
      </c>
      <c r="Y101" s="50">
        <f t="shared" si="53"/>
        <v>0</v>
      </c>
      <c r="Z101" s="50">
        <f t="shared" si="53"/>
        <v>0</v>
      </c>
      <c r="AA101" s="50">
        <f t="shared" si="53"/>
        <v>0</v>
      </c>
      <c r="AB101" s="50">
        <f t="shared" si="53"/>
        <v>0</v>
      </c>
      <c r="AC101" s="50" t="s">
        <v>57</v>
      </c>
      <c r="AD101" s="3"/>
      <c r="AE101" s="72"/>
      <c r="AF101" s="3"/>
      <c r="AG101" s="3"/>
      <c r="AH101" s="3"/>
      <c r="AI101" s="3"/>
      <c r="AJ101" s="3"/>
      <c r="AK101" s="3"/>
      <c r="AL101" s="62"/>
      <c r="AM101" s="62"/>
      <c r="AN101" s="62"/>
      <c r="AO101" s="3"/>
      <c r="AP101" s="3"/>
      <c r="AQ101" s="2"/>
      <c r="AR101" s="2"/>
      <c r="AS101" s="2"/>
      <c r="AT101" s="2"/>
      <c r="AU101" s="20"/>
      <c r="AV101" s="20"/>
      <c r="AW101" s="21"/>
    </row>
    <row r="102" spans="1:82" ht="15" x14ac:dyDescent="0.25">
      <c r="A102" s="507" t="s">
        <v>82</v>
      </c>
      <c r="B102" s="508"/>
      <c r="C102" s="508"/>
      <c r="D102" s="508"/>
      <c r="E102" s="508"/>
      <c r="F102" s="508"/>
      <c r="G102" s="508"/>
      <c r="H102" s="508"/>
      <c r="I102" s="508"/>
      <c r="J102" s="508"/>
      <c r="K102" s="508"/>
      <c r="L102" s="508"/>
      <c r="M102" s="508"/>
      <c r="N102" s="508"/>
      <c r="O102" s="508"/>
      <c r="P102" s="508"/>
      <c r="Q102" s="508"/>
      <c r="R102" s="508"/>
      <c r="S102" s="508"/>
      <c r="T102" s="508"/>
      <c r="U102" s="508"/>
      <c r="V102" s="508"/>
      <c r="W102" s="508"/>
      <c r="X102" s="509"/>
      <c r="Y102" s="509"/>
      <c r="Z102" s="509"/>
      <c r="AA102" s="510"/>
      <c r="AB102" s="510"/>
      <c r="AC102" s="510"/>
      <c r="AD102" s="510"/>
      <c r="AE102" s="511"/>
      <c r="AF102" s="512"/>
      <c r="AG102" s="2"/>
      <c r="AH102" s="2"/>
      <c r="AI102" s="2"/>
      <c r="AJ102" s="2"/>
      <c r="AK102" s="61"/>
      <c r="AL102" s="61"/>
      <c r="AM102" s="61"/>
      <c r="AN102" s="2"/>
      <c r="AO102" s="2"/>
      <c r="AP102" s="2"/>
      <c r="AQ102" s="2"/>
      <c r="AR102" s="2"/>
    </row>
    <row r="103" spans="1:82" ht="22.5" x14ac:dyDescent="0.2">
      <c r="A103" s="79" t="s">
        <v>205</v>
      </c>
      <c r="B103" s="80" t="s">
        <v>206</v>
      </c>
      <c r="C103" s="80">
        <v>4301051742</v>
      </c>
      <c r="D103" s="80">
        <v>4680115884540</v>
      </c>
      <c r="E103" s="81">
        <v>1.4</v>
      </c>
      <c r="F103" s="82">
        <v>6</v>
      </c>
      <c r="G103" s="81">
        <v>8.4</v>
      </c>
      <c r="H103" s="81">
        <v>8.8800000000000008</v>
      </c>
      <c r="I103" s="83">
        <v>56</v>
      </c>
      <c r="J103" s="83" t="s">
        <v>137</v>
      </c>
      <c r="K103" s="84" t="s">
        <v>85</v>
      </c>
      <c r="L103" s="84"/>
      <c r="M103" s="501">
        <v>45</v>
      </c>
      <c r="N103" s="501"/>
      <c r="O103" s="67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P103" s="503"/>
      <c r="Q103" s="503"/>
      <c r="R103" s="503"/>
      <c r="S103" s="503"/>
      <c r="T103" s="85" t="s">
        <v>0</v>
      </c>
      <c r="U103" s="65">
        <v>0</v>
      </c>
      <c r="V103" s="66">
        <f>IFERROR(IF(U103="",0,CEILING((U103/$G103),1)*$G103),"")</f>
        <v>0</v>
      </c>
      <c r="W103" s="65">
        <v>0</v>
      </c>
      <c r="X103" s="66">
        <f>IFERROR(IF(W103="",0,CEILING((W103/$G103),1)*$G103),"")</f>
        <v>0</v>
      </c>
      <c r="Y103" s="65">
        <v>0</v>
      </c>
      <c r="Z103" s="66">
        <f>IFERROR(IF(Y103="",0,CEILING((Y103/$G103),1)*$G103),"")</f>
        <v>0</v>
      </c>
      <c r="AA103" s="65">
        <v>0</v>
      </c>
      <c r="AB103" s="66">
        <f>IFERROR(IF(AA103="",0,CEILING((AA103/$G103),1)*$G103),"")</f>
        <v>0</v>
      </c>
      <c r="AC103" s="67" t="str">
        <f>IF(IFERROR(ROUNDUP(V103/G103,0)*0.02175,0)+IFERROR(ROUNDUP(X103/G103,0)*0.02175,0)+IFERROR(ROUNDUP(Z103/G103,0)*0.02175,0)+IFERROR(ROUNDUP(AB103/G103,0)*0.02175,0)=0,"",IFERROR(ROUNDUP(V103/G103,0)*0.02175,0)+IFERROR(ROUNDUP(X103/G103,0)*0.02175,0)+IFERROR(ROUNDUP(Z103/G103,0)*0.02175,0)+IFERROR(ROUNDUP(AB103/G103,0)*0.02175,0))</f>
        <v/>
      </c>
      <c r="AD103" s="79" t="s">
        <v>57</v>
      </c>
      <c r="AE103" s="79" t="s">
        <v>57</v>
      </c>
      <c r="AF103" s="176" t="s">
        <v>207</v>
      </c>
      <c r="AG103" s="2"/>
      <c r="AH103" s="2"/>
      <c r="AI103" s="2"/>
      <c r="AJ103" s="2"/>
      <c r="AK103" s="2"/>
      <c r="AL103" s="61"/>
      <c r="AM103" s="61"/>
      <c r="AN103" s="61"/>
      <c r="AO103" s="2"/>
      <c r="AP103" s="2"/>
      <c r="AQ103" s="2"/>
      <c r="AR103" s="2"/>
      <c r="AS103" s="2"/>
      <c r="AT103" s="2"/>
      <c r="AU103" s="20"/>
      <c r="AV103" s="20"/>
      <c r="AW103" s="21"/>
      <c r="BB103" s="175" t="s">
        <v>65</v>
      </c>
      <c r="BO103" s="77">
        <f>IFERROR(U103*H103/G103,0)</f>
        <v>0</v>
      </c>
      <c r="BP103" s="77">
        <f>IFERROR(V103*H103/G103,0)</f>
        <v>0</v>
      </c>
      <c r="BQ103" s="77">
        <f>IFERROR(1/I103*(U103/G103),0)</f>
        <v>0</v>
      </c>
      <c r="BR103" s="77">
        <f>IFERROR(1/I103*(V103/G103),0)</f>
        <v>0</v>
      </c>
      <c r="BS103" s="77">
        <f>IFERROR(W103*H103/G103,0)</f>
        <v>0</v>
      </c>
      <c r="BT103" s="77">
        <f>IFERROR(X103*H103/G103,0)</f>
        <v>0</v>
      </c>
      <c r="BU103" s="77">
        <f>IFERROR(1/I103*(W103/G103),0)</f>
        <v>0</v>
      </c>
      <c r="BV103" s="77">
        <f>IFERROR(1/I103*(X103/G103),0)</f>
        <v>0</v>
      </c>
      <c r="BW103" s="77">
        <f>IFERROR(Y103*H103/G103,0)</f>
        <v>0</v>
      </c>
      <c r="BX103" s="77">
        <f>IFERROR(Z103*H103/G103,0)</f>
        <v>0</v>
      </c>
      <c r="BY103" s="77">
        <f>IFERROR(1/I103*(Y103/G103),0)</f>
        <v>0</v>
      </c>
      <c r="BZ103" s="77">
        <f>IFERROR(1/I103*(Z103/G103),0)</f>
        <v>0</v>
      </c>
      <c r="CA103" s="77">
        <f>IFERROR(AA103*H103/G103,0)</f>
        <v>0</v>
      </c>
      <c r="CB103" s="77">
        <f>IFERROR(AB103*H103/G103,0)</f>
        <v>0</v>
      </c>
      <c r="CC103" s="77">
        <f>IFERROR(1/I103*(AA103/G103),0)</f>
        <v>0</v>
      </c>
      <c r="CD103" s="77">
        <f>IFERROR(1/I103*(AB103/G103),0)</f>
        <v>0</v>
      </c>
    </row>
    <row r="104" spans="1:82" ht="33.75" x14ac:dyDescent="0.2">
      <c r="A104" s="79" t="s">
        <v>208</v>
      </c>
      <c r="B104" s="80" t="s">
        <v>209</v>
      </c>
      <c r="C104" s="80">
        <v>4301051358</v>
      </c>
      <c r="D104" s="80">
        <v>4607091385748</v>
      </c>
      <c r="E104" s="81">
        <v>0.45</v>
      </c>
      <c r="F104" s="82">
        <v>6</v>
      </c>
      <c r="G104" s="81">
        <v>2.7</v>
      </c>
      <c r="H104" s="81">
        <v>2.952</v>
      </c>
      <c r="I104" s="83">
        <v>182</v>
      </c>
      <c r="J104" s="83" t="s">
        <v>86</v>
      </c>
      <c r="K104" s="84" t="s">
        <v>85</v>
      </c>
      <c r="L104" s="84"/>
      <c r="M104" s="501">
        <v>45</v>
      </c>
      <c r="N104" s="501"/>
      <c r="O104" s="67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P104" s="503"/>
      <c r="Q104" s="503"/>
      <c r="R104" s="503"/>
      <c r="S104" s="503"/>
      <c r="T104" s="85" t="s">
        <v>0</v>
      </c>
      <c r="U104" s="65">
        <v>0</v>
      </c>
      <c r="V104" s="66">
        <f>IFERROR(IF(U104="",0,CEILING((U104/$G104),1)*$G104),"")</f>
        <v>0</v>
      </c>
      <c r="W104" s="65">
        <v>0</v>
      </c>
      <c r="X104" s="66">
        <f>IFERROR(IF(W104="",0,CEILING((W104/$G104),1)*$G104),"")</f>
        <v>0</v>
      </c>
      <c r="Y104" s="65">
        <v>0</v>
      </c>
      <c r="Z104" s="66">
        <f>IFERROR(IF(Y104="",0,CEILING((Y104/$G104),1)*$G104),"")</f>
        <v>0</v>
      </c>
      <c r="AA104" s="65">
        <v>0</v>
      </c>
      <c r="AB104" s="66">
        <f>IFERROR(IF(AA104="",0,CEILING((AA104/$G104),1)*$G104),"")</f>
        <v>0</v>
      </c>
      <c r="AC104" s="67" t="str">
        <f>IF(IFERROR(ROUNDUP(V104/G104,0)*0.00651,0)+IFERROR(ROUNDUP(X104/G104,0)*0.00651,0)+IFERROR(ROUNDUP(Z104/G104,0)*0.00651,0)+IFERROR(ROUNDUP(AB104/G104,0)*0.00651,0)=0,"",IFERROR(ROUNDUP(V104/G104,0)*0.00651,0)+IFERROR(ROUNDUP(X104/G104,0)*0.00651,0)+IFERROR(ROUNDUP(Z104/G104,0)*0.00651,0)+IFERROR(ROUNDUP(AB104/G104,0)*0.00651,0))</f>
        <v/>
      </c>
      <c r="AD104" s="79" t="s">
        <v>57</v>
      </c>
      <c r="AE104" s="79" t="s">
        <v>57</v>
      </c>
      <c r="AF104" s="178" t="s">
        <v>210</v>
      </c>
      <c r="AG104" s="2"/>
      <c r="AH104" s="2"/>
      <c r="AI104" s="2"/>
      <c r="AJ104" s="2"/>
      <c r="AK104" s="2"/>
      <c r="AL104" s="61"/>
      <c r="AM104" s="61"/>
      <c r="AN104" s="61"/>
      <c r="AO104" s="2"/>
      <c r="AP104" s="2"/>
      <c r="AQ104" s="2"/>
      <c r="AR104" s="2"/>
      <c r="AS104" s="2"/>
      <c r="AT104" s="2"/>
      <c r="AU104" s="20"/>
      <c r="AV104" s="20"/>
      <c r="AW104" s="21"/>
      <c r="BB104" s="177" t="s">
        <v>65</v>
      </c>
      <c r="BO104" s="77">
        <f>IFERROR(U104*H104/G104,0)</f>
        <v>0</v>
      </c>
      <c r="BP104" s="77">
        <f>IFERROR(V104*H104/G104,0)</f>
        <v>0</v>
      </c>
      <c r="BQ104" s="77">
        <f>IFERROR(1/I104*(U104/G104),0)</f>
        <v>0</v>
      </c>
      <c r="BR104" s="77">
        <f>IFERROR(1/I104*(V104/G104),0)</f>
        <v>0</v>
      </c>
      <c r="BS104" s="77">
        <f>IFERROR(W104*H104/G104,0)</f>
        <v>0</v>
      </c>
      <c r="BT104" s="77">
        <f>IFERROR(X104*H104/G104,0)</f>
        <v>0</v>
      </c>
      <c r="BU104" s="77">
        <f>IFERROR(1/I104*(W104/G104),0)</f>
        <v>0</v>
      </c>
      <c r="BV104" s="77">
        <f>IFERROR(1/I104*(X104/G104),0)</f>
        <v>0</v>
      </c>
      <c r="BW104" s="77">
        <f>IFERROR(Y104*H104/G104,0)</f>
        <v>0</v>
      </c>
      <c r="BX104" s="77">
        <f>IFERROR(Z104*H104/G104,0)</f>
        <v>0</v>
      </c>
      <c r="BY104" s="77">
        <f>IFERROR(1/I104*(Y104/G104),0)</f>
        <v>0</v>
      </c>
      <c r="BZ104" s="77">
        <f>IFERROR(1/I104*(Z104/G104),0)</f>
        <v>0</v>
      </c>
      <c r="CA104" s="77">
        <f>IFERROR(AA104*H104/G104,0)</f>
        <v>0</v>
      </c>
      <c r="CB104" s="77">
        <f>IFERROR(AB104*H104/G104,0)</f>
        <v>0</v>
      </c>
      <c r="CC104" s="77">
        <f>IFERROR(1/I104*(AA104/G104),0)</f>
        <v>0</v>
      </c>
      <c r="CD104" s="77">
        <f>IFERROR(1/I104*(AB104/G104),0)</f>
        <v>0</v>
      </c>
    </row>
    <row r="105" spans="1:82" ht="33.75" x14ac:dyDescent="0.2">
      <c r="A105" s="79" t="s">
        <v>208</v>
      </c>
      <c r="B105" s="80" t="s">
        <v>209</v>
      </c>
      <c r="C105" s="80">
        <v>4301051359</v>
      </c>
      <c r="D105" s="80">
        <v>4607091385748</v>
      </c>
      <c r="E105" s="81">
        <v>0.45</v>
      </c>
      <c r="F105" s="82">
        <v>6</v>
      </c>
      <c r="G105" s="81">
        <v>2.7</v>
      </c>
      <c r="H105" s="81">
        <v>2.952</v>
      </c>
      <c r="I105" s="83">
        <v>182</v>
      </c>
      <c r="J105" s="83" t="s">
        <v>86</v>
      </c>
      <c r="K105" s="84" t="s">
        <v>88</v>
      </c>
      <c r="L105" s="84"/>
      <c r="M105" s="501">
        <v>45</v>
      </c>
      <c r="N105" s="501"/>
      <c r="O105" s="67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P105" s="503"/>
      <c r="Q105" s="503"/>
      <c r="R105" s="503"/>
      <c r="S105" s="503"/>
      <c r="T105" s="85" t="s">
        <v>0</v>
      </c>
      <c r="U105" s="65">
        <v>0</v>
      </c>
      <c r="V105" s="66">
        <f>IFERROR(IF(U105="",0,CEILING((U105/$G105),1)*$G105),"")</f>
        <v>0</v>
      </c>
      <c r="W105" s="65">
        <v>0</v>
      </c>
      <c r="X105" s="66">
        <f>IFERROR(IF(W105="",0,CEILING((W105/$G105),1)*$G105),"")</f>
        <v>0</v>
      </c>
      <c r="Y105" s="65">
        <v>0</v>
      </c>
      <c r="Z105" s="66">
        <f>IFERROR(IF(Y105="",0,CEILING((Y105/$G105),1)*$G105),"")</f>
        <v>0</v>
      </c>
      <c r="AA105" s="65">
        <v>0</v>
      </c>
      <c r="AB105" s="66">
        <f>IFERROR(IF(AA105="",0,CEILING((AA105/$G105),1)*$G105),"")</f>
        <v>0</v>
      </c>
      <c r="AC105" s="67" t="str">
        <f>IF(IFERROR(ROUNDUP(V105/G105,0)*0.00651,0)+IFERROR(ROUNDUP(X105/G105,0)*0.00651,0)+IFERROR(ROUNDUP(Z105/G105,0)*0.00651,0)+IFERROR(ROUNDUP(AB105/G105,0)*0.00651,0)=0,"",IFERROR(ROUNDUP(V105/G105,0)*0.00651,0)+IFERROR(ROUNDUP(X105/G105,0)*0.00651,0)+IFERROR(ROUNDUP(Z105/G105,0)*0.00651,0)+IFERROR(ROUNDUP(AB105/G105,0)*0.00651,0))</f>
        <v/>
      </c>
      <c r="AD105" s="79" t="s">
        <v>57</v>
      </c>
      <c r="AE105" s="79" t="s">
        <v>57</v>
      </c>
      <c r="AF105" s="180" t="s">
        <v>210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179" t="s">
        <v>65</v>
      </c>
      <c r="BO105" s="77">
        <f>IFERROR(U105*H105/G105,0)</f>
        <v>0</v>
      </c>
      <c r="BP105" s="77">
        <f>IFERROR(V105*H105/G105,0)</f>
        <v>0</v>
      </c>
      <c r="BQ105" s="77">
        <f>IFERROR(1/I105*(U105/G105),0)</f>
        <v>0</v>
      </c>
      <c r="BR105" s="77">
        <f>IFERROR(1/I105*(V105/G105),0)</f>
        <v>0</v>
      </c>
      <c r="BS105" s="77">
        <f>IFERROR(W105*H105/G105,0)</f>
        <v>0</v>
      </c>
      <c r="BT105" s="77">
        <f>IFERROR(X105*H105/G105,0)</f>
        <v>0</v>
      </c>
      <c r="BU105" s="77">
        <f>IFERROR(1/I105*(W105/G105),0)</f>
        <v>0</v>
      </c>
      <c r="BV105" s="77">
        <f>IFERROR(1/I105*(X105/G105),0)</f>
        <v>0</v>
      </c>
      <c r="BW105" s="77">
        <f>IFERROR(Y105*H105/G105,0)</f>
        <v>0</v>
      </c>
      <c r="BX105" s="77">
        <f>IFERROR(Z105*H105/G105,0)</f>
        <v>0</v>
      </c>
      <c r="BY105" s="77">
        <f>IFERROR(1/I105*(Y105/G105),0)</f>
        <v>0</v>
      </c>
      <c r="BZ105" s="77">
        <f>IFERROR(1/I105*(Z105/G105),0)</f>
        <v>0</v>
      </c>
      <c r="CA105" s="77">
        <f>IFERROR(AA105*H105/G105,0)</f>
        <v>0</v>
      </c>
      <c r="CB105" s="77">
        <f>IFERROR(AB105*H105/G105,0)</f>
        <v>0</v>
      </c>
      <c r="CC105" s="77">
        <f>IFERROR(1/I105*(AA105/G105),0)</f>
        <v>0</v>
      </c>
      <c r="CD105" s="77">
        <f>IFERROR(1/I105*(AB105/G105),0)</f>
        <v>0</v>
      </c>
    </row>
    <row r="106" spans="1:82" ht="33.75" x14ac:dyDescent="0.2">
      <c r="A106" s="79" t="s">
        <v>211</v>
      </c>
      <c r="B106" s="80" t="s">
        <v>212</v>
      </c>
      <c r="C106" s="80">
        <v>4301051480</v>
      </c>
      <c r="D106" s="80">
        <v>4680115882645</v>
      </c>
      <c r="E106" s="81">
        <v>0.3</v>
      </c>
      <c r="F106" s="82">
        <v>6</v>
      </c>
      <c r="G106" s="81">
        <v>1.8</v>
      </c>
      <c r="H106" s="81">
        <v>2.64</v>
      </c>
      <c r="I106" s="83">
        <v>182</v>
      </c>
      <c r="J106" s="83" t="s">
        <v>86</v>
      </c>
      <c r="K106" s="84" t="s">
        <v>98</v>
      </c>
      <c r="L106" s="84"/>
      <c r="M106" s="501">
        <v>40</v>
      </c>
      <c r="N106" s="501"/>
      <c r="O106" s="67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106" s="503"/>
      <c r="Q106" s="503"/>
      <c r="R106" s="503"/>
      <c r="S106" s="503"/>
      <c r="T106" s="85" t="s">
        <v>0</v>
      </c>
      <c r="U106" s="65">
        <v>0</v>
      </c>
      <c r="V106" s="66">
        <f>IFERROR(IF(U106="",0,CEILING((U106/$G106),1)*$G106),"")</f>
        <v>0</v>
      </c>
      <c r="W106" s="65">
        <v>0</v>
      </c>
      <c r="X106" s="66">
        <f>IFERROR(IF(W106="",0,CEILING((W106/$G106),1)*$G106),"")</f>
        <v>0</v>
      </c>
      <c r="Y106" s="65">
        <v>0</v>
      </c>
      <c r="Z106" s="66">
        <f>IFERROR(IF(Y106="",0,CEILING((Y106/$G106),1)*$G106),"")</f>
        <v>0</v>
      </c>
      <c r="AA106" s="65">
        <v>0</v>
      </c>
      <c r="AB106" s="66">
        <f>IFERROR(IF(AA106="",0,CEILING((AA106/$G106),1)*$G106),"")</f>
        <v>0</v>
      </c>
      <c r="AC106" s="67" t="str">
        <f>IF(IFERROR(ROUNDUP(V106/G106,0)*0.00651,0)+IFERROR(ROUNDUP(X106/G106,0)*0.00651,0)+IFERROR(ROUNDUP(Z106/G106,0)*0.00651,0)+IFERROR(ROUNDUP(AB106/G106,0)*0.00651,0)=0,"",IFERROR(ROUNDUP(V106/G106,0)*0.00651,0)+IFERROR(ROUNDUP(X106/G106,0)*0.00651,0)+IFERROR(ROUNDUP(Z106/G106,0)*0.00651,0)+IFERROR(ROUNDUP(AB106/G106,0)*0.00651,0))</f>
        <v/>
      </c>
      <c r="AD106" s="79" t="s">
        <v>57</v>
      </c>
      <c r="AE106" s="79" t="s">
        <v>57</v>
      </c>
      <c r="AF106" s="182" t="s">
        <v>213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181" t="s">
        <v>65</v>
      </c>
      <c r="BO106" s="77">
        <f>IFERROR(U106*H106/G106,0)</f>
        <v>0</v>
      </c>
      <c r="BP106" s="77">
        <f>IFERROR(V106*H106/G106,0)</f>
        <v>0</v>
      </c>
      <c r="BQ106" s="77">
        <f>IFERROR(1/I106*(U106/G106),0)</f>
        <v>0</v>
      </c>
      <c r="BR106" s="77">
        <f>IFERROR(1/I106*(V106/G106),0)</f>
        <v>0</v>
      </c>
      <c r="BS106" s="77">
        <f>IFERROR(W106*H106/G106,0)</f>
        <v>0</v>
      </c>
      <c r="BT106" s="77">
        <f>IFERROR(X106*H106/G106,0)</f>
        <v>0</v>
      </c>
      <c r="BU106" s="77">
        <f>IFERROR(1/I106*(W106/G106),0)</f>
        <v>0</v>
      </c>
      <c r="BV106" s="77">
        <f>IFERROR(1/I106*(X106/G106),0)</f>
        <v>0</v>
      </c>
      <c r="BW106" s="77">
        <f>IFERROR(Y106*H106/G106,0)</f>
        <v>0</v>
      </c>
      <c r="BX106" s="77">
        <f>IFERROR(Z106*H106/G106,0)</f>
        <v>0</v>
      </c>
      <c r="BY106" s="77">
        <f>IFERROR(1/I106*(Y106/G106),0)</f>
        <v>0</v>
      </c>
      <c r="BZ106" s="77">
        <f>IFERROR(1/I106*(Z106/G106),0)</f>
        <v>0</v>
      </c>
      <c r="CA106" s="77">
        <f>IFERROR(AA106*H106/G106,0)</f>
        <v>0</v>
      </c>
      <c r="CB106" s="77">
        <f>IFERROR(AB106*H106/G106,0)</f>
        <v>0</v>
      </c>
      <c r="CC106" s="77">
        <f>IFERROR(1/I106*(AA106/G106),0)</f>
        <v>0</v>
      </c>
      <c r="CD106" s="77">
        <f>IFERROR(1/I106*(AB106/G106),0)</f>
        <v>0</v>
      </c>
    </row>
    <row r="107" spans="1:82" ht="33.75" x14ac:dyDescent="0.2">
      <c r="A107" s="79" t="s">
        <v>211</v>
      </c>
      <c r="B107" s="80" t="s">
        <v>212</v>
      </c>
      <c r="C107" s="80">
        <v>4301051926</v>
      </c>
      <c r="D107" s="80">
        <v>4680115882645</v>
      </c>
      <c r="E107" s="81">
        <v>0.3</v>
      </c>
      <c r="F107" s="82">
        <v>6</v>
      </c>
      <c r="G107" s="81">
        <v>1.8</v>
      </c>
      <c r="H107" s="81">
        <v>2.64</v>
      </c>
      <c r="I107" s="83">
        <v>182</v>
      </c>
      <c r="J107" s="83" t="s">
        <v>86</v>
      </c>
      <c r="K107" s="84" t="s">
        <v>88</v>
      </c>
      <c r="L107" s="84"/>
      <c r="M107" s="501">
        <v>40</v>
      </c>
      <c r="N107" s="501"/>
      <c r="O107" s="67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107" s="503"/>
      <c r="Q107" s="503"/>
      <c r="R107" s="503"/>
      <c r="S107" s="503"/>
      <c r="T107" s="85" t="s">
        <v>0</v>
      </c>
      <c r="U107" s="65">
        <v>0</v>
      </c>
      <c r="V107" s="66">
        <f>IFERROR(IF(U107="",0,CEILING((U107/$G107),1)*$G107),"")</f>
        <v>0</v>
      </c>
      <c r="W107" s="65">
        <v>0</v>
      </c>
      <c r="X107" s="66">
        <f>IFERROR(IF(W107="",0,CEILING((W107/$G107),1)*$G107),"")</f>
        <v>0</v>
      </c>
      <c r="Y107" s="65">
        <v>0</v>
      </c>
      <c r="Z107" s="66">
        <f>IFERROR(IF(Y107="",0,CEILING((Y107/$G107),1)*$G107),"")</f>
        <v>0</v>
      </c>
      <c r="AA107" s="65">
        <v>0</v>
      </c>
      <c r="AB107" s="66">
        <f>IFERROR(IF(AA107="",0,CEILING((AA107/$G107),1)*$G107),"")</f>
        <v>0</v>
      </c>
      <c r="AC107" s="67" t="str">
        <f>IF(IFERROR(ROUNDUP(V107/G107,0)*0.00651,0)+IFERROR(ROUNDUP(X107/G107,0)*0.00651,0)+IFERROR(ROUNDUP(Z107/G107,0)*0.00651,0)+IFERROR(ROUNDUP(AB107/G107,0)*0.00651,0)=0,"",IFERROR(ROUNDUP(V107/G107,0)*0.00651,0)+IFERROR(ROUNDUP(X107/G107,0)*0.00651,0)+IFERROR(ROUNDUP(Z107/G107,0)*0.00651,0)+IFERROR(ROUNDUP(AB107/G107,0)*0.00651,0))</f>
        <v/>
      </c>
      <c r="AD107" s="79" t="s">
        <v>57</v>
      </c>
      <c r="AE107" s="79" t="s">
        <v>57</v>
      </c>
      <c r="AF107" s="184" t="s">
        <v>213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183" t="s">
        <v>65</v>
      </c>
      <c r="BO107" s="77">
        <f>IFERROR(U107*H107/G107,0)</f>
        <v>0</v>
      </c>
      <c r="BP107" s="77">
        <f>IFERROR(V107*H107/G107,0)</f>
        <v>0</v>
      </c>
      <c r="BQ107" s="77">
        <f>IFERROR(1/I107*(U107/G107),0)</f>
        <v>0</v>
      </c>
      <c r="BR107" s="77">
        <f>IFERROR(1/I107*(V107/G107),0)</f>
        <v>0</v>
      </c>
      <c r="BS107" s="77">
        <f>IFERROR(W107*H107/G107,0)</f>
        <v>0</v>
      </c>
      <c r="BT107" s="77">
        <f>IFERROR(X107*H107/G107,0)</f>
        <v>0</v>
      </c>
      <c r="BU107" s="77">
        <f>IFERROR(1/I107*(W107/G107),0)</f>
        <v>0</v>
      </c>
      <c r="BV107" s="77">
        <f>IFERROR(1/I107*(X107/G107),0)</f>
        <v>0</v>
      </c>
      <c r="BW107" s="77">
        <f>IFERROR(Y107*H107/G107,0)</f>
        <v>0</v>
      </c>
      <c r="BX107" s="77">
        <f>IFERROR(Z107*H107/G107,0)</f>
        <v>0</v>
      </c>
      <c r="BY107" s="77">
        <f>IFERROR(1/I107*(Y107/G107),0)</f>
        <v>0</v>
      </c>
      <c r="BZ107" s="77">
        <f>IFERROR(1/I107*(Z107/G107),0)</f>
        <v>0</v>
      </c>
      <c r="CA107" s="77">
        <f>IFERROR(AA107*H107/G107,0)</f>
        <v>0</v>
      </c>
      <c r="CB107" s="77">
        <f>IFERROR(AB107*H107/G107,0)</f>
        <v>0</v>
      </c>
      <c r="CC107" s="77">
        <f>IFERROR(1/I107*(AA107/G107),0)</f>
        <v>0</v>
      </c>
      <c r="CD107" s="77">
        <f>IFERROR(1/I107*(AB107/G107),0)</f>
        <v>0</v>
      </c>
    </row>
    <row r="108" spans="1:82" x14ac:dyDescent="0.2">
      <c r="A108" s="506"/>
      <c r="B108" s="506"/>
      <c r="C108" s="506"/>
      <c r="D108" s="506"/>
      <c r="E108" s="506"/>
      <c r="F108" s="506"/>
      <c r="G108" s="506"/>
      <c r="H108" s="506"/>
      <c r="I108" s="506"/>
      <c r="J108" s="506"/>
      <c r="K108" s="506"/>
      <c r="L108" s="506"/>
      <c r="M108" s="506"/>
      <c r="N108" s="506"/>
      <c r="O108" s="504" t="s">
        <v>43</v>
      </c>
      <c r="P108" s="505"/>
      <c r="Q108" s="505"/>
      <c r="R108" s="505"/>
      <c r="S108" s="505"/>
      <c r="T108" s="39" t="s">
        <v>42</v>
      </c>
      <c r="U108" s="50">
        <f>IFERROR(U103/G103,0)+IFERROR(U104/G104,0)+IFERROR(U105/G105,0)+IFERROR(U106/G106,0)+IFERROR(U107/G107,0)</f>
        <v>0</v>
      </c>
      <c r="V108" s="50">
        <f>IFERROR(V103/G103,0)+IFERROR(V104/G104,0)+IFERROR(V105/G105,0)+IFERROR(V106/G106,0)+IFERROR(V107/G107,0)</f>
        <v>0</v>
      </c>
      <c r="W108" s="50">
        <f>IFERROR(W103/G103,0)+IFERROR(W104/G104,0)+IFERROR(W105/G105,0)+IFERROR(W106/G106,0)+IFERROR(W107/G107,0)</f>
        <v>0</v>
      </c>
      <c r="X108" s="50">
        <f>IFERROR(X103/G103,0)+IFERROR(X104/G104,0)+IFERROR(X105/G105,0)+IFERROR(X106/G106,0)+IFERROR(X107/G107,0)</f>
        <v>0</v>
      </c>
      <c r="Y108" s="50">
        <f>IFERROR(Y103/G103,0)+IFERROR(Y104/G104,0)+IFERROR(Y105/G105,0)+IFERROR(Y106/G106,0)+IFERROR(Y107/G107,0)</f>
        <v>0</v>
      </c>
      <c r="Z108" s="50">
        <f>IFERROR(Z103/G103,0)+IFERROR(Z104/G104,0)+IFERROR(Z105/G105,0)+IFERROR(Z106/G106,0)+IFERROR(Z107/G107,0)</f>
        <v>0</v>
      </c>
      <c r="AA108" s="50">
        <f>IFERROR(AA103/G103,0)+IFERROR(AA104/G104,0)+IFERROR(AA105/G105,0)+IFERROR(AA106/G106,0)+IFERROR(AA107/G107,0)</f>
        <v>0</v>
      </c>
      <c r="AB108" s="50">
        <f>IFERROR(AB103/G103,0)+IFERROR(AB104/G104,0)+IFERROR(AB105/G105,0)+IFERROR(AB106/G106,0)+IFERROR(AB107/G107,0)</f>
        <v>0</v>
      </c>
      <c r="AC108" s="50">
        <f>IFERROR(IF(AC103="",0,AC103),0)+IFERROR(IF(AC104="",0,AC104),0)+IFERROR(IF(AC105="",0,AC105),0)+IFERROR(IF(AC106="",0,AC106),0)+IFERROR(IF(AC107="",0,AC107),0)</f>
        <v>0</v>
      </c>
      <c r="AD108" s="3"/>
      <c r="AE108" s="72"/>
      <c r="AF108" s="3"/>
      <c r="AG108" s="3"/>
      <c r="AH108" s="3"/>
      <c r="AI108" s="3"/>
      <c r="AJ108" s="3"/>
      <c r="AK108" s="3"/>
      <c r="AL108" s="62"/>
      <c r="AM108" s="62"/>
      <c r="AN108" s="62"/>
      <c r="AO108" s="3"/>
      <c r="AP108" s="3"/>
      <c r="AQ108" s="2"/>
      <c r="AR108" s="2"/>
      <c r="AS108" s="2"/>
      <c r="AT108" s="2"/>
      <c r="AU108" s="20"/>
      <c r="AV108" s="20"/>
      <c r="AW108" s="21"/>
    </row>
    <row r="109" spans="1:82" x14ac:dyDescent="0.2">
      <c r="A109" s="506"/>
      <c r="B109" s="506"/>
      <c r="C109" s="506"/>
      <c r="D109" s="506"/>
      <c r="E109" s="506"/>
      <c r="F109" s="506"/>
      <c r="G109" s="506"/>
      <c r="H109" s="506"/>
      <c r="I109" s="506"/>
      <c r="J109" s="506"/>
      <c r="K109" s="506"/>
      <c r="L109" s="506"/>
      <c r="M109" s="506"/>
      <c r="N109" s="506"/>
      <c r="O109" s="504" t="s">
        <v>43</v>
      </c>
      <c r="P109" s="505"/>
      <c r="Q109" s="505"/>
      <c r="R109" s="505"/>
      <c r="S109" s="505"/>
      <c r="T109" s="39" t="s">
        <v>0</v>
      </c>
      <c r="U109" s="50">
        <f t="shared" ref="U109:AB109" si="54">IFERROR(SUM(U103:U107),0)</f>
        <v>0</v>
      </c>
      <c r="V109" s="50">
        <f t="shared" si="54"/>
        <v>0</v>
      </c>
      <c r="W109" s="50">
        <f t="shared" si="54"/>
        <v>0</v>
      </c>
      <c r="X109" s="50">
        <f t="shared" si="54"/>
        <v>0</v>
      </c>
      <c r="Y109" s="50">
        <f t="shared" si="54"/>
        <v>0</v>
      </c>
      <c r="Z109" s="50">
        <f t="shared" si="54"/>
        <v>0</v>
      </c>
      <c r="AA109" s="50">
        <f t="shared" si="54"/>
        <v>0</v>
      </c>
      <c r="AB109" s="50">
        <f t="shared" si="54"/>
        <v>0</v>
      </c>
      <c r="AC109" s="50" t="s">
        <v>57</v>
      </c>
      <c r="AD109" s="3"/>
      <c r="AE109" s="72"/>
      <c r="AF109" s="3"/>
      <c r="AG109" s="3"/>
      <c r="AH109" s="3"/>
      <c r="AI109" s="3"/>
      <c r="AJ109" s="3"/>
      <c r="AK109" s="3"/>
      <c r="AL109" s="62"/>
      <c r="AM109" s="62"/>
      <c r="AN109" s="62"/>
      <c r="AO109" s="3"/>
      <c r="AP109" s="3"/>
      <c r="AQ109" s="2"/>
      <c r="AR109" s="2"/>
      <c r="AS109" s="2"/>
      <c r="AT109" s="2"/>
      <c r="AU109" s="20"/>
      <c r="AV109" s="20"/>
      <c r="AW109" s="21"/>
    </row>
    <row r="110" spans="1:82" ht="15" x14ac:dyDescent="0.25">
      <c r="A110" s="507" t="s">
        <v>173</v>
      </c>
      <c r="B110" s="508"/>
      <c r="C110" s="508"/>
      <c r="D110" s="508"/>
      <c r="E110" s="508"/>
      <c r="F110" s="508"/>
      <c r="G110" s="508"/>
      <c r="H110" s="508"/>
      <c r="I110" s="508"/>
      <c r="J110" s="508"/>
      <c r="K110" s="508"/>
      <c r="L110" s="508"/>
      <c r="M110" s="508"/>
      <c r="N110" s="508"/>
      <c r="O110" s="508"/>
      <c r="P110" s="508"/>
      <c r="Q110" s="508"/>
      <c r="R110" s="508"/>
      <c r="S110" s="508"/>
      <c r="T110" s="508"/>
      <c r="U110" s="508"/>
      <c r="V110" s="508"/>
      <c r="W110" s="508"/>
      <c r="X110" s="509"/>
      <c r="Y110" s="509"/>
      <c r="Z110" s="509"/>
      <c r="AA110" s="510"/>
      <c r="AB110" s="510"/>
      <c r="AC110" s="510"/>
      <c r="AD110" s="510"/>
      <c r="AE110" s="511"/>
      <c r="AF110" s="512"/>
      <c r="AG110" s="2"/>
      <c r="AH110" s="2"/>
      <c r="AI110" s="2"/>
      <c r="AJ110" s="2"/>
      <c r="AK110" s="61"/>
      <c r="AL110" s="61"/>
      <c r="AM110" s="61"/>
      <c r="AN110" s="2"/>
      <c r="AO110" s="2"/>
      <c r="AP110" s="2"/>
      <c r="AQ110" s="2"/>
      <c r="AR110" s="2"/>
    </row>
    <row r="111" spans="1:82" ht="33.75" x14ac:dyDescent="0.2">
      <c r="A111" s="79" t="s">
        <v>214</v>
      </c>
      <c r="B111" s="80" t="s">
        <v>215</v>
      </c>
      <c r="C111" s="80">
        <v>4301060358</v>
      </c>
      <c r="D111" s="80">
        <v>4680115882652</v>
      </c>
      <c r="E111" s="81">
        <v>0.33</v>
      </c>
      <c r="F111" s="82">
        <v>6</v>
      </c>
      <c r="G111" s="81">
        <v>1.98</v>
      </c>
      <c r="H111" s="81">
        <v>2.82</v>
      </c>
      <c r="I111" s="83">
        <v>182</v>
      </c>
      <c r="J111" s="83" t="s">
        <v>86</v>
      </c>
      <c r="K111" s="84" t="s">
        <v>88</v>
      </c>
      <c r="L111" s="84"/>
      <c r="M111" s="501">
        <v>40</v>
      </c>
      <c r="N111" s="501"/>
      <c r="O111" s="67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11" s="503"/>
      <c r="Q111" s="503"/>
      <c r="R111" s="503"/>
      <c r="S111" s="503"/>
      <c r="T111" s="85" t="s">
        <v>0</v>
      </c>
      <c r="U111" s="65">
        <v>0</v>
      </c>
      <c r="V111" s="66">
        <f>IFERROR(IF(U111="",0,CEILING((U111/$G111),1)*$G111),"")</f>
        <v>0</v>
      </c>
      <c r="W111" s="65">
        <v>0</v>
      </c>
      <c r="X111" s="66">
        <f>IFERROR(IF(W111="",0,CEILING((W111/$G111),1)*$G111),"")</f>
        <v>0</v>
      </c>
      <c r="Y111" s="65">
        <v>0</v>
      </c>
      <c r="Z111" s="66">
        <f>IFERROR(IF(Y111="",0,CEILING((Y111/$G111),1)*$G111),"")</f>
        <v>0</v>
      </c>
      <c r="AA111" s="65">
        <v>0</v>
      </c>
      <c r="AB111" s="66">
        <f>IFERROR(IF(AA111="",0,CEILING((AA111/$G111),1)*$G111),"")</f>
        <v>0</v>
      </c>
      <c r="AC111" s="67" t="str">
        <f>IF(IFERROR(ROUNDUP(V111/G111,0)*0.00651,0)+IFERROR(ROUNDUP(X111/G111,0)*0.00651,0)+IFERROR(ROUNDUP(Z111/G111,0)*0.00651,0)+IFERROR(ROUNDUP(AB111/G111,0)*0.00651,0)=0,"",IFERROR(ROUNDUP(V111/G111,0)*0.00651,0)+IFERROR(ROUNDUP(X111/G111,0)*0.00651,0)+IFERROR(ROUNDUP(Z111/G111,0)*0.00651,0)+IFERROR(ROUNDUP(AB111/G111,0)*0.00651,0))</f>
        <v/>
      </c>
      <c r="AD111" s="79" t="s">
        <v>57</v>
      </c>
      <c r="AE111" s="79" t="s">
        <v>57</v>
      </c>
      <c r="AF111" s="186" t="s">
        <v>216</v>
      </c>
      <c r="AG111" s="2"/>
      <c r="AH111" s="2"/>
      <c r="AI111" s="2"/>
      <c r="AJ111" s="2"/>
      <c r="AK111" s="2"/>
      <c r="AL111" s="61"/>
      <c r="AM111" s="61"/>
      <c r="AN111" s="61"/>
      <c r="AO111" s="2"/>
      <c r="AP111" s="2"/>
      <c r="AQ111" s="2"/>
      <c r="AR111" s="2"/>
      <c r="AS111" s="2"/>
      <c r="AT111" s="2"/>
      <c r="AU111" s="20"/>
      <c r="AV111" s="20"/>
      <c r="AW111" s="21"/>
      <c r="BB111" s="185" t="s">
        <v>65</v>
      </c>
      <c r="BO111" s="77">
        <f>IFERROR(U111*H111/G111,0)</f>
        <v>0</v>
      </c>
      <c r="BP111" s="77">
        <f>IFERROR(V111*H111/G111,0)</f>
        <v>0</v>
      </c>
      <c r="BQ111" s="77">
        <f>IFERROR(1/I111*(U111/G111),0)</f>
        <v>0</v>
      </c>
      <c r="BR111" s="77">
        <f>IFERROR(1/I111*(V111/G111),0)</f>
        <v>0</v>
      </c>
      <c r="BS111" s="77">
        <f>IFERROR(W111*H111/G111,0)</f>
        <v>0</v>
      </c>
      <c r="BT111" s="77">
        <f>IFERROR(X111*H111/G111,0)</f>
        <v>0</v>
      </c>
      <c r="BU111" s="77">
        <f>IFERROR(1/I111*(W111/G111),0)</f>
        <v>0</v>
      </c>
      <c r="BV111" s="77">
        <f>IFERROR(1/I111*(X111/G111),0)</f>
        <v>0</v>
      </c>
      <c r="BW111" s="77">
        <f>IFERROR(Y111*H111/G111,0)</f>
        <v>0</v>
      </c>
      <c r="BX111" s="77">
        <f>IFERROR(Z111*H111/G111,0)</f>
        <v>0</v>
      </c>
      <c r="BY111" s="77">
        <f>IFERROR(1/I111*(Y111/G111),0)</f>
        <v>0</v>
      </c>
      <c r="BZ111" s="77">
        <f>IFERROR(1/I111*(Z111/G111),0)</f>
        <v>0</v>
      </c>
      <c r="CA111" s="77">
        <f>IFERROR(AA111*H111/G111,0)</f>
        <v>0</v>
      </c>
      <c r="CB111" s="77">
        <f>IFERROR(AB111*H111/G111,0)</f>
        <v>0</v>
      </c>
      <c r="CC111" s="77">
        <f>IFERROR(1/I111*(AA111/G111),0)</f>
        <v>0</v>
      </c>
      <c r="CD111" s="77">
        <f>IFERROR(1/I111*(AB111/G111),0)</f>
        <v>0</v>
      </c>
    </row>
    <row r="112" spans="1:82" ht="33.75" x14ac:dyDescent="0.2">
      <c r="A112" s="79" t="s">
        <v>214</v>
      </c>
      <c r="B112" s="80" t="s">
        <v>215</v>
      </c>
      <c r="C112" s="80">
        <v>4301060356</v>
      </c>
      <c r="D112" s="80">
        <v>4680115882652</v>
      </c>
      <c r="E112" s="81">
        <v>0.33</v>
      </c>
      <c r="F112" s="82">
        <v>6</v>
      </c>
      <c r="G112" s="81">
        <v>1.98</v>
      </c>
      <c r="H112" s="81">
        <v>2.82</v>
      </c>
      <c r="I112" s="83">
        <v>182</v>
      </c>
      <c r="J112" s="83" t="s">
        <v>86</v>
      </c>
      <c r="K112" s="84" t="s">
        <v>98</v>
      </c>
      <c r="L112" s="84"/>
      <c r="M112" s="501">
        <v>40</v>
      </c>
      <c r="N112" s="501"/>
      <c r="O112" s="67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12" s="503"/>
      <c r="Q112" s="503"/>
      <c r="R112" s="503"/>
      <c r="S112" s="503"/>
      <c r="T112" s="85" t="s">
        <v>0</v>
      </c>
      <c r="U112" s="65">
        <v>0</v>
      </c>
      <c r="V112" s="66">
        <f>IFERROR(IF(U112="",0,CEILING((U112/$G112),1)*$G112),"")</f>
        <v>0</v>
      </c>
      <c r="W112" s="65">
        <v>0</v>
      </c>
      <c r="X112" s="66">
        <f>IFERROR(IF(W112="",0,CEILING((W112/$G112),1)*$G112),"")</f>
        <v>0</v>
      </c>
      <c r="Y112" s="65">
        <v>0</v>
      </c>
      <c r="Z112" s="66">
        <f>IFERROR(IF(Y112="",0,CEILING((Y112/$G112),1)*$G112),"")</f>
        <v>0</v>
      </c>
      <c r="AA112" s="65">
        <v>0</v>
      </c>
      <c r="AB112" s="66">
        <f>IFERROR(IF(AA112="",0,CEILING((AA112/$G112),1)*$G112),"")</f>
        <v>0</v>
      </c>
      <c r="AC112" s="67" t="str">
        <f>IF(IFERROR(ROUNDUP(V112/G112,0)*0.00651,0)+IFERROR(ROUNDUP(X112/G112,0)*0.00651,0)+IFERROR(ROUNDUP(Z112/G112,0)*0.00651,0)+IFERROR(ROUNDUP(AB112/G112,0)*0.00651,0)=0,"",IFERROR(ROUNDUP(V112/G112,0)*0.00651,0)+IFERROR(ROUNDUP(X112/G112,0)*0.00651,0)+IFERROR(ROUNDUP(Z112/G112,0)*0.00651,0)+IFERROR(ROUNDUP(AB112/G112,0)*0.00651,0))</f>
        <v/>
      </c>
      <c r="AD112" s="79" t="s">
        <v>57</v>
      </c>
      <c r="AE112" s="79" t="s">
        <v>57</v>
      </c>
      <c r="AF112" s="188" t="s">
        <v>216</v>
      </c>
      <c r="AG112" s="2"/>
      <c r="AH112" s="2"/>
      <c r="AI112" s="2"/>
      <c r="AJ112" s="2"/>
      <c r="AK112" s="2"/>
      <c r="AL112" s="61"/>
      <c r="AM112" s="61"/>
      <c r="AN112" s="61"/>
      <c r="AO112" s="2"/>
      <c r="AP112" s="2"/>
      <c r="AQ112" s="2"/>
      <c r="AR112" s="2"/>
      <c r="AS112" s="2"/>
      <c r="AT112" s="2"/>
      <c r="AU112" s="20"/>
      <c r="AV112" s="20"/>
      <c r="AW112" s="21"/>
      <c r="BB112" s="187" t="s">
        <v>65</v>
      </c>
      <c r="BO112" s="77">
        <f>IFERROR(U112*H112/G112,0)</f>
        <v>0</v>
      </c>
      <c r="BP112" s="77">
        <f>IFERROR(V112*H112/G112,0)</f>
        <v>0</v>
      </c>
      <c r="BQ112" s="77">
        <f>IFERROR(1/I112*(U112/G112),0)</f>
        <v>0</v>
      </c>
      <c r="BR112" s="77">
        <f>IFERROR(1/I112*(V112/G112),0)</f>
        <v>0</v>
      </c>
      <c r="BS112" s="77">
        <f>IFERROR(W112*H112/G112,0)</f>
        <v>0</v>
      </c>
      <c r="BT112" s="77">
        <f>IFERROR(X112*H112/G112,0)</f>
        <v>0</v>
      </c>
      <c r="BU112" s="77">
        <f>IFERROR(1/I112*(W112/G112),0)</f>
        <v>0</v>
      </c>
      <c r="BV112" s="77">
        <f>IFERROR(1/I112*(X112/G112),0)</f>
        <v>0</v>
      </c>
      <c r="BW112" s="77">
        <f>IFERROR(Y112*H112/G112,0)</f>
        <v>0</v>
      </c>
      <c r="BX112" s="77">
        <f>IFERROR(Z112*H112/G112,0)</f>
        <v>0</v>
      </c>
      <c r="BY112" s="77">
        <f>IFERROR(1/I112*(Y112/G112),0)</f>
        <v>0</v>
      </c>
      <c r="BZ112" s="77">
        <f>IFERROR(1/I112*(Z112/G112),0)</f>
        <v>0</v>
      </c>
      <c r="CA112" s="77">
        <f>IFERROR(AA112*H112/G112,0)</f>
        <v>0</v>
      </c>
      <c r="CB112" s="77">
        <f>IFERROR(AB112*H112/G112,0)</f>
        <v>0</v>
      </c>
      <c r="CC112" s="77">
        <f>IFERROR(1/I112*(AA112/G112),0)</f>
        <v>0</v>
      </c>
      <c r="CD112" s="77">
        <f>IFERROR(1/I112*(AB112/G112),0)</f>
        <v>0</v>
      </c>
    </row>
    <row r="113" spans="1:82" ht="22.5" x14ac:dyDescent="0.2">
      <c r="A113" s="79" t="s">
        <v>217</v>
      </c>
      <c r="B113" s="80" t="s">
        <v>218</v>
      </c>
      <c r="C113" s="80">
        <v>4301060317</v>
      </c>
      <c r="D113" s="80">
        <v>4680115880238</v>
      </c>
      <c r="E113" s="81">
        <v>0.33</v>
      </c>
      <c r="F113" s="82">
        <v>6</v>
      </c>
      <c r="G113" s="81">
        <v>1.98</v>
      </c>
      <c r="H113" s="81">
        <v>2.238</v>
      </c>
      <c r="I113" s="83">
        <v>182</v>
      </c>
      <c r="J113" s="83" t="s">
        <v>86</v>
      </c>
      <c r="K113" s="84" t="s">
        <v>85</v>
      </c>
      <c r="L113" s="84"/>
      <c r="M113" s="501">
        <v>40</v>
      </c>
      <c r="N113" s="501"/>
      <c r="O113" s="6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P113" s="503"/>
      <c r="Q113" s="503"/>
      <c r="R113" s="503"/>
      <c r="S113" s="503"/>
      <c r="T113" s="85" t="s">
        <v>0</v>
      </c>
      <c r="U113" s="65">
        <v>0</v>
      </c>
      <c r="V113" s="66">
        <f>IFERROR(IF(U113="",0,CEILING((U113/$G113),1)*$G113),"")</f>
        <v>0</v>
      </c>
      <c r="W113" s="65">
        <v>0</v>
      </c>
      <c r="X113" s="66">
        <f>IFERROR(IF(W113="",0,CEILING((W113/$G113),1)*$G113),"")</f>
        <v>0</v>
      </c>
      <c r="Y113" s="65">
        <v>0</v>
      </c>
      <c r="Z113" s="66">
        <f>IFERROR(IF(Y113="",0,CEILING((Y113/$G113),1)*$G113),"")</f>
        <v>0</v>
      </c>
      <c r="AA113" s="65">
        <v>0</v>
      </c>
      <c r="AB113" s="66">
        <f>IFERROR(IF(AA113="",0,CEILING((AA113/$G113),1)*$G113),"")</f>
        <v>0</v>
      </c>
      <c r="AC113" s="67" t="str">
        <f>IF(IFERROR(ROUNDUP(V113/G113,0)*0.00651,0)+IFERROR(ROUNDUP(X113/G113,0)*0.00651,0)+IFERROR(ROUNDUP(Z113/G113,0)*0.00651,0)+IFERROR(ROUNDUP(AB113/G113,0)*0.00651,0)=0,"",IFERROR(ROUNDUP(V113/G113,0)*0.00651,0)+IFERROR(ROUNDUP(X113/G113,0)*0.00651,0)+IFERROR(ROUNDUP(Z113/G113,0)*0.00651,0)+IFERROR(ROUNDUP(AB113/G113,0)*0.00651,0))</f>
        <v/>
      </c>
      <c r="AD113" s="79" t="s">
        <v>57</v>
      </c>
      <c r="AE113" s="79" t="s">
        <v>57</v>
      </c>
      <c r="AF113" s="190" t="s">
        <v>219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189" t="s">
        <v>65</v>
      </c>
      <c r="BO113" s="77">
        <f>IFERROR(U113*H113/G113,0)</f>
        <v>0</v>
      </c>
      <c r="BP113" s="77">
        <f>IFERROR(V113*H113/G113,0)</f>
        <v>0</v>
      </c>
      <c r="BQ113" s="77">
        <f>IFERROR(1/I113*(U113/G113),0)</f>
        <v>0</v>
      </c>
      <c r="BR113" s="77">
        <f>IFERROR(1/I113*(V113/G113),0)</f>
        <v>0</v>
      </c>
      <c r="BS113" s="77">
        <f>IFERROR(W113*H113/G113,0)</f>
        <v>0</v>
      </c>
      <c r="BT113" s="77">
        <f>IFERROR(X113*H113/G113,0)</f>
        <v>0</v>
      </c>
      <c r="BU113" s="77">
        <f>IFERROR(1/I113*(W113/G113),0)</f>
        <v>0</v>
      </c>
      <c r="BV113" s="77">
        <f>IFERROR(1/I113*(X113/G113),0)</f>
        <v>0</v>
      </c>
      <c r="BW113" s="77">
        <f>IFERROR(Y113*H113/G113,0)</f>
        <v>0</v>
      </c>
      <c r="BX113" s="77">
        <f>IFERROR(Z113*H113/G113,0)</f>
        <v>0</v>
      </c>
      <c r="BY113" s="77">
        <f>IFERROR(1/I113*(Y113/G113),0)</f>
        <v>0</v>
      </c>
      <c r="BZ113" s="77">
        <f>IFERROR(1/I113*(Z113/G113),0)</f>
        <v>0</v>
      </c>
      <c r="CA113" s="77">
        <f>IFERROR(AA113*H113/G113,0)</f>
        <v>0</v>
      </c>
      <c r="CB113" s="77">
        <f>IFERROR(AB113*H113/G113,0)</f>
        <v>0</v>
      </c>
      <c r="CC113" s="77">
        <f>IFERROR(1/I113*(AA113/G113),0)</f>
        <v>0</v>
      </c>
      <c r="CD113" s="77">
        <f>IFERROR(1/I113*(AB113/G113),0)</f>
        <v>0</v>
      </c>
    </row>
    <row r="114" spans="1:82" x14ac:dyDescent="0.2">
      <c r="A114" s="506"/>
      <c r="B114" s="506"/>
      <c r="C114" s="506"/>
      <c r="D114" s="506"/>
      <c r="E114" s="506"/>
      <c r="F114" s="506"/>
      <c r="G114" s="506"/>
      <c r="H114" s="506"/>
      <c r="I114" s="506"/>
      <c r="J114" s="506"/>
      <c r="K114" s="506"/>
      <c r="L114" s="506"/>
      <c r="M114" s="506"/>
      <c r="N114" s="506"/>
      <c r="O114" s="504" t="s">
        <v>43</v>
      </c>
      <c r="P114" s="505"/>
      <c r="Q114" s="505"/>
      <c r="R114" s="505"/>
      <c r="S114" s="505"/>
      <c r="T114" s="39" t="s">
        <v>42</v>
      </c>
      <c r="U114" s="50">
        <f>IFERROR(U111/G111,0)+IFERROR(U112/G112,0)+IFERROR(U113/G113,0)</f>
        <v>0</v>
      </c>
      <c r="V114" s="50">
        <f>IFERROR(V111/G111,0)+IFERROR(V112/G112,0)+IFERROR(V113/G113,0)</f>
        <v>0</v>
      </c>
      <c r="W114" s="50">
        <f>IFERROR(W111/G111,0)+IFERROR(W112/G112,0)+IFERROR(W113/G113,0)</f>
        <v>0</v>
      </c>
      <c r="X114" s="50">
        <f>IFERROR(X111/G111,0)+IFERROR(X112/G112,0)+IFERROR(X113/G113,0)</f>
        <v>0</v>
      </c>
      <c r="Y114" s="50">
        <f>IFERROR(Y111/G111,0)+IFERROR(Y112/G112,0)+IFERROR(Y113/G113,0)</f>
        <v>0</v>
      </c>
      <c r="Z114" s="50">
        <f>IFERROR(Z111/G111,0)+IFERROR(Z112/G112,0)+IFERROR(Z113/G113,0)</f>
        <v>0</v>
      </c>
      <c r="AA114" s="50">
        <f>IFERROR(AA111/G111,0)+IFERROR(AA112/G112,0)+IFERROR(AA113/G113,0)</f>
        <v>0</v>
      </c>
      <c r="AB114" s="50">
        <f>IFERROR(AB111/G111,0)+IFERROR(AB112/G112,0)+IFERROR(AB113/G113,0)</f>
        <v>0</v>
      </c>
      <c r="AC114" s="50">
        <f>IFERROR(IF(AC111="",0,AC111),0)+IFERROR(IF(AC112="",0,AC112),0)+IFERROR(IF(AC113="",0,AC113),0)</f>
        <v>0</v>
      </c>
      <c r="AD114" s="3"/>
      <c r="AE114" s="72"/>
      <c r="AF114" s="3"/>
      <c r="AG114" s="3"/>
      <c r="AH114" s="3"/>
      <c r="AI114" s="3"/>
      <c r="AJ114" s="3"/>
      <c r="AK114" s="3"/>
      <c r="AL114" s="62"/>
      <c r="AM114" s="62"/>
      <c r="AN114" s="62"/>
      <c r="AO114" s="3"/>
      <c r="AP114" s="3"/>
      <c r="AQ114" s="2"/>
      <c r="AR114" s="2"/>
      <c r="AS114" s="2"/>
      <c r="AT114" s="2"/>
      <c r="AU114" s="20"/>
      <c r="AV114" s="20"/>
      <c r="AW114" s="21"/>
    </row>
    <row r="115" spans="1:82" x14ac:dyDescent="0.2">
      <c r="A115" s="506"/>
      <c r="B115" s="506"/>
      <c r="C115" s="506"/>
      <c r="D115" s="506"/>
      <c r="E115" s="506"/>
      <c r="F115" s="506"/>
      <c r="G115" s="506"/>
      <c r="H115" s="506"/>
      <c r="I115" s="506"/>
      <c r="J115" s="506"/>
      <c r="K115" s="506"/>
      <c r="L115" s="506"/>
      <c r="M115" s="506"/>
      <c r="N115" s="506"/>
      <c r="O115" s="504" t="s">
        <v>43</v>
      </c>
      <c r="P115" s="505"/>
      <c r="Q115" s="505"/>
      <c r="R115" s="505"/>
      <c r="S115" s="505"/>
      <c r="T115" s="39" t="s">
        <v>0</v>
      </c>
      <c r="U115" s="50">
        <f t="shared" ref="U115:AB115" si="55">IFERROR(SUM(U111:U113),0)</f>
        <v>0</v>
      </c>
      <c r="V115" s="50">
        <f t="shared" si="55"/>
        <v>0</v>
      </c>
      <c r="W115" s="50">
        <f t="shared" si="55"/>
        <v>0</v>
      </c>
      <c r="X115" s="50">
        <f t="shared" si="55"/>
        <v>0</v>
      </c>
      <c r="Y115" s="50">
        <f t="shared" si="55"/>
        <v>0</v>
      </c>
      <c r="Z115" s="50">
        <f t="shared" si="55"/>
        <v>0</v>
      </c>
      <c r="AA115" s="50">
        <f t="shared" si="55"/>
        <v>0</v>
      </c>
      <c r="AB115" s="50">
        <f t="shared" si="55"/>
        <v>0</v>
      </c>
      <c r="AC115" s="50" t="s">
        <v>57</v>
      </c>
      <c r="AD115" s="3"/>
      <c r="AE115" s="72"/>
      <c r="AF115" s="3"/>
      <c r="AG115" s="3"/>
      <c r="AH115" s="3"/>
      <c r="AI115" s="3"/>
      <c r="AJ115" s="3"/>
      <c r="AK115" s="3"/>
      <c r="AL115" s="62"/>
      <c r="AM115" s="62"/>
      <c r="AN115" s="62"/>
      <c r="AO115" s="3"/>
      <c r="AP115" s="3"/>
      <c r="AQ115" s="2"/>
      <c r="AR115" s="2"/>
      <c r="AS115" s="2"/>
      <c r="AT115" s="2"/>
      <c r="AU115" s="20"/>
      <c r="AV115" s="20"/>
      <c r="AW115" s="21"/>
    </row>
    <row r="116" spans="1:82" ht="15" x14ac:dyDescent="0.25">
      <c r="A116" s="526" t="s">
        <v>220</v>
      </c>
      <c r="B116" s="509"/>
      <c r="C116" s="509"/>
      <c r="D116" s="509"/>
      <c r="E116" s="509"/>
      <c r="F116" s="509"/>
      <c r="G116" s="509"/>
      <c r="H116" s="509"/>
      <c r="I116" s="509"/>
      <c r="J116" s="509"/>
      <c r="K116" s="509"/>
      <c r="L116" s="509"/>
      <c r="M116" s="509"/>
      <c r="N116" s="509"/>
      <c r="O116" s="509"/>
      <c r="P116" s="509"/>
      <c r="Q116" s="509"/>
      <c r="R116" s="509"/>
      <c r="S116" s="509"/>
      <c r="T116" s="509"/>
      <c r="U116" s="509"/>
      <c r="V116" s="509"/>
      <c r="W116" s="509"/>
      <c r="X116" s="509"/>
      <c r="Y116" s="509"/>
      <c r="Z116" s="509"/>
      <c r="AA116" s="510"/>
      <c r="AB116" s="510"/>
      <c r="AC116" s="510"/>
      <c r="AD116" s="510"/>
      <c r="AE116" s="511"/>
      <c r="AF116" s="527"/>
      <c r="AG116" s="2"/>
      <c r="AH116" s="2"/>
      <c r="AI116" s="2"/>
      <c r="AJ116" s="2"/>
      <c r="AK116" s="61"/>
      <c r="AL116" s="61"/>
      <c r="AM116" s="61"/>
      <c r="AN116" s="2"/>
      <c r="AO116" s="2"/>
      <c r="AP116" s="2"/>
      <c r="AQ116" s="2"/>
      <c r="AR116" s="2"/>
    </row>
    <row r="117" spans="1:82" ht="15" x14ac:dyDescent="0.25">
      <c r="A117" s="507" t="s">
        <v>118</v>
      </c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9"/>
      <c r="Y117" s="509"/>
      <c r="Z117" s="509"/>
      <c r="AA117" s="510"/>
      <c r="AB117" s="510"/>
      <c r="AC117" s="510"/>
      <c r="AD117" s="510"/>
      <c r="AE117" s="511"/>
      <c r="AF117" s="512"/>
      <c r="AG117" s="2"/>
      <c r="AH117" s="2"/>
      <c r="AI117" s="2"/>
      <c r="AJ117" s="2"/>
      <c r="AK117" s="61"/>
      <c r="AL117" s="61"/>
      <c r="AM117" s="61"/>
      <c r="AN117" s="2"/>
      <c r="AO117" s="2"/>
      <c r="AP117" s="2"/>
      <c r="AQ117" s="2"/>
      <c r="AR117" s="2"/>
    </row>
    <row r="118" spans="1:82" x14ac:dyDescent="0.2">
      <c r="A118" s="79" t="s">
        <v>221</v>
      </c>
      <c r="B118" s="80" t="s">
        <v>222</v>
      </c>
      <c r="C118" s="80">
        <v>4301011988</v>
      </c>
      <c r="D118" s="80">
        <v>4680115885561</v>
      </c>
      <c r="E118" s="81">
        <v>1.35</v>
      </c>
      <c r="F118" s="82">
        <v>4</v>
      </c>
      <c r="G118" s="81">
        <v>5.4</v>
      </c>
      <c r="H118" s="81">
        <v>7.24</v>
      </c>
      <c r="I118" s="83">
        <v>104</v>
      </c>
      <c r="J118" s="83" t="s">
        <v>137</v>
      </c>
      <c r="K118" s="84" t="s">
        <v>223</v>
      </c>
      <c r="L118" s="84"/>
      <c r="M118" s="501">
        <v>90</v>
      </c>
      <c r="N118" s="501"/>
      <c r="O118" s="66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P118" s="503"/>
      <c r="Q118" s="503"/>
      <c r="R118" s="503"/>
      <c r="S118" s="503"/>
      <c r="T118" s="85" t="s">
        <v>0</v>
      </c>
      <c r="U118" s="65">
        <v>0</v>
      </c>
      <c r="V118" s="66">
        <f>IFERROR(IF(U118="",0,CEILING((U118/$G118),1)*$G118),"")</f>
        <v>0</v>
      </c>
      <c r="W118" s="65">
        <v>0</v>
      </c>
      <c r="X118" s="66">
        <f>IFERROR(IF(W118="",0,CEILING((W118/$G118),1)*$G118),"")</f>
        <v>0</v>
      </c>
      <c r="Y118" s="65">
        <v>0</v>
      </c>
      <c r="Z118" s="66">
        <f>IFERROR(IF(Y118="",0,CEILING((Y118/$G118),1)*$G118),"")</f>
        <v>0</v>
      </c>
      <c r="AA118" s="65">
        <v>0</v>
      </c>
      <c r="AB118" s="66">
        <f>IFERROR(IF(AA118="",0,CEILING((AA118/$G118),1)*$G118),"")</f>
        <v>0</v>
      </c>
      <c r="AC118" s="67" t="str">
        <f>IF(IFERROR(ROUNDUP(V118/G118,0)*0.01196,0)+IFERROR(ROUNDUP(X118/G118,0)*0.01196,0)+IFERROR(ROUNDUP(Z118/G118,0)*0.01196,0)+IFERROR(ROUNDUP(AB118/G118,0)*0.01196,0)=0,"",IFERROR(ROUNDUP(V118/G118,0)*0.01196,0)+IFERROR(ROUNDUP(X118/G118,0)*0.01196,0)+IFERROR(ROUNDUP(Z118/G118,0)*0.01196,0)+IFERROR(ROUNDUP(AB118/G118,0)*0.01196,0))</f>
        <v/>
      </c>
      <c r="AD118" s="79" t="s">
        <v>57</v>
      </c>
      <c r="AE118" s="79" t="s">
        <v>57</v>
      </c>
      <c r="AF118" s="192" t="s">
        <v>224</v>
      </c>
      <c r="AG118" s="2"/>
      <c r="AH118" s="2"/>
      <c r="AI118" s="2"/>
      <c r="AJ118" s="2"/>
      <c r="AK118" s="2"/>
      <c r="AL118" s="61"/>
      <c r="AM118" s="61"/>
      <c r="AN118" s="61"/>
      <c r="AO118" s="2"/>
      <c r="AP118" s="2"/>
      <c r="AQ118" s="2"/>
      <c r="AR118" s="2"/>
      <c r="AS118" s="2"/>
      <c r="AT118" s="2"/>
      <c r="AU118" s="20"/>
      <c r="AV118" s="20"/>
      <c r="AW118" s="21"/>
      <c r="BB118" s="191" t="s">
        <v>65</v>
      </c>
      <c r="BO118" s="77">
        <f>IFERROR(U118*H118/G118,0)</f>
        <v>0</v>
      </c>
      <c r="BP118" s="77">
        <f>IFERROR(V118*H118/G118,0)</f>
        <v>0</v>
      </c>
      <c r="BQ118" s="77">
        <f>IFERROR(1/I118*(U118/G118),0)</f>
        <v>0</v>
      </c>
      <c r="BR118" s="77">
        <f>IFERROR(1/I118*(V118/G118),0)</f>
        <v>0</v>
      </c>
      <c r="BS118" s="77">
        <f>IFERROR(W118*H118/G118,0)</f>
        <v>0</v>
      </c>
      <c r="BT118" s="77">
        <f>IFERROR(X118*H118/G118,0)</f>
        <v>0</v>
      </c>
      <c r="BU118" s="77">
        <f>IFERROR(1/I118*(W118/G118),0)</f>
        <v>0</v>
      </c>
      <c r="BV118" s="77">
        <f>IFERROR(1/I118*(X118/G118),0)</f>
        <v>0</v>
      </c>
      <c r="BW118" s="77">
        <f>IFERROR(Y118*H118/G118,0)</f>
        <v>0</v>
      </c>
      <c r="BX118" s="77">
        <f>IFERROR(Z118*H118/G118,0)</f>
        <v>0</v>
      </c>
      <c r="BY118" s="77">
        <f>IFERROR(1/I118*(Y118/G118),0)</f>
        <v>0</v>
      </c>
      <c r="BZ118" s="77">
        <f>IFERROR(1/I118*(Z118/G118),0)</f>
        <v>0</v>
      </c>
      <c r="CA118" s="77">
        <f>IFERROR(AA118*H118/G118,0)</f>
        <v>0</v>
      </c>
      <c r="CB118" s="77">
        <f>IFERROR(AB118*H118/G118,0)</f>
        <v>0</v>
      </c>
      <c r="CC118" s="77">
        <f>IFERROR(1/I118*(AA118/G118),0)</f>
        <v>0</v>
      </c>
      <c r="CD118" s="77">
        <f>IFERROR(1/I118*(AB118/G118),0)</f>
        <v>0</v>
      </c>
    </row>
    <row r="119" spans="1:82" x14ac:dyDescent="0.2">
      <c r="A119" s="506"/>
      <c r="B119" s="506"/>
      <c r="C119" s="506"/>
      <c r="D119" s="506"/>
      <c r="E119" s="506"/>
      <c r="F119" s="506"/>
      <c r="G119" s="506"/>
      <c r="H119" s="506"/>
      <c r="I119" s="506"/>
      <c r="J119" s="506"/>
      <c r="K119" s="506"/>
      <c r="L119" s="506"/>
      <c r="M119" s="506"/>
      <c r="N119" s="506"/>
      <c r="O119" s="504" t="s">
        <v>43</v>
      </c>
      <c r="P119" s="505"/>
      <c r="Q119" s="505"/>
      <c r="R119" s="505"/>
      <c r="S119" s="505"/>
      <c r="T119" s="39" t="s">
        <v>42</v>
      </c>
      <c r="U119" s="50">
        <f>IFERROR(U118/G118,0)</f>
        <v>0</v>
      </c>
      <c r="V119" s="50">
        <f>IFERROR(V118/G118,0)</f>
        <v>0</v>
      </c>
      <c r="W119" s="50">
        <f>IFERROR(W118/G118,0)</f>
        <v>0</v>
      </c>
      <c r="X119" s="50">
        <f>IFERROR(X118/G118,0)</f>
        <v>0</v>
      </c>
      <c r="Y119" s="50">
        <f>IFERROR(Y118/G118,0)</f>
        <v>0</v>
      </c>
      <c r="Z119" s="50">
        <f>IFERROR(Z118/G118,0)</f>
        <v>0</v>
      </c>
      <c r="AA119" s="50">
        <f>IFERROR(AA118/G118,0)</f>
        <v>0</v>
      </c>
      <c r="AB119" s="50">
        <f>IFERROR(AB118/G118,0)</f>
        <v>0</v>
      </c>
      <c r="AC119" s="50">
        <f>IFERROR(IF(AC118="",0,AC118),0)</f>
        <v>0</v>
      </c>
      <c r="AD119" s="3"/>
      <c r="AE119" s="72"/>
      <c r="AF119" s="3"/>
      <c r="AG119" s="3"/>
      <c r="AH119" s="3"/>
      <c r="AI119" s="3"/>
      <c r="AJ119" s="3"/>
      <c r="AK119" s="3"/>
      <c r="AL119" s="62"/>
      <c r="AM119" s="62"/>
      <c r="AN119" s="62"/>
      <c r="AO119" s="3"/>
      <c r="AP119" s="3"/>
      <c r="AQ119" s="2"/>
      <c r="AR119" s="2"/>
      <c r="AS119" s="2"/>
      <c r="AT119" s="2"/>
      <c r="AU119" s="20"/>
      <c r="AV119" s="20"/>
      <c r="AW119" s="21"/>
    </row>
    <row r="120" spans="1:82" x14ac:dyDescent="0.2">
      <c r="A120" s="506"/>
      <c r="B120" s="506"/>
      <c r="C120" s="506"/>
      <c r="D120" s="506"/>
      <c r="E120" s="506"/>
      <c r="F120" s="506"/>
      <c r="G120" s="506"/>
      <c r="H120" s="506"/>
      <c r="I120" s="506"/>
      <c r="J120" s="506"/>
      <c r="K120" s="506"/>
      <c r="L120" s="506"/>
      <c r="M120" s="506"/>
      <c r="N120" s="506"/>
      <c r="O120" s="504" t="s">
        <v>43</v>
      </c>
      <c r="P120" s="505"/>
      <c r="Q120" s="505"/>
      <c r="R120" s="505"/>
      <c r="S120" s="505"/>
      <c r="T120" s="39" t="s">
        <v>0</v>
      </c>
      <c r="U120" s="50">
        <f t="shared" ref="U120:AB120" si="56">IFERROR(SUM(U118:U118),0)</f>
        <v>0</v>
      </c>
      <c r="V120" s="50">
        <f t="shared" si="56"/>
        <v>0</v>
      </c>
      <c r="W120" s="50">
        <f t="shared" si="56"/>
        <v>0</v>
      </c>
      <c r="X120" s="50">
        <f t="shared" si="56"/>
        <v>0</v>
      </c>
      <c r="Y120" s="50">
        <f t="shared" si="56"/>
        <v>0</v>
      </c>
      <c r="Z120" s="50">
        <f t="shared" si="56"/>
        <v>0</v>
      </c>
      <c r="AA120" s="50">
        <f t="shared" si="56"/>
        <v>0</v>
      </c>
      <c r="AB120" s="50">
        <f t="shared" si="56"/>
        <v>0</v>
      </c>
      <c r="AC120" s="50" t="s">
        <v>57</v>
      </c>
      <c r="AD120" s="3"/>
      <c r="AE120" s="72"/>
      <c r="AF120" s="3"/>
      <c r="AG120" s="3"/>
      <c r="AH120" s="3"/>
      <c r="AI120" s="3"/>
      <c r="AJ120" s="3"/>
      <c r="AK120" s="3"/>
      <c r="AL120" s="62"/>
      <c r="AM120" s="62"/>
      <c r="AN120" s="62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ht="15" x14ac:dyDescent="0.25">
      <c r="A121" s="507" t="s">
        <v>82</v>
      </c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9"/>
      <c r="Y121" s="509"/>
      <c r="Z121" s="509"/>
      <c r="AA121" s="510"/>
      <c r="AB121" s="510"/>
      <c r="AC121" s="510"/>
      <c r="AD121" s="510"/>
      <c r="AE121" s="511"/>
      <c r="AF121" s="512"/>
      <c r="AG121" s="2"/>
      <c r="AH121" s="2"/>
      <c r="AI121" s="2"/>
      <c r="AJ121" s="2"/>
      <c r="AK121" s="61"/>
      <c r="AL121" s="61"/>
      <c r="AM121" s="61"/>
      <c r="AN121" s="2"/>
      <c r="AO121" s="2"/>
      <c r="AP121" s="2"/>
      <c r="AQ121" s="2"/>
      <c r="AR121" s="2"/>
    </row>
    <row r="122" spans="1:82" x14ac:dyDescent="0.2">
      <c r="A122" s="79" t="s">
        <v>225</v>
      </c>
      <c r="B122" s="80" t="s">
        <v>226</v>
      </c>
      <c r="C122" s="80">
        <v>4301051817</v>
      </c>
      <c r="D122" s="80">
        <v>4680115885585</v>
      </c>
      <c r="E122" s="81">
        <v>1</v>
      </c>
      <c r="F122" s="82">
        <v>4</v>
      </c>
      <c r="G122" s="81">
        <v>4</v>
      </c>
      <c r="H122" s="81">
        <v>5.69</v>
      </c>
      <c r="I122" s="83">
        <v>120</v>
      </c>
      <c r="J122" s="83" t="s">
        <v>121</v>
      </c>
      <c r="K122" s="84" t="s">
        <v>223</v>
      </c>
      <c r="L122" s="84"/>
      <c r="M122" s="501">
        <v>45</v>
      </c>
      <c r="N122" s="501"/>
      <c r="O122" s="666" t="s">
        <v>227</v>
      </c>
      <c r="P122" s="503"/>
      <c r="Q122" s="503"/>
      <c r="R122" s="503"/>
      <c r="S122" s="503"/>
      <c r="T122" s="85" t="s">
        <v>0</v>
      </c>
      <c r="U122" s="65">
        <v>0</v>
      </c>
      <c r="V122" s="66">
        <f>IFERROR(IF(U122="",0,CEILING((U122/$G122),1)*$G122),"")</f>
        <v>0</v>
      </c>
      <c r="W122" s="65">
        <v>0</v>
      </c>
      <c r="X122" s="66">
        <f>IFERROR(IF(W122="",0,CEILING((W122/$G122),1)*$G122),"")</f>
        <v>0</v>
      </c>
      <c r="Y122" s="65">
        <v>0</v>
      </c>
      <c r="Z122" s="66">
        <f>IFERROR(IF(Y122="",0,CEILING((Y122/$G122),1)*$G122),"")</f>
        <v>0</v>
      </c>
      <c r="AA122" s="65">
        <v>0</v>
      </c>
      <c r="AB122" s="66">
        <f>IFERROR(IF(AA122="",0,CEILING((AA122/$G122),1)*$G122),"")</f>
        <v>0</v>
      </c>
      <c r="AC122" s="67" t="str">
        <f>IF(IFERROR(ROUNDUP(V122/G122,0)*0.00937,0)+IFERROR(ROUNDUP(X122/G122,0)*0.00937,0)+IFERROR(ROUNDUP(Z122/G122,0)*0.00937,0)+IFERROR(ROUNDUP(AB122/G122,0)*0.00937,0)=0,"",IFERROR(ROUNDUP(V122/G122,0)*0.00937,0)+IFERROR(ROUNDUP(X122/G122,0)*0.00937,0)+IFERROR(ROUNDUP(Z122/G122,0)*0.00937,0)+IFERROR(ROUNDUP(AB122/G122,0)*0.00937,0))</f>
        <v/>
      </c>
      <c r="AD122" s="79" t="s">
        <v>57</v>
      </c>
      <c r="AE122" s="79" t="s">
        <v>57</v>
      </c>
      <c r="AF122" s="194" t="s">
        <v>224</v>
      </c>
      <c r="AG122" s="2"/>
      <c r="AH122" s="2"/>
      <c r="AI122" s="2"/>
      <c r="AJ122" s="2"/>
      <c r="AK122" s="2"/>
      <c r="AL122" s="61"/>
      <c r="AM122" s="61"/>
      <c r="AN122" s="61"/>
      <c r="AO122" s="2"/>
      <c r="AP122" s="2"/>
      <c r="AQ122" s="2"/>
      <c r="AR122" s="2"/>
      <c r="AS122" s="2"/>
      <c r="AT122" s="2"/>
      <c r="AU122" s="20"/>
      <c r="AV122" s="20"/>
      <c r="AW122" s="21"/>
      <c r="BB122" s="193" t="s">
        <v>65</v>
      </c>
      <c r="BO122" s="77">
        <f>IFERROR(U122*H122/G122,0)</f>
        <v>0</v>
      </c>
      <c r="BP122" s="77">
        <f>IFERROR(V122*H122/G122,0)</f>
        <v>0</v>
      </c>
      <c r="BQ122" s="77">
        <f>IFERROR(1/I122*(U122/G122),0)</f>
        <v>0</v>
      </c>
      <c r="BR122" s="77">
        <f>IFERROR(1/I122*(V122/G122),0)</f>
        <v>0</v>
      </c>
      <c r="BS122" s="77">
        <f>IFERROR(W122*H122/G122,0)</f>
        <v>0</v>
      </c>
      <c r="BT122" s="77">
        <f>IFERROR(X122*H122/G122,0)</f>
        <v>0</v>
      </c>
      <c r="BU122" s="77">
        <f>IFERROR(1/I122*(W122/G122),0)</f>
        <v>0</v>
      </c>
      <c r="BV122" s="77">
        <f>IFERROR(1/I122*(X122/G122),0)</f>
        <v>0</v>
      </c>
      <c r="BW122" s="77">
        <f>IFERROR(Y122*H122/G122,0)</f>
        <v>0</v>
      </c>
      <c r="BX122" s="77">
        <f>IFERROR(Z122*H122/G122,0)</f>
        <v>0</v>
      </c>
      <c r="BY122" s="77">
        <f>IFERROR(1/I122*(Y122/G122),0)</f>
        <v>0</v>
      </c>
      <c r="BZ122" s="77">
        <f>IFERROR(1/I122*(Z122/G122),0)</f>
        <v>0</v>
      </c>
      <c r="CA122" s="77">
        <f>IFERROR(AA122*H122/G122,0)</f>
        <v>0</v>
      </c>
      <c r="CB122" s="77">
        <f>IFERROR(AB122*H122/G122,0)</f>
        <v>0</v>
      </c>
      <c r="CC122" s="77">
        <f>IFERROR(1/I122*(AA122/G122),0)</f>
        <v>0</v>
      </c>
      <c r="CD122" s="77">
        <f>IFERROR(1/I122*(AB122/G122),0)</f>
        <v>0</v>
      </c>
    </row>
    <row r="123" spans="1:82" x14ac:dyDescent="0.2">
      <c r="A123" s="79" t="s">
        <v>228</v>
      </c>
      <c r="B123" s="80" t="s">
        <v>229</v>
      </c>
      <c r="C123" s="80">
        <v>4301051476</v>
      </c>
      <c r="D123" s="80">
        <v>4680115882584</v>
      </c>
      <c r="E123" s="81">
        <v>0.33</v>
      </c>
      <c r="F123" s="82">
        <v>8</v>
      </c>
      <c r="G123" s="81">
        <v>2.64</v>
      </c>
      <c r="H123" s="81">
        <v>2.9079999999999999</v>
      </c>
      <c r="I123" s="83">
        <v>182</v>
      </c>
      <c r="J123" s="83" t="s">
        <v>86</v>
      </c>
      <c r="K123" s="84" t="s">
        <v>113</v>
      </c>
      <c r="L123" s="84"/>
      <c r="M123" s="501">
        <v>60</v>
      </c>
      <c r="N123" s="501"/>
      <c r="O123" s="66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23" s="503"/>
      <c r="Q123" s="503"/>
      <c r="R123" s="503"/>
      <c r="S123" s="503"/>
      <c r="T123" s="85" t="s">
        <v>0</v>
      </c>
      <c r="U123" s="65">
        <v>0</v>
      </c>
      <c r="V123" s="66">
        <f>IFERROR(IF(U123="",0,CEILING((U123/$G123),1)*$G123),"")</f>
        <v>0</v>
      </c>
      <c r="W123" s="65">
        <v>0</v>
      </c>
      <c r="X123" s="66">
        <f>IFERROR(IF(W123="",0,CEILING((W123/$G123),1)*$G123),"")</f>
        <v>0</v>
      </c>
      <c r="Y123" s="65">
        <v>0</v>
      </c>
      <c r="Z123" s="66">
        <f>IFERROR(IF(Y123="",0,CEILING((Y123/$G123),1)*$G123),"")</f>
        <v>0</v>
      </c>
      <c r="AA123" s="65">
        <v>0</v>
      </c>
      <c r="AB123" s="66">
        <f>IFERROR(IF(AA123="",0,CEILING((AA123/$G123),1)*$G123),"")</f>
        <v>0</v>
      </c>
      <c r="AC123" s="67" t="str">
        <f>IF(IFERROR(ROUNDUP(V123/G123,0)*0.00651,0)+IFERROR(ROUNDUP(X123/G123,0)*0.00651,0)+IFERROR(ROUNDUP(Z123/G123,0)*0.00651,0)+IFERROR(ROUNDUP(AB123/G123,0)*0.00651,0)=0,"",IFERROR(ROUNDUP(V123/G123,0)*0.00651,0)+IFERROR(ROUNDUP(X123/G123,0)*0.00651,0)+IFERROR(ROUNDUP(Z123/G123,0)*0.00651,0)+IFERROR(ROUNDUP(AB123/G123,0)*0.00651,0))</f>
        <v/>
      </c>
      <c r="AD123" s="79" t="s">
        <v>57</v>
      </c>
      <c r="AE123" s="79" t="s">
        <v>57</v>
      </c>
      <c r="AF123" s="196" t="s">
        <v>230</v>
      </c>
      <c r="AG123" s="2"/>
      <c r="AH123" s="2"/>
      <c r="AI123" s="2"/>
      <c r="AJ123" s="2"/>
      <c r="AK123" s="2"/>
      <c r="AL123" s="61"/>
      <c r="AM123" s="61"/>
      <c r="AN123" s="61"/>
      <c r="AO123" s="2"/>
      <c r="AP123" s="2"/>
      <c r="AQ123" s="2"/>
      <c r="AR123" s="2"/>
      <c r="AS123" s="2"/>
      <c r="AT123" s="2"/>
      <c r="AU123" s="20"/>
      <c r="AV123" s="20"/>
      <c r="AW123" s="21"/>
      <c r="BB123" s="195" t="s">
        <v>65</v>
      </c>
      <c r="BO123" s="77">
        <f>IFERROR(U123*H123/G123,0)</f>
        <v>0</v>
      </c>
      <c r="BP123" s="77">
        <f>IFERROR(V123*H123/G123,0)</f>
        <v>0</v>
      </c>
      <c r="BQ123" s="77">
        <f>IFERROR(1/I123*(U123/G123),0)</f>
        <v>0</v>
      </c>
      <c r="BR123" s="77">
        <f>IFERROR(1/I123*(V123/G123),0)</f>
        <v>0</v>
      </c>
      <c r="BS123" s="77">
        <f>IFERROR(W123*H123/G123,0)</f>
        <v>0</v>
      </c>
      <c r="BT123" s="77">
        <f>IFERROR(X123*H123/G123,0)</f>
        <v>0</v>
      </c>
      <c r="BU123" s="77">
        <f>IFERROR(1/I123*(W123/G123),0)</f>
        <v>0</v>
      </c>
      <c r="BV123" s="77">
        <f>IFERROR(1/I123*(X123/G123),0)</f>
        <v>0</v>
      </c>
      <c r="BW123" s="77">
        <f>IFERROR(Y123*H123/G123,0)</f>
        <v>0</v>
      </c>
      <c r="BX123" s="77">
        <f>IFERROR(Z123*H123/G123,0)</f>
        <v>0</v>
      </c>
      <c r="BY123" s="77">
        <f>IFERROR(1/I123*(Y123/G123),0)</f>
        <v>0</v>
      </c>
      <c r="BZ123" s="77">
        <f>IFERROR(1/I123*(Z123/G123),0)</f>
        <v>0</v>
      </c>
      <c r="CA123" s="77">
        <f>IFERROR(AA123*H123/G123,0)</f>
        <v>0</v>
      </c>
      <c r="CB123" s="77">
        <f>IFERROR(AB123*H123/G123,0)</f>
        <v>0</v>
      </c>
      <c r="CC123" s="77">
        <f>IFERROR(1/I123*(AA123/G123),0)</f>
        <v>0</v>
      </c>
      <c r="CD123" s="77">
        <f>IFERROR(1/I123*(AB123/G123),0)</f>
        <v>0</v>
      </c>
    </row>
    <row r="124" spans="1:82" x14ac:dyDescent="0.2">
      <c r="A124" s="506"/>
      <c r="B124" s="506"/>
      <c r="C124" s="506"/>
      <c r="D124" s="506"/>
      <c r="E124" s="506"/>
      <c r="F124" s="506"/>
      <c r="G124" s="506"/>
      <c r="H124" s="506"/>
      <c r="I124" s="506"/>
      <c r="J124" s="506"/>
      <c r="K124" s="506"/>
      <c r="L124" s="506"/>
      <c r="M124" s="506"/>
      <c r="N124" s="506"/>
      <c r="O124" s="504" t="s">
        <v>43</v>
      </c>
      <c r="P124" s="505"/>
      <c r="Q124" s="505"/>
      <c r="R124" s="505"/>
      <c r="S124" s="505"/>
      <c r="T124" s="39" t="s">
        <v>42</v>
      </c>
      <c r="U124" s="50">
        <f>IFERROR(U122/G122,0)+IFERROR(U123/G123,0)</f>
        <v>0</v>
      </c>
      <c r="V124" s="50">
        <f>IFERROR(V122/G122,0)+IFERROR(V123/G123,0)</f>
        <v>0</v>
      </c>
      <c r="W124" s="50">
        <f>IFERROR(W122/G122,0)+IFERROR(W123/G123,0)</f>
        <v>0</v>
      </c>
      <c r="X124" s="50">
        <f>IFERROR(X122/G122,0)+IFERROR(X123/G123,0)</f>
        <v>0</v>
      </c>
      <c r="Y124" s="50">
        <f>IFERROR(Y122/G122,0)+IFERROR(Y123/G123,0)</f>
        <v>0</v>
      </c>
      <c r="Z124" s="50">
        <f>IFERROR(Z122/G122,0)+IFERROR(Z123/G123,0)</f>
        <v>0</v>
      </c>
      <c r="AA124" s="50">
        <f>IFERROR(AA122/G122,0)+IFERROR(AA123/G123,0)</f>
        <v>0</v>
      </c>
      <c r="AB124" s="50">
        <f>IFERROR(AB122/G122,0)+IFERROR(AB123/G123,0)</f>
        <v>0</v>
      </c>
      <c r="AC124" s="50">
        <f>IFERROR(IF(AC122="",0,AC122),0)+IFERROR(IF(AC123="",0,AC123),0)</f>
        <v>0</v>
      </c>
      <c r="AD124" s="3"/>
      <c r="AE124" s="72"/>
      <c r="AF124" s="3"/>
      <c r="AG124" s="3"/>
      <c r="AH124" s="3"/>
      <c r="AI124" s="3"/>
      <c r="AJ124" s="3"/>
      <c r="AK124" s="3"/>
      <c r="AL124" s="62"/>
      <c r="AM124" s="62"/>
      <c r="AN124" s="62"/>
      <c r="AO124" s="3"/>
      <c r="AP124" s="3"/>
      <c r="AQ124" s="2"/>
      <c r="AR124" s="2"/>
      <c r="AS124" s="2"/>
      <c r="AT124" s="2"/>
      <c r="AU124" s="20"/>
      <c r="AV124" s="20"/>
      <c r="AW124" s="21"/>
    </row>
    <row r="125" spans="1:82" x14ac:dyDescent="0.2">
      <c r="A125" s="506"/>
      <c r="B125" s="506"/>
      <c r="C125" s="506"/>
      <c r="D125" s="506"/>
      <c r="E125" s="506"/>
      <c r="F125" s="506"/>
      <c r="G125" s="506"/>
      <c r="H125" s="506"/>
      <c r="I125" s="506"/>
      <c r="J125" s="506"/>
      <c r="K125" s="506"/>
      <c r="L125" s="506"/>
      <c r="M125" s="506"/>
      <c r="N125" s="506"/>
      <c r="O125" s="504" t="s">
        <v>43</v>
      </c>
      <c r="P125" s="505"/>
      <c r="Q125" s="505"/>
      <c r="R125" s="505"/>
      <c r="S125" s="505"/>
      <c r="T125" s="39" t="s">
        <v>0</v>
      </c>
      <c r="U125" s="50">
        <f t="shared" ref="U125:AB125" si="57">IFERROR(SUM(U122:U123),0)</f>
        <v>0</v>
      </c>
      <c r="V125" s="50">
        <f t="shared" si="57"/>
        <v>0</v>
      </c>
      <c r="W125" s="50">
        <f t="shared" si="57"/>
        <v>0</v>
      </c>
      <c r="X125" s="50">
        <f t="shared" si="57"/>
        <v>0</v>
      </c>
      <c r="Y125" s="50">
        <f t="shared" si="57"/>
        <v>0</v>
      </c>
      <c r="Z125" s="50">
        <f t="shared" si="57"/>
        <v>0</v>
      </c>
      <c r="AA125" s="50">
        <f t="shared" si="57"/>
        <v>0</v>
      </c>
      <c r="AB125" s="50">
        <f t="shared" si="57"/>
        <v>0</v>
      </c>
      <c r="AC125" s="50" t="s">
        <v>57</v>
      </c>
      <c r="AD125" s="3"/>
      <c r="AE125" s="72"/>
      <c r="AF125" s="3"/>
      <c r="AG125" s="3"/>
      <c r="AH125" s="3"/>
      <c r="AI125" s="3"/>
      <c r="AJ125" s="3"/>
      <c r="AK125" s="3"/>
      <c r="AL125" s="62"/>
      <c r="AM125" s="62"/>
      <c r="AN125" s="62"/>
      <c r="AO125" s="3"/>
      <c r="AP125" s="3"/>
      <c r="AQ125" s="2"/>
      <c r="AR125" s="2"/>
      <c r="AS125" s="2"/>
      <c r="AT125" s="2"/>
      <c r="AU125" s="20"/>
      <c r="AV125" s="20"/>
      <c r="AW125" s="21"/>
    </row>
    <row r="126" spans="1:82" ht="15" x14ac:dyDescent="0.25">
      <c r="A126" s="526" t="s">
        <v>116</v>
      </c>
      <c r="B126" s="509"/>
      <c r="C126" s="509"/>
      <c r="D126" s="509"/>
      <c r="E126" s="509"/>
      <c r="F126" s="509"/>
      <c r="G126" s="509"/>
      <c r="H126" s="509"/>
      <c r="I126" s="509"/>
      <c r="J126" s="509"/>
      <c r="K126" s="509"/>
      <c r="L126" s="509"/>
      <c r="M126" s="509"/>
      <c r="N126" s="509"/>
      <c r="O126" s="509"/>
      <c r="P126" s="509"/>
      <c r="Q126" s="509"/>
      <c r="R126" s="509"/>
      <c r="S126" s="509"/>
      <c r="T126" s="509"/>
      <c r="U126" s="509"/>
      <c r="V126" s="509"/>
      <c r="W126" s="509"/>
      <c r="X126" s="509"/>
      <c r="Y126" s="509"/>
      <c r="Z126" s="509"/>
      <c r="AA126" s="510"/>
      <c r="AB126" s="510"/>
      <c r="AC126" s="510"/>
      <c r="AD126" s="510"/>
      <c r="AE126" s="511"/>
      <c r="AF126" s="527"/>
      <c r="AG126" s="2"/>
      <c r="AH126" s="2"/>
      <c r="AI126" s="2"/>
      <c r="AJ126" s="2"/>
      <c r="AK126" s="61"/>
      <c r="AL126" s="61"/>
      <c r="AM126" s="61"/>
      <c r="AN126" s="2"/>
      <c r="AO126" s="2"/>
      <c r="AP126" s="2"/>
      <c r="AQ126" s="2"/>
      <c r="AR126" s="2"/>
    </row>
    <row r="127" spans="1:82" ht="15" x14ac:dyDescent="0.25">
      <c r="A127" s="507" t="s">
        <v>146</v>
      </c>
      <c r="B127" s="508"/>
      <c r="C127" s="508"/>
      <c r="D127" s="508"/>
      <c r="E127" s="508"/>
      <c r="F127" s="508"/>
      <c r="G127" s="508"/>
      <c r="H127" s="508"/>
      <c r="I127" s="508"/>
      <c r="J127" s="508"/>
      <c r="K127" s="508"/>
      <c r="L127" s="508"/>
      <c r="M127" s="508"/>
      <c r="N127" s="508"/>
      <c r="O127" s="508"/>
      <c r="P127" s="508"/>
      <c r="Q127" s="508"/>
      <c r="R127" s="508"/>
      <c r="S127" s="508"/>
      <c r="T127" s="508"/>
      <c r="U127" s="508"/>
      <c r="V127" s="508"/>
      <c r="W127" s="508"/>
      <c r="X127" s="509"/>
      <c r="Y127" s="509"/>
      <c r="Z127" s="509"/>
      <c r="AA127" s="510"/>
      <c r="AB127" s="510"/>
      <c r="AC127" s="510"/>
      <c r="AD127" s="510"/>
      <c r="AE127" s="511"/>
      <c r="AF127" s="512"/>
      <c r="AG127" s="2"/>
      <c r="AH127" s="2"/>
      <c r="AI127" s="2"/>
      <c r="AJ127" s="2"/>
      <c r="AK127" s="61"/>
      <c r="AL127" s="61"/>
      <c r="AM127" s="61"/>
      <c r="AN127" s="2"/>
      <c r="AO127" s="2"/>
      <c r="AP127" s="2"/>
      <c r="AQ127" s="2"/>
      <c r="AR127" s="2"/>
    </row>
    <row r="128" spans="1:82" x14ac:dyDescent="0.2">
      <c r="A128" s="79" t="s">
        <v>231</v>
      </c>
      <c r="B128" s="80" t="s">
        <v>232</v>
      </c>
      <c r="C128" s="80">
        <v>4301030895</v>
      </c>
      <c r="D128" s="80">
        <v>4607091387667</v>
      </c>
      <c r="E128" s="81">
        <v>0.9</v>
      </c>
      <c r="F128" s="82">
        <v>10</v>
      </c>
      <c r="G128" s="81">
        <v>9</v>
      </c>
      <c r="H128" s="81">
        <v>9.6300000000000008</v>
      </c>
      <c r="I128" s="83">
        <v>56</v>
      </c>
      <c r="J128" s="83" t="s">
        <v>137</v>
      </c>
      <c r="K128" s="84" t="s">
        <v>125</v>
      </c>
      <c r="L128" s="84"/>
      <c r="M128" s="501">
        <v>40</v>
      </c>
      <c r="N128" s="501"/>
      <c r="O128" s="6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128" s="503"/>
      <c r="Q128" s="503"/>
      <c r="R128" s="503"/>
      <c r="S128" s="503"/>
      <c r="T128" s="85" t="s">
        <v>0</v>
      </c>
      <c r="U128" s="65">
        <v>0</v>
      </c>
      <c r="V128" s="66">
        <f>IFERROR(IF(U128="",0,CEILING((U128/$G128),1)*$G128),"")</f>
        <v>0</v>
      </c>
      <c r="W128" s="65">
        <v>0</v>
      </c>
      <c r="X128" s="66">
        <f>IFERROR(IF(W128="",0,CEILING((W128/$G128),1)*$G128),"")</f>
        <v>0</v>
      </c>
      <c r="Y128" s="65">
        <v>0</v>
      </c>
      <c r="Z128" s="66">
        <f>IFERROR(IF(Y128="",0,CEILING((Y128/$G128),1)*$G128),"")</f>
        <v>0</v>
      </c>
      <c r="AA128" s="65">
        <v>0</v>
      </c>
      <c r="AB128" s="66">
        <f>IFERROR(IF(AA128="",0,CEILING((AA128/$G128),1)*$G128),"")</f>
        <v>0</v>
      </c>
      <c r="AC128" s="67" t="str">
        <f>IF(IFERROR(ROUNDUP(V128/G128,0)*0.02175,0)+IFERROR(ROUNDUP(X128/G128,0)*0.02175,0)+IFERROR(ROUNDUP(Z128/G128,0)*0.02175,0)+IFERROR(ROUNDUP(AB128/G128,0)*0.02175,0)=0,"",IFERROR(ROUNDUP(V128/G128,0)*0.02175,0)+IFERROR(ROUNDUP(X128/G128,0)*0.02175,0)+IFERROR(ROUNDUP(Z128/G128,0)*0.02175,0)+IFERROR(ROUNDUP(AB128/G128,0)*0.02175,0))</f>
        <v/>
      </c>
      <c r="AD128" s="79" t="s">
        <v>57</v>
      </c>
      <c r="AE128" s="79" t="s">
        <v>57</v>
      </c>
      <c r="AF128" s="198" t="s">
        <v>233</v>
      </c>
      <c r="AG128" s="2"/>
      <c r="AH128" s="2"/>
      <c r="AI128" s="2"/>
      <c r="AJ128" s="2"/>
      <c r="AK128" s="2"/>
      <c r="AL128" s="61"/>
      <c r="AM128" s="61"/>
      <c r="AN128" s="61"/>
      <c r="AO128" s="2"/>
      <c r="AP128" s="2"/>
      <c r="AQ128" s="2"/>
      <c r="AR128" s="2"/>
      <c r="AS128" s="2"/>
      <c r="AT128" s="2"/>
      <c r="AU128" s="20"/>
      <c r="AV128" s="20"/>
      <c r="AW128" s="21"/>
      <c r="BB128" s="197" t="s">
        <v>65</v>
      </c>
      <c r="BO128" s="77">
        <f>IFERROR(U128*H128/G128,0)</f>
        <v>0</v>
      </c>
      <c r="BP128" s="77">
        <f>IFERROR(V128*H128/G128,0)</f>
        <v>0</v>
      </c>
      <c r="BQ128" s="77">
        <f>IFERROR(1/I128*(U128/G128),0)</f>
        <v>0</v>
      </c>
      <c r="BR128" s="77">
        <f>IFERROR(1/I128*(V128/G128),0)</f>
        <v>0</v>
      </c>
      <c r="BS128" s="77">
        <f>IFERROR(W128*H128/G128,0)</f>
        <v>0</v>
      </c>
      <c r="BT128" s="77">
        <f>IFERROR(X128*H128/G128,0)</f>
        <v>0</v>
      </c>
      <c r="BU128" s="77">
        <f>IFERROR(1/I128*(W128/G128),0)</f>
        <v>0</v>
      </c>
      <c r="BV128" s="77">
        <f>IFERROR(1/I128*(X128/G128),0)</f>
        <v>0</v>
      </c>
      <c r="BW128" s="77">
        <f>IFERROR(Y128*H128/G128,0)</f>
        <v>0</v>
      </c>
      <c r="BX128" s="77">
        <f>IFERROR(Z128*H128/G128,0)</f>
        <v>0</v>
      </c>
      <c r="BY128" s="77">
        <f>IFERROR(1/I128*(Y128/G128),0)</f>
        <v>0</v>
      </c>
      <c r="BZ128" s="77">
        <f>IFERROR(1/I128*(Z128/G128),0)</f>
        <v>0</v>
      </c>
      <c r="CA128" s="77">
        <f>IFERROR(AA128*H128/G128,0)</f>
        <v>0</v>
      </c>
      <c r="CB128" s="77">
        <f>IFERROR(AB128*H128/G128,0)</f>
        <v>0</v>
      </c>
      <c r="CC128" s="77">
        <f>IFERROR(1/I128*(AA128/G128),0)</f>
        <v>0</v>
      </c>
      <c r="CD128" s="77">
        <f>IFERROR(1/I128*(AB128/G128),0)</f>
        <v>0</v>
      </c>
    </row>
    <row r="129" spans="1:82" x14ac:dyDescent="0.2">
      <c r="A129" s="79" t="s">
        <v>234</v>
      </c>
      <c r="B129" s="80" t="s">
        <v>235</v>
      </c>
      <c r="C129" s="80">
        <v>4301030961</v>
      </c>
      <c r="D129" s="80">
        <v>4607091387636</v>
      </c>
      <c r="E129" s="81">
        <v>0.7</v>
      </c>
      <c r="F129" s="82">
        <v>6</v>
      </c>
      <c r="G129" s="81">
        <v>4.2</v>
      </c>
      <c r="H129" s="81">
        <v>4.5</v>
      </c>
      <c r="I129" s="83">
        <v>132</v>
      </c>
      <c r="J129" s="83" t="s">
        <v>121</v>
      </c>
      <c r="K129" s="84" t="s">
        <v>98</v>
      </c>
      <c r="L129" s="84"/>
      <c r="M129" s="501">
        <v>40</v>
      </c>
      <c r="N129" s="501"/>
      <c r="O129" s="6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129" s="503"/>
      <c r="Q129" s="503"/>
      <c r="R129" s="503"/>
      <c r="S129" s="503"/>
      <c r="T129" s="85" t="s">
        <v>0</v>
      </c>
      <c r="U129" s="65">
        <v>0</v>
      </c>
      <c r="V129" s="66">
        <f>IFERROR(IF(U129="",0,CEILING((U129/$G129),1)*$G129),"")</f>
        <v>0</v>
      </c>
      <c r="W129" s="65">
        <v>0</v>
      </c>
      <c r="X129" s="66">
        <f>IFERROR(IF(W129="",0,CEILING((W129/$G129),1)*$G129),"")</f>
        <v>0</v>
      </c>
      <c r="Y129" s="65">
        <v>0</v>
      </c>
      <c r="Z129" s="66">
        <f>IFERROR(IF(Y129="",0,CEILING((Y129/$G129),1)*$G129),"")</f>
        <v>0</v>
      </c>
      <c r="AA129" s="65">
        <v>0</v>
      </c>
      <c r="AB129" s="66">
        <f>IFERROR(IF(AA129="",0,CEILING((AA129/$G129),1)*$G129),"")</f>
        <v>0</v>
      </c>
      <c r="AC129" s="67" t="str">
        <f>IF(IFERROR(ROUNDUP(V129/G129,0)*0.00902,0)+IFERROR(ROUNDUP(X129/G129,0)*0.00902,0)+IFERROR(ROUNDUP(Z129/G129,0)*0.00902,0)+IFERROR(ROUNDUP(AB129/G129,0)*0.00902,0)=0,"",IFERROR(ROUNDUP(V129/G129,0)*0.00902,0)+IFERROR(ROUNDUP(X129/G129,0)*0.00902,0)+IFERROR(ROUNDUP(Z129/G129,0)*0.00902,0)+IFERROR(ROUNDUP(AB129/G129,0)*0.00902,0))</f>
        <v/>
      </c>
      <c r="AD129" s="79" t="s">
        <v>57</v>
      </c>
      <c r="AE129" s="79" t="s">
        <v>57</v>
      </c>
      <c r="AF129" s="200" t="s">
        <v>236</v>
      </c>
      <c r="AG129" s="2"/>
      <c r="AH129" s="2"/>
      <c r="AI129" s="2"/>
      <c r="AJ129" s="2"/>
      <c r="AK129" s="2"/>
      <c r="AL129" s="61"/>
      <c r="AM129" s="61"/>
      <c r="AN129" s="61"/>
      <c r="AO129" s="2"/>
      <c r="AP129" s="2"/>
      <c r="AQ129" s="2"/>
      <c r="AR129" s="2"/>
      <c r="AS129" s="2"/>
      <c r="AT129" s="2"/>
      <c r="AU129" s="20"/>
      <c r="AV129" s="20"/>
      <c r="AW129" s="21"/>
      <c r="BB129" s="199" t="s">
        <v>65</v>
      </c>
      <c r="BO129" s="77">
        <f>IFERROR(U129*H129/G129,0)</f>
        <v>0</v>
      </c>
      <c r="BP129" s="77">
        <f>IFERROR(V129*H129/G129,0)</f>
        <v>0</v>
      </c>
      <c r="BQ129" s="77">
        <f>IFERROR(1/I129*(U129/G129),0)</f>
        <v>0</v>
      </c>
      <c r="BR129" s="77">
        <f>IFERROR(1/I129*(V129/G129),0)</f>
        <v>0</v>
      </c>
      <c r="BS129" s="77">
        <f>IFERROR(W129*H129/G129,0)</f>
        <v>0</v>
      </c>
      <c r="BT129" s="77">
        <f>IFERROR(X129*H129/G129,0)</f>
        <v>0</v>
      </c>
      <c r="BU129" s="77">
        <f>IFERROR(1/I129*(W129/G129),0)</f>
        <v>0</v>
      </c>
      <c r="BV129" s="77">
        <f>IFERROR(1/I129*(X129/G129),0)</f>
        <v>0</v>
      </c>
      <c r="BW129" s="77">
        <f>IFERROR(Y129*H129/G129,0)</f>
        <v>0</v>
      </c>
      <c r="BX129" s="77">
        <f>IFERROR(Z129*H129/G129,0)</f>
        <v>0</v>
      </c>
      <c r="BY129" s="77">
        <f>IFERROR(1/I129*(Y129/G129),0)</f>
        <v>0</v>
      </c>
      <c r="BZ129" s="77">
        <f>IFERROR(1/I129*(Z129/G129),0)</f>
        <v>0</v>
      </c>
      <c r="CA129" s="77">
        <f>IFERROR(AA129*H129/G129,0)</f>
        <v>0</v>
      </c>
      <c r="CB129" s="77">
        <f>IFERROR(AB129*H129/G129,0)</f>
        <v>0</v>
      </c>
      <c r="CC129" s="77">
        <f>IFERROR(1/I129*(AA129/G129),0)</f>
        <v>0</v>
      </c>
      <c r="CD129" s="77">
        <f>IFERROR(1/I129*(AB129/G129),0)</f>
        <v>0</v>
      </c>
    </row>
    <row r="130" spans="1:82" x14ac:dyDescent="0.2">
      <c r="A130" s="79" t="s">
        <v>237</v>
      </c>
      <c r="B130" s="80" t="s">
        <v>238</v>
      </c>
      <c r="C130" s="80">
        <v>4301030962</v>
      </c>
      <c r="D130" s="80">
        <v>4607091386547</v>
      </c>
      <c r="E130" s="81">
        <v>0.35</v>
      </c>
      <c r="F130" s="82">
        <v>8</v>
      </c>
      <c r="G130" s="81">
        <v>2.8</v>
      </c>
      <c r="H130" s="81">
        <v>2.94</v>
      </c>
      <c r="I130" s="83">
        <v>234</v>
      </c>
      <c r="J130" s="83" t="s">
        <v>129</v>
      </c>
      <c r="K130" s="84" t="s">
        <v>98</v>
      </c>
      <c r="L130" s="84"/>
      <c r="M130" s="501">
        <v>40</v>
      </c>
      <c r="N130" s="501"/>
      <c r="O130" s="6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30" s="503"/>
      <c r="Q130" s="503"/>
      <c r="R130" s="503"/>
      <c r="S130" s="503"/>
      <c r="T130" s="85" t="s">
        <v>0</v>
      </c>
      <c r="U130" s="65">
        <v>0</v>
      </c>
      <c r="V130" s="66">
        <f>IFERROR(IF(U130="",0,CEILING((U130/$G130),1)*$G130),"")</f>
        <v>0</v>
      </c>
      <c r="W130" s="65">
        <v>0</v>
      </c>
      <c r="X130" s="66">
        <f>IFERROR(IF(W130="",0,CEILING((W130/$G130),1)*$G130),"")</f>
        <v>0</v>
      </c>
      <c r="Y130" s="65">
        <v>0</v>
      </c>
      <c r="Z130" s="66">
        <f>IFERROR(IF(Y130="",0,CEILING((Y130/$G130),1)*$G130),"")</f>
        <v>0</v>
      </c>
      <c r="AA130" s="65">
        <v>0</v>
      </c>
      <c r="AB130" s="66">
        <f>IFERROR(IF(AA130="",0,CEILING((AA130/$G130),1)*$G130),"")</f>
        <v>0</v>
      </c>
      <c r="AC130" s="67" t="str">
        <f>IF(IFERROR(ROUNDUP(V130/G130,0)*0.00502,0)+IFERROR(ROUNDUP(X130/G130,0)*0.00502,0)+IFERROR(ROUNDUP(Z130/G130,0)*0.00502,0)+IFERROR(ROUNDUP(AB130/G130,0)*0.00502,0)=0,"",IFERROR(ROUNDUP(V130/G130,0)*0.00502,0)+IFERROR(ROUNDUP(X130/G130,0)*0.00502,0)+IFERROR(ROUNDUP(Z130/G130,0)*0.00502,0)+IFERROR(ROUNDUP(AB130/G130,0)*0.00502,0))</f>
        <v/>
      </c>
      <c r="AD130" s="79" t="s">
        <v>57</v>
      </c>
      <c r="AE130" s="79" t="s">
        <v>57</v>
      </c>
      <c r="AF130" s="202" t="s">
        <v>236</v>
      </c>
      <c r="AG130" s="2"/>
      <c r="AH130" s="2"/>
      <c r="AI130" s="2"/>
      <c r="AJ130" s="2"/>
      <c r="AK130" s="2"/>
      <c r="AL130" s="61"/>
      <c r="AM130" s="61"/>
      <c r="AN130" s="61"/>
      <c r="AO130" s="2"/>
      <c r="AP130" s="2"/>
      <c r="AQ130" s="2"/>
      <c r="AR130" s="2"/>
      <c r="AS130" s="2"/>
      <c r="AT130" s="2"/>
      <c r="AU130" s="20"/>
      <c r="AV130" s="20"/>
      <c r="AW130" s="21"/>
      <c r="BB130" s="201" t="s">
        <v>65</v>
      </c>
      <c r="BO130" s="77">
        <f>IFERROR(U130*H130/G130,0)</f>
        <v>0</v>
      </c>
      <c r="BP130" s="77">
        <f>IFERROR(V130*H130/G130,0)</f>
        <v>0</v>
      </c>
      <c r="BQ130" s="77">
        <f>IFERROR(1/I130*(U130/G130),0)</f>
        <v>0</v>
      </c>
      <c r="BR130" s="77">
        <f>IFERROR(1/I130*(V130/G130),0)</f>
        <v>0</v>
      </c>
      <c r="BS130" s="77">
        <f>IFERROR(W130*H130/G130,0)</f>
        <v>0</v>
      </c>
      <c r="BT130" s="77">
        <f>IFERROR(X130*H130/G130,0)</f>
        <v>0</v>
      </c>
      <c r="BU130" s="77">
        <f>IFERROR(1/I130*(W130/G130),0)</f>
        <v>0</v>
      </c>
      <c r="BV130" s="77">
        <f>IFERROR(1/I130*(X130/G130),0)</f>
        <v>0</v>
      </c>
      <c r="BW130" s="77">
        <f>IFERROR(Y130*H130/G130,0)</f>
        <v>0</v>
      </c>
      <c r="BX130" s="77">
        <f>IFERROR(Z130*H130/G130,0)</f>
        <v>0</v>
      </c>
      <c r="BY130" s="77">
        <f>IFERROR(1/I130*(Y130/G130),0)</f>
        <v>0</v>
      </c>
      <c r="BZ130" s="77">
        <f>IFERROR(1/I130*(Z130/G130),0)</f>
        <v>0</v>
      </c>
      <c r="CA130" s="77">
        <f>IFERROR(AA130*H130/G130,0)</f>
        <v>0</v>
      </c>
      <c r="CB130" s="77">
        <f>IFERROR(AB130*H130/G130,0)</f>
        <v>0</v>
      </c>
      <c r="CC130" s="77">
        <f>IFERROR(1/I130*(AA130/G130),0)</f>
        <v>0</v>
      </c>
      <c r="CD130" s="77">
        <f>IFERROR(1/I130*(AB130/G130),0)</f>
        <v>0</v>
      </c>
    </row>
    <row r="131" spans="1:82" x14ac:dyDescent="0.2">
      <c r="A131" s="79" t="s">
        <v>239</v>
      </c>
      <c r="B131" s="80" t="s">
        <v>240</v>
      </c>
      <c r="C131" s="80">
        <v>4301030964</v>
      </c>
      <c r="D131" s="80">
        <v>4607091382464</v>
      </c>
      <c r="E131" s="81">
        <v>0.35</v>
      </c>
      <c r="F131" s="82">
        <v>8</v>
      </c>
      <c r="G131" s="81">
        <v>2.8</v>
      </c>
      <c r="H131" s="81">
        <v>2.964</v>
      </c>
      <c r="I131" s="83">
        <v>234</v>
      </c>
      <c r="J131" s="83" t="s">
        <v>129</v>
      </c>
      <c r="K131" s="84" t="s">
        <v>98</v>
      </c>
      <c r="L131" s="84"/>
      <c r="M131" s="501">
        <v>40</v>
      </c>
      <c r="N131" s="501"/>
      <c r="O131" s="6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31" s="503"/>
      <c r="Q131" s="503"/>
      <c r="R131" s="503"/>
      <c r="S131" s="503"/>
      <c r="T131" s="85" t="s">
        <v>0</v>
      </c>
      <c r="U131" s="65">
        <v>0</v>
      </c>
      <c r="V131" s="66">
        <f>IFERROR(IF(U131="",0,CEILING((U131/$G131),1)*$G131),"")</f>
        <v>0</v>
      </c>
      <c r="W131" s="65">
        <v>0</v>
      </c>
      <c r="X131" s="66">
        <f>IFERROR(IF(W131="",0,CEILING((W131/$G131),1)*$G131),"")</f>
        <v>0</v>
      </c>
      <c r="Y131" s="65">
        <v>0</v>
      </c>
      <c r="Z131" s="66">
        <f>IFERROR(IF(Y131="",0,CEILING((Y131/$G131),1)*$G131),"")</f>
        <v>0</v>
      </c>
      <c r="AA131" s="65">
        <v>0</v>
      </c>
      <c r="AB131" s="66">
        <f>IFERROR(IF(AA131="",0,CEILING((AA131/$G131),1)*$G131),"")</f>
        <v>0</v>
      </c>
      <c r="AC131" s="67" t="str">
        <f>IF(IFERROR(ROUNDUP(V131/G131,0)*0.00502,0)+IFERROR(ROUNDUP(X131/G131,0)*0.00502,0)+IFERROR(ROUNDUP(Z131/G131,0)*0.00502,0)+IFERROR(ROUNDUP(AB131/G131,0)*0.00502,0)=0,"",IFERROR(ROUNDUP(V131/G131,0)*0.00502,0)+IFERROR(ROUNDUP(X131/G131,0)*0.00502,0)+IFERROR(ROUNDUP(Z131/G131,0)*0.00502,0)+IFERROR(ROUNDUP(AB131/G131,0)*0.00502,0))</f>
        <v/>
      </c>
      <c r="AD131" s="79" t="s">
        <v>57</v>
      </c>
      <c r="AE131" s="79" t="s">
        <v>57</v>
      </c>
      <c r="AF131" s="204" t="s">
        <v>241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203" t="s">
        <v>65</v>
      </c>
      <c r="BO131" s="77">
        <f>IFERROR(U131*H131/G131,0)</f>
        <v>0</v>
      </c>
      <c r="BP131" s="77">
        <f>IFERROR(V131*H131/G131,0)</f>
        <v>0</v>
      </c>
      <c r="BQ131" s="77">
        <f>IFERROR(1/I131*(U131/G131),0)</f>
        <v>0</v>
      </c>
      <c r="BR131" s="77">
        <f>IFERROR(1/I131*(V131/G131),0)</f>
        <v>0</v>
      </c>
      <c r="BS131" s="77">
        <f>IFERROR(W131*H131/G131,0)</f>
        <v>0</v>
      </c>
      <c r="BT131" s="77">
        <f>IFERROR(X131*H131/G131,0)</f>
        <v>0</v>
      </c>
      <c r="BU131" s="77">
        <f>IFERROR(1/I131*(W131/G131),0)</f>
        <v>0</v>
      </c>
      <c r="BV131" s="77">
        <f>IFERROR(1/I131*(X131/G131),0)</f>
        <v>0</v>
      </c>
      <c r="BW131" s="77">
        <f>IFERROR(Y131*H131/G131,0)</f>
        <v>0</v>
      </c>
      <c r="BX131" s="77">
        <f>IFERROR(Z131*H131/G131,0)</f>
        <v>0</v>
      </c>
      <c r="BY131" s="77">
        <f>IFERROR(1/I131*(Y131/G131),0)</f>
        <v>0</v>
      </c>
      <c r="BZ131" s="77">
        <f>IFERROR(1/I131*(Z131/G131),0)</f>
        <v>0</v>
      </c>
      <c r="CA131" s="77">
        <f>IFERROR(AA131*H131/G131,0)</f>
        <v>0</v>
      </c>
      <c r="CB131" s="77">
        <f>IFERROR(AB131*H131/G131,0)</f>
        <v>0</v>
      </c>
      <c r="CC131" s="77">
        <f>IFERROR(1/I131*(AA131/G131),0)</f>
        <v>0</v>
      </c>
      <c r="CD131" s="77">
        <f>IFERROR(1/I131*(AB131/G131),0)</f>
        <v>0</v>
      </c>
    </row>
    <row r="132" spans="1:82" x14ac:dyDescent="0.2">
      <c r="A132" s="506"/>
      <c r="B132" s="506"/>
      <c r="C132" s="506"/>
      <c r="D132" s="506"/>
      <c r="E132" s="506"/>
      <c r="F132" s="506"/>
      <c r="G132" s="506"/>
      <c r="H132" s="506"/>
      <c r="I132" s="506"/>
      <c r="J132" s="506"/>
      <c r="K132" s="506"/>
      <c r="L132" s="506"/>
      <c r="M132" s="506"/>
      <c r="N132" s="506"/>
      <c r="O132" s="504" t="s">
        <v>43</v>
      </c>
      <c r="P132" s="505"/>
      <c r="Q132" s="505"/>
      <c r="R132" s="505"/>
      <c r="S132" s="505"/>
      <c r="T132" s="39" t="s">
        <v>42</v>
      </c>
      <c r="U132" s="50">
        <f>IFERROR(U128/G128,0)+IFERROR(U129/G129,0)+IFERROR(U130/G130,0)+IFERROR(U131/G131,0)</f>
        <v>0</v>
      </c>
      <c r="V132" s="50">
        <f>IFERROR(V128/G128,0)+IFERROR(V129/G129,0)+IFERROR(V130/G130,0)+IFERROR(V131/G131,0)</f>
        <v>0</v>
      </c>
      <c r="W132" s="50">
        <f>IFERROR(W128/G128,0)+IFERROR(W129/G129,0)+IFERROR(W130/G130,0)+IFERROR(W131/G131,0)</f>
        <v>0</v>
      </c>
      <c r="X132" s="50">
        <f>IFERROR(X128/G128,0)+IFERROR(X129/G129,0)+IFERROR(X130/G130,0)+IFERROR(X131/G131,0)</f>
        <v>0</v>
      </c>
      <c r="Y132" s="50">
        <f>IFERROR(Y128/G128,0)+IFERROR(Y129/G129,0)+IFERROR(Y130/G130,0)+IFERROR(Y131/G131,0)</f>
        <v>0</v>
      </c>
      <c r="Z132" s="50">
        <f>IFERROR(Z128/G128,0)+IFERROR(Z129/G129,0)+IFERROR(Z130/G130,0)+IFERROR(Z131/G131,0)</f>
        <v>0</v>
      </c>
      <c r="AA132" s="50">
        <f>IFERROR(AA128/G128,0)+IFERROR(AA129/G129,0)+IFERROR(AA130/G130,0)+IFERROR(AA131/G131,0)</f>
        <v>0</v>
      </c>
      <c r="AB132" s="50">
        <f>IFERROR(AB128/G128,0)+IFERROR(AB129/G129,0)+IFERROR(AB130/G130,0)+IFERROR(AB131/G131,0)</f>
        <v>0</v>
      </c>
      <c r="AC132" s="50">
        <f>IFERROR(IF(AC128="",0,AC128),0)+IFERROR(IF(AC129="",0,AC129),0)+IFERROR(IF(AC130="",0,AC130),0)+IFERROR(IF(AC131="",0,AC131),0)</f>
        <v>0</v>
      </c>
      <c r="AD132" s="3"/>
      <c r="AE132" s="72"/>
      <c r="AF132" s="3"/>
      <c r="AG132" s="3"/>
      <c r="AH132" s="3"/>
      <c r="AI132" s="3"/>
      <c r="AJ132" s="3"/>
      <c r="AK132" s="3"/>
      <c r="AL132" s="62"/>
      <c r="AM132" s="62"/>
      <c r="AN132" s="62"/>
      <c r="AO132" s="3"/>
      <c r="AP132" s="3"/>
      <c r="AQ132" s="2"/>
      <c r="AR132" s="2"/>
      <c r="AS132" s="2"/>
      <c r="AT132" s="2"/>
      <c r="AU132" s="20"/>
      <c r="AV132" s="20"/>
      <c r="AW132" s="21"/>
    </row>
    <row r="133" spans="1:82" x14ac:dyDescent="0.2">
      <c r="A133" s="506"/>
      <c r="B133" s="506"/>
      <c r="C133" s="506"/>
      <c r="D133" s="506"/>
      <c r="E133" s="506"/>
      <c r="F133" s="506"/>
      <c r="G133" s="506"/>
      <c r="H133" s="506"/>
      <c r="I133" s="506"/>
      <c r="J133" s="506"/>
      <c r="K133" s="506"/>
      <c r="L133" s="506"/>
      <c r="M133" s="506"/>
      <c r="N133" s="506"/>
      <c r="O133" s="504" t="s">
        <v>43</v>
      </c>
      <c r="P133" s="505"/>
      <c r="Q133" s="505"/>
      <c r="R133" s="505"/>
      <c r="S133" s="505"/>
      <c r="T133" s="39" t="s">
        <v>0</v>
      </c>
      <c r="U133" s="50">
        <f t="shared" ref="U133:AB133" si="58">IFERROR(SUM(U128:U131),0)</f>
        <v>0</v>
      </c>
      <c r="V133" s="50">
        <f t="shared" si="58"/>
        <v>0</v>
      </c>
      <c r="W133" s="50">
        <f t="shared" si="58"/>
        <v>0</v>
      </c>
      <c r="X133" s="50">
        <f t="shared" si="58"/>
        <v>0</v>
      </c>
      <c r="Y133" s="50">
        <f t="shared" si="58"/>
        <v>0</v>
      </c>
      <c r="Z133" s="50">
        <f t="shared" si="58"/>
        <v>0</v>
      </c>
      <c r="AA133" s="50">
        <f t="shared" si="58"/>
        <v>0</v>
      </c>
      <c r="AB133" s="50">
        <f t="shared" si="58"/>
        <v>0</v>
      </c>
      <c r="AC133" s="50" t="s">
        <v>57</v>
      </c>
      <c r="AD133" s="3"/>
      <c r="AE133" s="72"/>
      <c r="AF133" s="3"/>
      <c r="AG133" s="3"/>
      <c r="AH133" s="3"/>
      <c r="AI133" s="3"/>
      <c r="AJ133" s="3"/>
      <c r="AK133" s="3"/>
      <c r="AL133" s="62"/>
      <c r="AM133" s="62"/>
      <c r="AN133" s="62"/>
      <c r="AO133" s="3"/>
      <c r="AP133" s="3"/>
      <c r="AQ133" s="2"/>
      <c r="AR133" s="2"/>
      <c r="AS133" s="2"/>
      <c r="AT133" s="2"/>
      <c r="AU133" s="20"/>
      <c r="AV133" s="20"/>
      <c r="AW133" s="21"/>
    </row>
    <row r="134" spans="1:82" ht="15" x14ac:dyDescent="0.25">
      <c r="A134" s="507" t="s">
        <v>82</v>
      </c>
      <c r="B134" s="508"/>
      <c r="C134" s="508"/>
      <c r="D134" s="508"/>
      <c r="E134" s="508"/>
      <c r="F134" s="508"/>
      <c r="G134" s="508"/>
      <c r="H134" s="508"/>
      <c r="I134" s="508"/>
      <c r="J134" s="508"/>
      <c r="K134" s="508"/>
      <c r="L134" s="508"/>
      <c r="M134" s="508"/>
      <c r="N134" s="508"/>
      <c r="O134" s="508"/>
      <c r="P134" s="508"/>
      <c r="Q134" s="508"/>
      <c r="R134" s="508"/>
      <c r="S134" s="508"/>
      <c r="T134" s="508"/>
      <c r="U134" s="508"/>
      <c r="V134" s="508"/>
      <c r="W134" s="508"/>
      <c r="X134" s="509"/>
      <c r="Y134" s="509"/>
      <c r="Z134" s="509"/>
      <c r="AA134" s="510"/>
      <c r="AB134" s="510"/>
      <c r="AC134" s="510"/>
      <c r="AD134" s="510"/>
      <c r="AE134" s="511"/>
      <c r="AF134" s="512"/>
      <c r="AG134" s="2"/>
      <c r="AH134" s="2"/>
      <c r="AI134" s="2"/>
      <c r="AJ134" s="2"/>
      <c r="AK134" s="61"/>
      <c r="AL134" s="61"/>
      <c r="AM134" s="61"/>
      <c r="AN134" s="2"/>
      <c r="AO134" s="2"/>
      <c r="AP134" s="2"/>
      <c r="AQ134" s="2"/>
      <c r="AR134" s="2"/>
    </row>
    <row r="135" spans="1:82" x14ac:dyDescent="0.2">
      <c r="A135" s="79" t="s">
        <v>242</v>
      </c>
      <c r="B135" s="80" t="s">
        <v>243</v>
      </c>
      <c r="C135" s="80">
        <v>4301051653</v>
      </c>
      <c r="D135" s="80">
        <v>4607091386264</v>
      </c>
      <c r="E135" s="81">
        <v>0.5</v>
      </c>
      <c r="F135" s="82">
        <v>6</v>
      </c>
      <c r="G135" s="81">
        <v>3</v>
      </c>
      <c r="H135" s="81">
        <v>3.258</v>
      </c>
      <c r="I135" s="83">
        <v>182</v>
      </c>
      <c r="J135" s="83" t="s">
        <v>86</v>
      </c>
      <c r="K135" s="84" t="s">
        <v>85</v>
      </c>
      <c r="L135" s="84"/>
      <c r="M135" s="501">
        <v>31</v>
      </c>
      <c r="N135" s="501"/>
      <c r="O135" s="6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35" s="503"/>
      <c r="Q135" s="503"/>
      <c r="R135" s="503"/>
      <c r="S135" s="503"/>
      <c r="T135" s="85" t="s">
        <v>0</v>
      </c>
      <c r="U135" s="65">
        <v>0</v>
      </c>
      <c r="V135" s="66">
        <f>IFERROR(IF(U135="",0,CEILING((U135/$G135),1)*$G135),"")</f>
        <v>0</v>
      </c>
      <c r="W135" s="65">
        <v>0</v>
      </c>
      <c r="X135" s="66">
        <f>IFERROR(IF(W135="",0,CEILING((W135/$G135),1)*$G135),"")</f>
        <v>0</v>
      </c>
      <c r="Y135" s="65">
        <v>0</v>
      </c>
      <c r="Z135" s="66">
        <f>IFERROR(IF(Y135="",0,CEILING((Y135/$G135),1)*$G135),"")</f>
        <v>0</v>
      </c>
      <c r="AA135" s="65">
        <v>0</v>
      </c>
      <c r="AB135" s="66">
        <f>IFERROR(IF(AA135="",0,CEILING((AA135/$G135),1)*$G135),"")</f>
        <v>0</v>
      </c>
      <c r="AC135" s="67" t="str">
        <f>IF(IFERROR(ROUNDUP(V135/G135,0)*0.00651,0)+IFERROR(ROUNDUP(X135/G135,0)*0.00651,0)+IFERROR(ROUNDUP(Z135/G135,0)*0.00651,0)+IFERROR(ROUNDUP(AB135/G135,0)*0.00651,0)=0,"",IFERROR(ROUNDUP(V135/G135,0)*0.00651,0)+IFERROR(ROUNDUP(X135/G135,0)*0.00651,0)+IFERROR(ROUNDUP(Z135/G135,0)*0.00651,0)+IFERROR(ROUNDUP(AB135/G135,0)*0.00651,0))</f>
        <v/>
      </c>
      <c r="AD135" s="79" t="s">
        <v>57</v>
      </c>
      <c r="AE135" s="79" t="s">
        <v>57</v>
      </c>
      <c r="AF135" s="206" t="s">
        <v>244</v>
      </c>
      <c r="AG135" s="2"/>
      <c r="AH135" s="2"/>
      <c r="AI135" s="2"/>
      <c r="AJ135" s="2"/>
      <c r="AK135" s="2"/>
      <c r="AL135" s="61"/>
      <c r="AM135" s="61"/>
      <c r="AN135" s="61"/>
      <c r="AO135" s="2"/>
      <c r="AP135" s="2"/>
      <c r="AQ135" s="2"/>
      <c r="AR135" s="2"/>
      <c r="AS135" s="2"/>
      <c r="AT135" s="2"/>
      <c r="AU135" s="20"/>
      <c r="AV135" s="20"/>
      <c r="AW135" s="21"/>
      <c r="BB135" s="205" t="s">
        <v>65</v>
      </c>
      <c r="BO135" s="77">
        <f>IFERROR(U135*H135/G135,0)</f>
        <v>0</v>
      </c>
      <c r="BP135" s="77">
        <f>IFERROR(V135*H135/G135,0)</f>
        <v>0</v>
      </c>
      <c r="BQ135" s="77">
        <f>IFERROR(1/I135*(U135/G135),0)</f>
        <v>0</v>
      </c>
      <c r="BR135" s="77">
        <f>IFERROR(1/I135*(V135/G135),0)</f>
        <v>0</v>
      </c>
      <c r="BS135" s="77">
        <f>IFERROR(W135*H135/G135,0)</f>
        <v>0</v>
      </c>
      <c r="BT135" s="77">
        <f>IFERROR(X135*H135/G135,0)</f>
        <v>0</v>
      </c>
      <c r="BU135" s="77">
        <f>IFERROR(1/I135*(W135/G135),0)</f>
        <v>0</v>
      </c>
      <c r="BV135" s="77">
        <f>IFERROR(1/I135*(X135/G135),0)</f>
        <v>0</v>
      </c>
      <c r="BW135" s="77">
        <f>IFERROR(Y135*H135/G135,0)</f>
        <v>0</v>
      </c>
      <c r="BX135" s="77">
        <f>IFERROR(Z135*H135/G135,0)</f>
        <v>0</v>
      </c>
      <c r="BY135" s="77">
        <f>IFERROR(1/I135*(Y135/G135),0)</f>
        <v>0</v>
      </c>
      <c r="BZ135" s="77">
        <f>IFERROR(1/I135*(Z135/G135),0)</f>
        <v>0</v>
      </c>
      <c r="CA135" s="77">
        <f>IFERROR(AA135*H135/G135,0)</f>
        <v>0</v>
      </c>
      <c r="CB135" s="77">
        <f>IFERROR(AB135*H135/G135,0)</f>
        <v>0</v>
      </c>
      <c r="CC135" s="77">
        <f>IFERROR(1/I135*(AA135/G135),0)</f>
        <v>0</v>
      </c>
      <c r="CD135" s="77">
        <f>IFERROR(1/I135*(AB135/G135),0)</f>
        <v>0</v>
      </c>
    </row>
    <row r="136" spans="1:82" ht="22.5" x14ac:dyDescent="0.2">
      <c r="A136" s="79" t="s">
        <v>245</v>
      </c>
      <c r="B136" s="80" t="s">
        <v>246</v>
      </c>
      <c r="C136" s="80">
        <v>4301051925</v>
      </c>
      <c r="D136" s="80">
        <v>4607091385427</v>
      </c>
      <c r="E136" s="81">
        <v>0.5</v>
      </c>
      <c r="F136" s="82">
        <v>6</v>
      </c>
      <c r="G136" s="81">
        <v>3</v>
      </c>
      <c r="H136" s="81">
        <v>3.2519999999999998</v>
      </c>
      <c r="I136" s="83">
        <v>182</v>
      </c>
      <c r="J136" s="83" t="s">
        <v>86</v>
      </c>
      <c r="K136" s="84" t="s">
        <v>88</v>
      </c>
      <c r="L136" s="84"/>
      <c r="M136" s="501">
        <v>40</v>
      </c>
      <c r="N136" s="501"/>
      <c r="O136" s="6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36" s="503"/>
      <c r="Q136" s="503"/>
      <c r="R136" s="503"/>
      <c r="S136" s="503"/>
      <c r="T136" s="85" t="s">
        <v>0</v>
      </c>
      <c r="U136" s="65">
        <v>0</v>
      </c>
      <c r="V136" s="66">
        <f>IFERROR(IF(U136="",0,CEILING((U136/$G136),1)*$G136),"")</f>
        <v>0</v>
      </c>
      <c r="W136" s="65">
        <v>0</v>
      </c>
      <c r="X136" s="66">
        <f>IFERROR(IF(W136="",0,CEILING((W136/$G136),1)*$G136),"")</f>
        <v>0</v>
      </c>
      <c r="Y136" s="65">
        <v>0</v>
      </c>
      <c r="Z136" s="66">
        <f>IFERROR(IF(Y136="",0,CEILING((Y136/$G136),1)*$G136),"")</f>
        <v>0</v>
      </c>
      <c r="AA136" s="65">
        <v>0</v>
      </c>
      <c r="AB136" s="66">
        <f>IFERROR(IF(AA136="",0,CEILING((AA136/$G136),1)*$G136),"")</f>
        <v>0</v>
      </c>
      <c r="AC136" s="67" t="str">
        <f>IF(IFERROR(ROUNDUP(V136/G136,0)*0.00651,0)+IFERROR(ROUNDUP(X136/G136,0)*0.00651,0)+IFERROR(ROUNDUP(Z136/G136,0)*0.00651,0)+IFERROR(ROUNDUP(AB136/G136,0)*0.00651,0)=0,"",IFERROR(ROUNDUP(V136/G136,0)*0.00651,0)+IFERROR(ROUNDUP(X136/G136,0)*0.00651,0)+IFERROR(ROUNDUP(Z136/G136,0)*0.00651,0)+IFERROR(ROUNDUP(AB136/G136,0)*0.00651,0))</f>
        <v/>
      </c>
      <c r="AD136" s="79" t="s">
        <v>57</v>
      </c>
      <c r="AE136" s="79" t="s">
        <v>57</v>
      </c>
      <c r="AF136" s="208" t="s">
        <v>247</v>
      </c>
      <c r="AG136" s="2"/>
      <c r="AH136" s="2"/>
      <c r="AI136" s="2"/>
      <c r="AJ136" s="2"/>
      <c r="AK136" s="2"/>
      <c r="AL136" s="61"/>
      <c r="AM136" s="61"/>
      <c r="AN136" s="61"/>
      <c r="AO136" s="2"/>
      <c r="AP136" s="2"/>
      <c r="AQ136" s="2"/>
      <c r="AR136" s="2"/>
      <c r="AS136" s="2"/>
      <c r="AT136" s="2"/>
      <c r="AU136" s="20"/>
      <c r="AV136" s="20"/>
      <c r="AW136" s="21"/>
      <c r="BB136" s="207" t="s">
        <v>65</v>
      </c>
      <c r="BO136" s="77">
        <f>IFERROR(U136*H136/G136,0)</f>
        <v>0</v>
      </c>
      <c r="BP136" s="77">
        <f>IFERROR(V136*H136/G136,0)</f>
        <v>0</v>
      </c>
      <c r="BQ136" s="77">
        <f>IFERROR(1/I136*(U136/G136),0)</f>
        <v>0</v>
      </c>
      <c r="BR136" s="77">
        <f>IFERROR(1/I136*(V136/G136),0)</f>
        <v>0</v>
      </c>
      <c r="BS136" s="77">
        <f>IFERROR(W136*H136/G136,0)</f>
        <v>0</v>
      </c>
      <c r="BT136" s="77">
        <f>IFERROR(X136*H136/G136,0)</f>
        <v>0</v>
      </c>
      <c r="BU136" s="77">
        <f>IFERROR(1/I136*(W136/G136),0)</f>
        <v>0</v>
      </c>
      <c r="BV136" s="77">
        <f>IFERROR(1/I136*(X136/G136),0)</f>
        <v>0</v>
      </c>
      <c r="BW136" s="77">
        <f>IFERROR(Y136*H136/G136,0)</f>
        <v>0</v>
      </c>
      <c r="BX136" s="77">
        <f>IFERROR(Z136*H136/G136,0)</f>
        <v>0</v>
      </c>
      <c r="BY136" s="77">
        <f>IFERROR(1/I136*(Y136/G136),0)</f>
        <v>0</v>
      </c>
      <c r="BZ136" s="77">
        <f>IFERROR(1/I136*(Z136/G136),0)</f>
        <v>0</v>
      </c>
      <c r="CA136" s="77">
        <f>IFERROR(AA136*H136/G136,0)</f>
        <v>0</v>
      </c>
      <c r="CB136" s="77">
        <f>IFERROR(AB136*H136/G136,0)</f>
        <v>0</v>
      </c>
      <c r="CC136" s="77">
        <f>IFERROR(1/I136*(AA136/G136),0)</f>
        <v>0</v>
      </c>
      <c r="CD136" s="77">
        <f>IFERROR(1/I136*(AB136/G136),0)</f>
        <v>0</v>
      </c>
    </row>
    <row r="137" spans="1:82" x14ac:dyDescent="0.2">
      <c r="A137" s="506"/>
      <c r="B137" s="506"/>
      <c r="C137" s="506"/>
      <c r="D137" s="506"/>
      <c r="E137" s="506"/>
      <c r="F137" s="506"/>
      <c r="G137" s="506"/>
      <c r="H137" s="506"/>
      <c r="I137" s="506"/>
      <c r="J137" s="506"/>
      <c r="K137" s="506"/>
      <c r="L137" s="506"/>
      <c r="M137" s="506"/>
      <c r="N137" s="506"/>
      <c r="O137" s="504" t="s">
        <v>43</v>
      </c>
      <c r="P137" s="505"/>
      <c r="Q137" s="505"/>
      <c r="R137" s="505"/>
      <c r="S137" s="505"/>
      <c r="T137" s="39" t="s">
        <v>42</v>
      </c>
      <c r="U137" s="50">
        <f>IFERROR(U135/G135,0)+IFERROR(U136/G136,0)</f>
        <v>0</v>
      </c>
      <c r="V137" s="50">
        <f>IFERROR(V135/G135,0)+IFERROR(V136/G136,0)</f>
        <v>0</v>
      </c>
      <c r="W137" s="50">
        <f>IFERROR(W135/G135,0)+IFERROR(W136/G136,0)</f>
        <v>0</v>
      </c>
      <c r="X137" s="50">
        <f>IFERROR(X135/G135,0)+IFERROR(X136/G136,0)</f>
        <v>0</v>
      </c>
      <c r="Y137" s="50">
        <f>IFERROR(Y135/G135,0)+IFERROR(Y136/G136,0)</f>
        <v>0</v>
      </c>
      <c r="Z137" s="50">
        <f>IFERROR(Z135/G135,0)+IFERROR(Z136/G136,0)</f>
        <v>0</v>
      </c>
      <c r="AA137" s="50">
        <f>IFERROR(AA135/G135,0)+IFERROR(AA136/G136,0)</f>
        <v>0</v>
      </c>
      <c r="AB137" s="50">
        <f>IFERROR(AB135/G135,0)+IFERROR(AB136/G136,0)</f>
        <v>0</v>
      </c>
      <c r="AC137" s="50">
        <f>IFERROR(IF(AC135="",0,AC135),0)+IFERROR(IF(AC136="",0,AC136),0)</f>
        <v>0</v>
      </c>
      <c r="AD137" s="3"/>
      <c r="AE137" s="72"/>
      <c r="AF137" s="3"/>
      <c r="AG137" s="3"/>
      <c r="AH137" s="3"/>
      <c r="AI137" s="3"/>
      <c r="AJ137" s="3"/>
      <c r="AK137" s="3"/>
      <c r="AL137" s="62"/>
      <c r="AM137" s="62"/>
      <c r="AN137" s="62"/>
      <c r="AO137" s="3"/>
      <c r="AP137" s="3"/>
      <c r="AQ137" s="2"/>
      <c r="AR137" s="2"/>
      <c r="AS137" s="2"/>
      <c r="AT137" s="2"/>
      <c r="AU137" s="20"/>
      <c r="AV137" s="20"/>
      <c r="AW137" s="21"/>
    </row>
    <row r="138" spans="1:82" x14ac:dyDescent="0.2">
      <c r="A138" s="506"/>
      <c r="B138" s="506"/>
      <c r="C138" s="506"/>
      <c r="D138" s="506"/>
      <c r="E138" s="506"/>
      <c r="F138" s="506"/>
      <c r="G138" s="506"/>
      <c r="H138" s="506"/>
      <c r="I138" s="506"/>
      <c r="J138" s="506"/>
      <c r="K138" s="506"/>
      <c r="L138" s="506"/>
      <c r="M138" s="506"/>
      <c r="N138" s="506"/>
      <c r="O138" s="504" t="s">
        <v>43</v>
      </c>
      <c r="P138" s="505"/>
      <c r="Q138" s="505"/>
      <c r="R138" s="505"/>
      <c r="S138" s="505"/>
      <c r="T138" s="39" t="s">
        <v>0</v>
      </c>
      <c r="U138" s="50">
        <f t="shared" ref="U138:AB138" si="59">IFERROR(SUM(U135:U136),0)</f>
        <v>0</v>
      </c>
      <c r="V138" s="50">
        <f t="shared" si="59"/>
        <v>0</v>
      </c>
      <c r="W138" s="50">
        <f t="shared" si="59"/>
        <v>0</v>
      </c>
      <c r="X138" s="50">
        <f t="shared" si="59"/>
        <v>0</v>
      </c>
      <c r="Y138" s="50">
        <f t="shared" si="59"/>
        <v>0</v>
      </c>
      <c r="Z138" s="50">
        <f t="shared" si="59"/>
        <v>0</v>
      </c>
      <c r="AA138" s="50">
        <f t="shared" si="59"/>
        <v>0</v>
      </c>
      <c r="AB138" s="50">
        <f t="shared" si="59"/>
        <v>0</v>
      </c>
      <c r="AC138" s="50" t="s">
        <v>57</v>
      </c>
      <c r="AD138" s="3"/>
      <c r="AE138" s="72"/>
      <c r="AF138" s="3"/>
      <c r="AG138" s="3"/>
      <c r="AH138" s="3"/>
      <c r="AI138" s="3"/>
      <c r="AJ138" s="3"/>
      <c r="AK138" s="3"/>
      <c r="AL138" s="62"/>
      <c r="AM138" s="62"/>
      <c r="AN138" s="62"/>
      <c r="AO138" s="3"/>
      <c r="AP138" s="3"/>
      <c r="AQ138" s="2"/>
      <c r="AR138" s="2"/>
      <c r="AS138" s="2"/>
      <c r="AT138" s="2"/>
      <c r="AU138" s="20"/>
      <c r="AV138" s="20"/>
      <c r="AW138" s="21"/>
    </row>
    <row r="139" spans="1:82" ht="27.75" customHeight="1" x14ac:dyDescent="0.2">
      <c r="A139" s="542" t="s">
        <v>248</v>
      </c>
      <c r="B139" s="543"/>
      <c r="C139" s="543"/>
      <c r="D139" s="543"/>
      <c r="E139" s="543"/>
      <c r="F139" s="543"/>
      <c r="G139" s="543"/>
      <c r="H139" s="543"/>
      <c r="I139" s="543"/>
      <c r="J139" s="543"/>
      <c r="K139" s="543"/>
      <c r="L139" s="543"/>
      <c r="M139" s="543"/>
      <c r="N139" s="543"/>
      <c r="O139" s="543"/>
      <c r="P139" s="543"/>
      <c r="Q139" s="543"/>
      <c r="R139" s="543"/>
      <c r="S139" s="543"/>
      <c r="T139" s="543"/>
      <c r="U139" s="543"/>
      <c r="V139" s="543"/>
      <c r="W139" s="544"/>
      <c r="X139" s="544"/>
      <c r="Y139" s="544"/>
      <c r="Z139" s="544"/>
      <c r="AA139" s="510"/>
      <c r="AB139" s="510"/>
      <c r="AC139" s="510"/>
      <c r="AD139" s="510"/>
      <c r="AE139" s="511"/>
      <c r="AF139" s="545"/>
      <c r="AG139" s="2"/>
      <c r="AH139" s="2"/>
      <c r="AI139" s="2"/>
      <c r="AJ139" s="2"/>
      <c r="AK139" s="61"/>
      <c r="AL139" s="61"/>
      <c r="AM139" s="61"/>
      <c r="AN139" s="2"/>
      <c r="AO139" s="2"/>
      <c r="AP139" s="2"/>
      <c r="AQ139" s="2"/>
      <c r="AR139" s="2"/>
    </row>
    <row r="140" spans="1:82" ht="15" x14ac:dyDescent="0.25">
      <c r="A140" s="526" t="s">
        <v>249</v>
      </c>
      <c r="B140" s="509"/>
      <c r="C140" s="509"/>
      <c r="D140" s="509"/>
      <c r="E140" s="509"/>
      <c r="F140" s="509"/>
      <c r="G140" s="509"/>
      <c r="H140" s="509"/>
      <c r="I140" s="509"/>
      <c r="J140" s="509"/>
      <c r="K140" s="509"/>
      <c r="L140" s="509"/>
      <c r="M140" s="509"/>
      <c r="N140" s="509"/>
      <c r="O140" s="509"/>
      <c r="P140" s="509"/>
      <c r="Q140" s="509"/>
      <c r="R140" s="509"/>
      <c r="S140" s="509"/>
      <c r="T140" s="509"/>
      <c r="U140" s="509"/>
      <c r="V140" s="509"/>
      <c r="W140" s="509"/>
      <c r="X140" s="509"/>
      <c r="Y140" s="509"/>
      <c r="Z140" s="509"/>
      <c r="AA140" s="510"/>
      <c r="AB140" s="510"/>
      <c r="AC140" s="510"/>
      <c r="AD140" s="510"/>
      <c r="AE140" s="511"/>
      <c r="AF140" s="527"/>
      <c r="AG140" s="2"/>
      <c r="AH140" s="2"/>
      <c r="AI140" s="2"/>
      <c r="AJ140" s="2"/>
      <c r="AK140" s="61"/>
      <c r="AL140" s="61"/>
      <c r="AM140" s="61"/>
      <c r="AN140" s="2"/>
      <c r="AO140" s="2"/>
      <c r="AP140" s="2"/>
      <c r="AQ140" s="2"/>
      <c r="AR140" s="2"/>
    </row>
    <row r="141" spans="1:82" ht="15" x14ac:dyDescent="0.25">
      <c r="A141" s="507" t="s">
        <v>142</v>
      </c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9"/>
      <c r="Y141" s="509"/>
      <c r="Z141" s="509"/>
      <c r="AA141" s="510"/>
      <c r="AB141" s="510"/>
      <c r="AC141" s="510"/>
      <c r="AD141" s="510"/>
      <c r="AE141" s="511"/>
      <c r="AF141" s="512"/>
      <c r="AG141" s="2"/>
      <c r="AH141" s="2"/>
      <c r="AI141" s="2"/>
      <c r="AJ141" s="2"/>
      <c r="AK141" s="61"/>
      <c r="AL141" s="61"/>
      <c r="AM141" s="61"/>
      <c r="AN141" s="2"/>
      <c r="AO141" s="2"/>
      <c r="AP141" s="2"/>
      <c r="AQ141" s="2"/>
      <c r="AR141" s="2"/>
    </row>
    <row r="142" spans="1:82" x14ac:dyDescent="0.2">
      <c r="A142" s="79" t="s">
        <v>250</v>
      </c>
      <c r="B142" s="80" t="s">
        <v>251</v>
      </c>
      <c r="C142" s="80">
        <v>4301020323</v>
      </c>
      <c r="D142" s="80">
        <v>4680115886223</v>
      </c>
      <c r="E142" s="81">
        <v>0.33</v>
      </c>
      <c r="F142" s="82">
        <v>6</v>
      </c>
      <c r="G142" s="81">
        <v>1.98</v>
      </c>
      <c r="H142" s="81">
        <v>2.08</v>
      </c>
      <c r="I142" s="83">
        <v>234</v>
      </c>
      <c r="J142" s="83" t="s">
        <v>129</v>
      </c>
      <c r="K142" s="84" t="s">
        <v>98</v>
      </c>
      <c r="L142" s="84"/>
      <c r="M142" s="501">
        <v>40</v>
      </c>
      <c r="N142" s="501"/>
      <c r="O142" s="65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142" s="503"/>
      <c r="Q142" s="503"/>
      <c r="R142" s="503"/>
      <c r="S142" s="503"/>
      <c r="T142" s="85" t="s">
        <v>0</v>
      </c>
      <c r="U142" s="65">
        <v>0</v>
      </c>
      <c r="V142" s="66">
        <f>IFERROR(IF(U142="",0,CEILING((U142/$G142),1)*$G142),"")</f>
        <v>0</v>
      </c>
      <c r="W142" s="65">
        <v>0</v>
      </c>
      <c r="X142" s="66">
        <f>IFERROR(IF(W142="",0,CEILING((W142/$G142),1)*$G142),"")</f>
        <v>0</v>
      </c>
      <c r="Y142" s="65">
        <v>0</v>
      </c>
      <c r="Z142" s="66">
        <f>IFERROR(IF(Y142="",0,CEILING((Y142/$G142),1)*$G142),"")</f>
        <v>0</v>
      </c>
      <c r="AA142" s="65">
        <v>0</v>
      </c>
      <c r="AB142" s="66">
        <f>IFERROR(IF(AA142="",0,CEILING((AA142/$G142),1)*$G142),"")</f>
        <v>0</v>
      </c>
      <c r="AC142" s="67" t="str">
        <f>IF(IFERROR(ROUNDUP(V142/G142,0)*0.00502,0)+IFERROR(ROUNDUP(X142/G142,0)*0.00502,0)+IFERROR(ROUNDUP(Z142/G142,0)*0.00502,0)+IFERROR(ROUNDUP(AB142/G142,0)*0.00502,0)=0,"",IFERROR(ROUNDUP(V142/G142,0)*0.00502,0)+IFERROR(ROUNDUP(X142/G142,0)*0.00502,0)+IFERROR(ROUNDUP(Z142/G142,0)*0.00502,0)+IFERROR(ROUNDUP(AB142/G142,0)*0.00502,0))</f>
        <v/>
      </c>
      <c r="AD142" s="79" t="s">
        <v>57</v>
      </c>
      <c r="AE142" s="79" t="s">
        <v>57</v>
      </c>
      <c r="AF142" s="210" t="s">
        <v>252</v>
      </c>
      <c r="AG142" s="2"/>
      <c r="AH142" s="2"/>
      <c r="AI142" s="2"/>
      <c r="AJ142" s="2"/>
      <c r="AK142" s="2"/>
      <c r="AL142" s="61"/>
      <c r="AM142" s="61"/>
      <c r="AN142" s="61"/>
      <c r="AO142" s="2"/>
      <c r="AP142" s="2"/>
      <c r="AQ142" s="2"/>
      <c r="AR142" s="2"/>
      <c r="AS142" s="2"/>
      <c r="AT142" s="2"/>
      <c r="AU142" s="20"/>
      <c r="AV142" s="20"/>
      <c r="AW142" s="21"/>
      <c r="BB142" s="209" t="s">
        <v>65</v>
      </c>
      <c r="BO142" s="77">
        <f>IFERROR(U142*H142/G142,0)</f>
        <v>0</v>
      </c>
      <c r="BP142" s="77">
        <f>IFERROR(V142*H142/G142,0)</f>
        <v>0</v>
      </c>
      <c r="BQ142" s="77">
        <f>IFERROR(1/I142*(U142/G142),0)</f>
        <v>0</v>
      </c>
      <c r="BR142" s="77">
        <f>IFERROR(1/I142*(V142/G142),0)</f>
        <v>0</v>
      </c>
      <c r="BS142" s="77">
        <f>IFERROR(W142*H142/G142,0)</f>
        <v>0</v>
      </c>
      <c r="BT142" s="77">
        <f>IFERROR(X142*H142/G142,0)</f>
        <v>0</v>
      </c>
      <c r="BU142" s="77">
        <f>IFERROR(1/I142*(W142/G142),0)</f>
        <v>0</v>
      </c>
      <c r="BV142" s="77">
        <f>IFERROR(1/I142*(X142/G142),0)</f>
        <v>0</v>
      </c>
      <c r="BW142" s="77">
        <f>IFERROR(Y142*H142/G142,0)</f>
        <v>0</v>
      </c>
      <c r="BX142" s="77">
        <f>IFERROR(Z142*H142/G142,0)</f>
        <v>0</v>
      </c>
      <c r="BY142" s="77">
        <f>IFERROR(1/I142*(Y142/G142),0)</f>
        <v>0</v>
      </c>
      <c r="BZ142" s="77">
        <f>IFERROR(1/I142*(Z142/G142),0)</f>
        <v>0</v>
      </c>
      <c r="CA142" s="77">
        <f>IFERROR(AA142*H142/G142,0)</f>
        <v>0</v>
      </c>
      <c r="CB142" s="77">
        <f>IFERROR(AB142*H142/G142,0)</f>
        <v>0</v>
      </c>
      <c r="CC142" s="77">
        <f>IFERROR(1/I142*(AA142/G142),0)</f>
        <v>0</v>
      </c>
      <c r="CD142" s="77">
        <f>IFERROR(1/I142*(AB142/G142),0)</f>
        <v>0</v>
      </c>
    </row>
    <row r="143" spans="1:82" x14ac:dyDescent="0.2">
      <c r="A143" s="506"/>
      <c r="B143" s="506"/>
      <c r="C143" s="506"/>
      <c r="D143" s="506"/>
      <c r="E143" s="506"/>
      <c r="F143" s="506"/>
      <c r="G143" s="506"/>
      <c r="H143" s="506"/>
      <c r="I143" s="506"/>
      <c r="J143" s="506"/>
      <c r="K143" s="506"/>
      <c r="L143" s="506"/>
      <c r="M143" s="506"/>
      <c r="N143" s="506"/>
      <c r="O143" s="504" t="s">
        <v>43</v>
      </c>
      <c r="P143" s="505"/>
      <c r="Q143" s="505"/>
      <c r="R143" s="505"/>
      <c r="S143" s="505"/>
      <c r="T143" s="39" t="s">
        <v>42</v>
      </c>
      <c r="U143" s="50">
        <f>IFERROR(U142/G142,0)</f>
        <v>0</v>
      </c>
      <c r="V143" s="50">
        <f>IFERROR(V142/G142,0)</f>
        <v>0</v>
      </c>
      <c r="W143" s="50">
        <f>IFERROR(W142/G142,0)</f>
        <v>0</v>
      </c>
      <c r="X143" s="50">
        <f>IFERROR(X142/G142,0)</f>
        <v>0</v>
      </c>
      <c r="Y143" s="50">
        <f>IFERROR(Y142/G142,0)</f>
        <v>0</v>
      </c>
      <c r="Z143" s="50">
        <f>IFERROR(Z142/G142,0)</f>
        <v>0</v>
      </c>
      <c r="AA143" s="50">
        <f>IFERROR(AA142/G142,0)</f>
        <v>0</v>
      </c>
      <c r="AB143" s="50">
        <f>IFERROR(AB142/G142,0)</f>
        <v>0</v>
      </c>
      <c r="AC143" s="50">
        <f>IFERROR(IF(AC142="",0,AC142),0)</f>
        <v>0</v>
      </c>
      <c r="AD143" s="3"/>
      <c r="AE143" s="72"/>
      <c r="AF143" s="3"/>
      <c r="AG143" s="3"/>
      <c r="AH143" s="3"/>
      <c r="AI143" s="3"/>
      <c r="AJ143" s="3"/>
      <c r="AK143" s="3"/>
      <c r="AL143" s="62"/>
      <c r="AM143" s="62"/>
      <c r="AN143" s="62"/>
      <c r="AO143" s="3"/>
      <c r="AP143" s="3"/>
      <c r="AQ143" s="2"/>
      <c r="AR143" s="2"/>
      <c r="AS143" s="2"/>
      <c r="AT143" s="2"/>
      <c r="AU143" s="20"/>
      <c r="AV143" s="20"/>
      <c r="AW143" s="21"/>
    </row>
    <row r="144" spans="1:82" x14ac:dyDescent="0.2">
      <c r="A144" s="506"/>
      <c r="B144" s="506"/>
      <c r="C144" s="506"/>
      <c r="D144" s="506"/>
      <c r="E144" s="506"/>
      <c r="F144" s="506"/>
      <c r="G144" s="506"/>
      <c r="H144" s="506"/>
      <c r="I144" s="506"/>
      <c r="J144" s="506"/>
      <c r="K144" s="506"/>
      <c r="L144" s="506"/>
      <c r="M144" s="506"/>
      <c r="N144" s="506"/>
      <c r="O144" s="504" t="s">
        <v>43</v>
      </c>
      <c r="P144" s="505"/>
      <c r="Q144" s="505"/>
      <c r="R144" s="505"/>
      <c r="S144" s="505"/>
      <c r="T144" s="39" t="s">
        <v>0</v>
      </c>
      <c r="U144" s="50">
        <f t="shared" ref="U144:AB144" si="60">IFERROR(SUM(U142:U142),0)</f>
        <v>0</v>
      </c>
      <c r="V144" s="50">
        <f t="shared" si="60"/>
        <v>0</v>
      </c>
      <c r="W144" s="50">
        <f t="shared" si="60"/>
        <v>0</v>
      </c>
      <c r="X144" s="50">
        <f t="shared" si="60"/>
        <v>0</v>
      </c>
      <c r="Y144" s="50">
        <f t="shared" si="60"/>
        <v>0</v>
      </c>
      <c r="Z144" s="50">
        <f t="shared" si="60"/>
        <v>0</v>
      </c>
      <c r="AA144" s="50">
        <f t="shared" si="60"/>
        <v>0</v>
      </c>
      <c r="AB144" s="50">
        <f t="shared" si="60"/>
        <v>0</v>
      </c>
      <c r="AC144" s="50" t="s">
        <v>57</v>
      </c>
      <c r="AD144" s="3"/>
      <c r="AE144" s="72"/>
      <c r="AF144" s="3"/>
      <c r="AG144" s="3"/>
      <c r="AH144" s="3"/>
      <c r="AI144" s="3"/>
      <c r="AJ144" s="3"/>
      <c r="AK144" s="3"/>
      <c r="AL144" s="62"/>
      <c r="AM144" s="62"/>
      <c r="AN144" s="62"/>
      <c r="AO144" s="3"/>
      <c r="AP144" s="3"/>
      <c r="AQ144" s="2"/>
      <c r="AR144" s="2"/>
      <c r="AS144" s="2"/>
      <c r="AT144" s="2"/>
      <c r="AU144" s="20"/>
      <c r="AV144" s="20"/>
      <c r="AW144" s="21"/>
    </row>
    <row r="145" spans="1:82" ht="15" x14ac:dyDescent="0.25">
      <c r="A145" s="507" t="s">
        <v>146</v>
      </c>
      <c r="B145" s="508"/>
      <c r="C145" s="508"/>
      <c r="D145" s="508"/>
      <c r="E145" s="508"/>
      <c r="F145" s="508"/>
      <c r="G145" s="508"/>
      <c r="H145" s="508"/>
      <c r="I145" s="508"/>
      <c r="J145" s="508"/>
      <c r="K145" s="508"/>
      <c r="L145" s="508"/>
      <c r="M145" s="508"/>
      <c r="N145" s="508"/>
      <c r="O145" s="508"/>
      <c r="P145" s="508"/>
      <c r="Q145" s="508"/>
      <c r="R145" s="508"/>
      <c r="S145" s="508"/>
      <c r="T145" s="508"/>
      <c r="U145" s="508"/>
      <c r="V145" s="508"/>
      <c r="W145" s="508"/>
      <c r="X145" s="509"/>
      <c r="Y145" s="509"/>
      <c r="Z145" s="509"/>
      <c r="AA145" s="510"/>
      <c r="AB145" s="510"/>
      <c r="AC145" s="510"/>
      <c r="AD145" s="510"/>
      <c r="AE145" s="511"/>
      <c r="AF145" s="512"/>
      <c r="AG145" s="2"/>
      <c r="AH145" s="2"/>
      <c r="AI145" s="2"/>
      <c r="AJ145" s="2"/>
      <c r="AK145" s="61"/>
      <c r="AL145" s="61"/>
      <c r="AM145" s="61"/>
      <c r="AN145" s="2"/>
      <c r="AO145" s="2"/>
      <c r="AP145" s="2"/>
      <c r="AQ145" s="2"/>
      <c r="AR145" s="2"/>
    </row>
    <row r="146" spans="1:82" x14ac:dyDescent="0.2">
      <c r="A146" s="79" t="s">
        <v>253</v>
      </c>
      <c r="B146" s="80" t="s">
        <v>254</v>
      </c>
      <c r="C146" s="80">
        <v>4301031191</v>
      </c>
      <c r="D146" s="80">
        <v>4680115880993</v>
      </c>
      <c r="E146" s="81">
        <v>0.7</v>
      </c>
      <c r="F146" s="82">
        <v>6</v>
      </c>
      <c r="G146" s="81">
        <v>4.2</v>
      </c>
      <c r="H146" s="81">
        <v>4.47</v>
      </c>
      <c r="I146" s="83">
        <v>132</v>
      </c>
      <c r="J146" s="83" t="s">
        <v>121</v>
      </c>
      <c r="K146" s="84" t="s">
        <v>98</v>
      </c>
      <c r="L146" s="84"/>
      <c r="M146" s="501">
        <v>40</v>
      </c>
      <c r="N146" s="501"/>
      <c r="O146" s="6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6" s="503"/>
      <c r="Q146" s="503"/>
      <c r="R146" s="503"/>
      <c r="S146" s="503"/>
      <c r="T146" s="85" t="s">
        <v>0</v>
      </c>
      <c r="U146" s="65">
        <v>0</v>
      </c>
      <c r="V146" s="66">
        <f>IFERROR(IF(U146="",0,CEILING((U146/$G146),1)*$G146),"")</f>
        <v>0</v>
      </c>
      <c r="W146" s="65">
        <v>0</v>
      </c>
      <c r="X146" s="66">
        <f>IFERROR(IF(W146="",0,CEILING((W146/$G146),1)*$G146),"")</f>
        <v>0</v>
      </c>
      <c r="Y146" s="65">
        <v>0</v>
      </c>
      <c r="Z146" s="66">
        <f>IFERROR(IF(Y146="",0,CEILING((Y146/$G146),1)*$G146),"")</f>
        <v>0</v>
      </c>
      <c r="AA146" s="65">
        <v>0</v>
      </c>
      <c r="AB146" s="66">
        <f>IFERROR(IF(AA146="",0,CEILING((AA146/$G146),1)*$G146),"")</f>
        <v>0</v>
      </c>
      <c r="AC146" s="67" t="str">
        <f>IF(IFERROR(ROUNDUP(V146/G146,0)*0.00902,0)+IFERROR(ROUNDUP(X146/G146,0)*0.00902,0)+IFERROR(ROUNDUP(Z146/G146,0)*0.00902,0)+IFERROR(ROUNDUP(AB146/G146,0)*0.00902,0)=0,"",IFERROR(ROUNDUP(V146/G146,0)*0.00902,0)+IFERROR(ROUNDUP(X146/G146,0)*0.00902,0)+IFERROR(ROUNDUP(Z146/G146,0)*0.00902,0)+IFERROR(ROUNDUP(AB146/G146,0)*0.00902,0))</f>
        <v/>
      </c>
      <c r="AD146" s="79" t="s">
        <v>57</v>
      </c>
      <c r="AE146" s="79" t="s">
        <v>57</v>
      </c>
      <c r="AF146" s="212" t="s">
        <v>255</v>
      </c>
      <c r="AG146" s="2"/>
      <c r="AH146" s="2"/>
      <c r="AI146" s="2"/>
      <c r="AJ146" s="2"/>
      <c r="AK146" s="2"/>
      <c r="AL146" s="61"/>
      <c r="AM146" s="61"/>
      <c r="AN146" s="61"/>
      <c r="AO146" s="2"/>
      <c r="AP146" s="2"/>
      <c r="AQ146" s="2"/>
      <c r="AR146" s="2"/>
      <c r="AS146" s="2"/>
      <c r="AT146" s="2"/>
      <c r="AU146" s="20"/>
      <c r="AV146" s="20"/>
      <c r="AW146" s="21"/>
      <c r="BB146" s="211" t="s">
        <v>65</v>
      </c>
      <c r="BO146" s="77">
        <f>IFERROR(U146*H146/G146,0)</f>
        <v>0</v>
      </c>
      <c r="BP146" s="77">
        <f>IFERROR(V146*H146/G146,0)</f>
        <v>0</v>
      </c>
      <c r="BQ146" s="77">
        <f>IFERROR(1/I146*(U146/G146),0)</f>
        <v>0</v>
      </c>
      <c r="BR146" s="77">
        <f>IFERROR(1/I146*(V146/G146),0)</f>
        <v>0</v>
      </c>
      <c r="BS146" s="77">
        <f>IFERROR(W146*H146/G146,0)</f>
        <v>0</v>
      </c>
      <c r="BT146" s="77">
        <f>IFERROR(X146*H146/G146,0)</f>
        <v>0</v>
      </c>
      <c r="BU146" s="77">
        <f>IFERROR(1/I146*(W146/G146),0)</f>
        <v>0</v>
      </c>
      <c r="BV146" s="77">
        <f>IFERROR(1/I146*(X146/G146),0)</f>
        <v>0</v>
      </c>
      <c r="BW146" s="77">
        <f>IFERROR(Y146*H146/G146,0)</f>
        <v>0</v>
      </c>
      <c r="BX146" s="77">
        <f>IFERROR(Z146*H146/G146,0)</f>
        <v>0</v>
      </c>
      <c r="BY146" s="77">
        <f>IFERROR(1/I146*(Y146/G146),0)</f>
        <v>0</v>
      </c>
      <c r="BZ146" s="77">
        <f>IFERROR(1/I146*(Z146/G146),0)</f>
        <v>0</v>
      </c>
      <c r="CA146" s="77">
        <f>IFERROR(AA146*H146/G146,0)</f>
        <v>0</v>
      </c>
      <c r="CB146" s="77">
        <f>IFERROR(AB146*H146/G146,0)</f>
        <v>0</v>
      </c>
      <c r="CC146" s="77">
        <f>IFERROR(1/I146*(AA146/G146),0)</f>
        <v>0</v>
      </c>
      <c r="CD146" s="77">
        <f>IFERROR(1/I146*(AB146/G146),0)</f>
        <v>0</v>
      </c>
    </row>
    <row r="147" spans="1:82" x14ac:dyDescent="0.2">
      <c r="A147" s="79" t="s">
        <v>256</v>
      </c>
      <c r="B147" s="80" t="s">
        <v>257</v>
      </c>
      <c r="C147" s="80">
        <v>4301031202</v>
      </c>
      <c r="D147" s="80">
        <v>4680115881679</v>
      </c>
      <c r="E147" s="81">
        <v>0.35</v>
      </c>
      <c r="F147" s="82">
        <v>6</v>
      </c>
      <c r="G147" s="81">
        <v>2.1</v>
      </c>
      <c r="H147" s="81">
        <v>2.2000000000000002</v>
      </c>
      <c r="I147" s="83">
        <v>234</v>
      </c>
      <c r="J147" s="83" t="s">
        <v>129</v>
      </c>
      <c r="K147" s="84" t="s">
        <v>98</v>
      </c>
      <c r="L147" s="84"/>
      <c r="M147" s="501">
        <v>40</v>
      </c>
      <c r="N147" s="501"/>
      <c r="O147" s="6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47" s="503"/>
      <c r="Q147" s="503"/>
      <c r="R147" s="503"/>
      <c r="S147" s="503"/>
      <c r="T147" s="85" t="s">
        <v>0</v>
      </c>
      <c r="U147" s="65">
        <v>0</v>
      </c>
      <c r="V147" s="66">
        <f>IFERROR(IF(U147="",0,CEILING((U147/$G147),1)*$G147),"")</f>
        <v>0</v>
      </c>
      <c r="W147" s="65">
        <v>0</v>
      </c>
      <c r="X147" s="66">
        <f>IFERROR(IF(W147="",0,CEILING((W147/$G147),1)*$G147),"")</f>
        <v>0</v>
      </c>
      <c r="Y147" s="65">
        <v>0</v>
      </c>
      <c r="Z147" s="66">
        <f>IFERROR(IF(Y147="",0,CEILING((Y147/$G147),1)*$G147),"")</f>
        <v>0</v>
      </c>
      <c r="AA147" s="65">
        <v>0</v>
      </c>
      <c r="AB147" s="66">
        <f>IFERROR(IF(AA147="",0,CEILING((AA147/$G147),1)*$G147),"")</f>
        <v>0</v>
      </c>
      <c r="AC147" s="67" t="str">
        <f>IF(IFERROR(ROUNDUP(V147/G147,0)*0.00502,0)+IFERROR(ROUNDUP(X147/G147,0)*0.00502,0)+IFERROR(ROUNDUP(Z147/G147,0)*0.00502,0)+IFERROR(ROUNDUP(AB147/G147,0)*0.00502,0)=0,"",IFERROR(ROUNDUP(V147/G147,0)*0.00502,0)+IFERROR(ROUNDUP(X147/G147,0)*0.00502,0)+IFERROR(ROUNDUP(Z147/G147,0)*0.00502,0)+IFERROR(ROUNDUP(AB147/G147,0)*0.00502,0))</f>
        <v/>
      </c>
      <c r="AD147" s="79" t="s">
        <v>57</v>
      </c>
      <c r="AE147" s="79" t="s">
        <v>57</v>
      </c>
      <c r="AF147" s="214" t="s">
        <v>258</v>
      </c>
      <c r="AG147" s="2"/>
      <c r="AH147" s="2"/>
      <c r="AI147" s="2"/>
      <c r="AJ147" s="2"/>
      <c r="AK147" s="2"/>
      <c r="AL147" s="61"/>
      <c r="AM147" s="61"/>
      <c r="AN147" s="61"/>
      <c r="AO147" s="2"/>
      <c r="AP147" s="2"/>
      <c r="AQ147" s="2"/>
      <c r="AR147" s="2"/>
      <c r="AS147" s="2"/>
      <c r="AT147" s="2"/>
      <c r="AU147" s="20"/>
      <c r="AV147" s="20"/>
      <c r="AW147" s="21"/>
      <c r="BB147" s="213" t="s">
        <v>65</v>
      </c>
      <c r="BO147" s="77">
        <f>IFERROR(U147*H147/G147,0)</f>
        <v>0</v>
      </c>
      <c r="BP147" s="77">
        <f>IFERROR(V147*H147/G147,0)</f>
        <v>0</v>
      </c>
      <c r="BQ147" s="77">
        <f>IFERROR(1/I147*(U147/G147),0)</f>
        <v>0</v>
      </c>
      <c r="BR147" s="77">
        <f>IFERROR(1/I147*(V147/G147),0)</f>
        <v>0</v>
      </c>
      <c r="BS147" s="77">
        <f>IFERROR(W147*H147/G147,0)</f>
        <v>0</v>
      </c>
      <c r="BT147" s="77">
        <f>IFERROR(X147*H147/G147,0)</f>
        <v>0</v>
      </c>
      <c r="BU147" s="77">
        <f>IFERROR(1/I147*(W147/G147),0)</f>
        <v>0</v>
      </c>
      <c r="BV147" s="77">
        <f>IFERROR(1/I147*(X147/G147),0)</f>
        <v>0</v>
      </c>
      <c r="BW147" s="77">
        <f>IFERROR(Y147*H147/G147,0)</f>
        <v>0</v>
      </c>
      <c r="BX147" s="77">
        <f>IFERROR(Z147*H147/G147,0)</f>
        <v>0</v>
      </c>
      <c r="BY147" s="77">
        <f>IFERROR(1/I147*(Y147/G147),0)</f>
        <v>0</v>
      </c>
      <c r="BZ147" s="77">
        <f>IFERROR(1/I147*(Z147/G147),0)</f>
        <v>0</v>
      </c>
      <c r="CA147" s="77">
        <f>IFERROR(AA147*H147/G147,0)</f>
        <v>0</v>
      </c>
      <c r="CB147" s="77">
        <f>IFERROR(AB147*H147/G147,0)</f>
        <v>0</v>
      </c>
      <c r="CC147" s="77">
        <f>IFERROR(1/I147*(AA147/G147),0)</f>
        <v>0</v>
      </c>
      <c r="CD147" s="77">
        <f>IFERROR(1/I147*(AB147/G147),0)</f>
        <v>0</v>
      </c>
    </row>
    <row r="148" spans="1:82" x14ac:dyDescent="0.2">
      <c r="A148" s="79" t="s">
        <v>259</v>
      </c>
      <c r="B148" s="80" t="s">
        <v>260</v>
      </c>
      <c r="C148" s="80">
        <v>4301031158</v>
      </c>
      <c r="D148" s="80">
        <v>4680115880191</v>
      </c>
      <c r="E148" s="81">
        <v>0.4</v>
      </c>
      <c r="F148" s="82">
        <v>6</v>
      </c>
      <c r="G148" s="81">
        <v>2.4</v>
      </c>
      <c r="H148" s="81">
        <v>2.58</v>
      </c>
      <c r="I148" s="83">
        <v>182</v>
      </c>
      <c r="J148" s="83" t="s">
        <v>86</v>
      </c>
      <c r="K148" s="84" t="s">
        <v>98</v>
      </c>
      <c r="L148" s="84"/>
      <c r="M148" s="501">
        <v>40</v>
      </c>
      <c r="N148" s="501"/>
      <c r="O148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48" s="503"/>
      <c r="Q148" s="503"/>
      <c r="R148" s="503"/>
      <c r="S148" s="503"/>
      <c r="T148" s="85" t="s">
        <v>0</v>
      </c>
      <c r="U148" s="65">
        <v>0</v>
      </c>
      <c r="V148" s="66">
        <f>IFERROR(IF(U148="",0,CEILING((U148/$G148),1)*$G148),"")</f>
        <v>0</v>
      </c>
      <c r="W148" s="65">
        <v>0</v>
      </c>
      <c r="X148" s="66">
        <f>IFERROR(IF(W148="",0,CEILING((W148/$G148),1)*$G148),"")</f>
        <v>0</v>
      </c>
      <c r="Y148" s="65">
        <v>0</v>
      </c>
      <c r="Z148" s="66">
        <f>IFERROR(IF(Y148="",0,CEILING((Y148/$G148),1)*$G148),"")</f>
        <v>0</v>
      </c>
      <c r="AA148" s="65">
        <v>0</v>
      </c>
      <c r="AB148" s="66">
        <f>IFERROR(IF(AA148="",0,CEILING((AA148/$G148),1)*$G148),"")</f>
        <v>0</v>
      </c>
      <c r="AC148" s="67" t="str">
        <f>IF(IFERROR(ROUNDUP(V148/G148,0)*0.00651,0)+IFERROR(ROUNDUP(X148/G148,0)*0.00651,0)+IFERROR(ROUNDUP(Z148/G148,0)*0.00651,0)+IFERROR(ROUNDUP(AB148/G148,0)*0.00651,0)=0,"",IFERROR(ROUNDUP(V148/G148,0)*0.00651,0)+IFERROR(ROUNDUP(X148/G148,0)*0.00651,0)+IFERROR(ROUNDUP(Z148/G148,0)*0.00651,0)+IFERROR(ROUNDUP(AB148/G148,0)*0.00651,0))</f>
        <v/>
      </c>
      <c r="AD148" s="79" t="s">
        <v>57</v>
      </c>
      <c r="AE148" s="79" t="s">
        <v>57</v>
      </c>
      <c r="AF148" s="216" t="s">
        <v>258</v>
      </c>
      <c r="AG148" s="2"/>
      <c r="AH148" s="2"/>
      <c r="AI148" s="2"/>
      <c r="AJ148" s="2"/>
      <c r="AK148" s="2"/>
      <c r="AL148" s="61"/>
      <c r="AM148" s="61"/>
      <c r="AN148" s="61"/>
      <c r="AO148" s="2"/>
      <c r="AP148" s="2"/>
      <c r="AQ148" s="2"/>
      <c r="AR148" s="2"/>
      <c r="AS148" s="2"/>
      <c r="AT148" s="2"/>
      <c r="AU148" s="20"/>
      <c r="AV148" s="20"/>
      <c r="AW148" s="21"/>
      <c r="BB148" s="215" t="s">
        <v>65</v>
      </c>
      <c r="BO148" s="77">
        <f>IFERROR(U148*H148/G148,0)</f>
        <v>0</v>
      </c>
      <c r="BP148" s="77">
        <f>IFERROR(V148*H148/G148,0)</f>
        <v>0</v>
      </c>
      <c r="BQ148" s="77">
        <f>IFERROR(1/I148*(U148/G148),0)</f>
        <v>0</v>
      </c>
      <c r="BR148" s="77">
        <f>IFERROR(1/I148*(V148/G148),0)</f>
        <v>0</v>
      </c>
      <c r="BS148" s="77">
        <f>IFERROR(W148*H148/G148,0)</f>
        <v>0</v>
      </c>
      <c r="BT148" s="77">
        <f>IFERROR(X148*H148/G148,0)</f>
        <v>0</v>
      </c>
      <c r="BU148" s="77">
        <f>IFERROR(1/I148*(W148/G148),0)</f>
        <v>0</v>
      </c>
      <c r="BV148" s="77">
        <f>IFERROR(1/I148*(X148/G148),0)</f>
        <v>0</v>
      </c>
      <c r="BW148" s="77">
        <f>IFERROR(Y148*H148/G148,0)</f>
        <v>0</v>
      </c>
      <c r="BX148" s="77">
        <f>IFERROR(Z148*H148/G148,0)</f>
        <v>0</v>
      </c>
      <c r="BY148" s="77">
        <f>IFERROR(1/I148*(Y148/G148),0)</f>
        <v>0</v>
      </c>
      <c r="BZ148" s="77">
        <f>IFERROR(1/I148*(Z148/G148),0)</f>
        <v>0</v>
      </c>
      <c r="CA148" s="77">
        <f>IFERROR(AA148*H148/G148,0)</f>
        <v>0</v>
      </c>
      <c r="CB148" s="77">
        <f>IFERROR(AB148*H148/G148,0)</f>
        <v>0</v>
      </c>
      <c r="CC148" s="77">
        <f>IFERROR(1/I148*(AA148/G148),0)</f>
        <v>0</v>
      </c>
      <c r="CD148" s="77">
        <f>IFERROR(1/I148*(AB148/G148),0)</f>
        <v>0</v>
      </c>
    </row>
    <row r="149" spans="1:82" x14ac:dyDescent="0.2">
      <c r="A149" s="79" t="s">
        <v>261</v>
      </c>
      <c r="B149" s="80" t="s">
        <v>262</v>
      </c>
      <c r="C149" s="80">
        <v>4301031245</v>
      </c>
      <c r="D149" s="80">
        <v>4680115883963</v>
      </c>
      <c r="E149" s="81">
        <v>0.28000000000000003</v>
      </c>
      <c r="F149" s="82">
        <v>6</v>
      </c>
      <c r="G149" s="81">
        <v>1.68</v>
      </c>
      <c r="H149" s="81">
        <v>1.78</v>
      </c>
      <c r="I149" s="83">
        <v>234</v>
      </c>
      <c r="J149" s="83" t="s">
        <v>129</v>
      </c>
      <c r="K149" s="84" t="s">
        <v>98</v>
      </c>
      <c r="L149" s="84"/>
      <c r="M149" s="501">
        <v>40</v>
      </c>
      <c r="N149" s="501"/>
      <c r="O149" s="6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49" s="503"/>
      <c r="Q149" s="503"/>
      <c r="R149" s="503"/>
      <c r="S149" s="503"/>
      <c r="T149" s="85" t="s">
        <v>0</v>
      </c>
      <c r="U149" s="65">
        <v>0</v>
      </c>
      <c r="V149" s="66">
        <f>IFERROR(IF(U149="",0,CEILING((U149/$G149),1)*$G149),"")</f>
        <v>0</v>
      </c>
      <c r="W149" s="65">
        <v>0</v>
      </c>
      <c r="X149" s="66">
        <f>IFERROR(IF(W149="",0,CEILING((W149/$G149),1)*$G149),"")</f>
        <v>0</v>
      </c>
      <c r="Y149" s="65">
        <v>0</v>
      </c>
      <c r="Z149" s="66">
        <f>IFERROR(IF(Y149="",0,CEILING((Y149/$G149),1)*$G149),"")</f>
        <v>0</v>
      </c>
      <c r="AA149" s="65">
        <v>0</v>
      </c>
      <c r="AB149" s="66">
        <f>IFERROR(IF(AA149="",0,CEILING((AA149/$G149),1)*$G149),"")</f>
        <v>0</v>
      </c>
      <c r="AC149" s="67" t="str">
        <f>IF(IFERROR(ROUNDUP(V149/G149,0)*0.00502,0)+IFERROR(ROUNDUP(X149/G149,0)*0.00502,0)+IFERROR(ROUNDUP(Z149/G149,0)*0.00502,0)+IFERROR(ROUNDUP(AB149/G149,0)*0.00502,0)=0,"",IFERROR(ROUNDUP(V149/G149,0)*0.00502,0)+IFERROR(ROUNDUP(X149/G149,0)*0.00502,0)+IFERROR(ROUNDUP(Z149/G149,0)*0.00502,0)+IFERROR(ROUNDUP(AB149/G149,0)*0.00502,0))</f>
        <v/>
      </c>
      <c r="AD149" s="79" t="s">
        <v>57</v>
      </c>
      <c r="AE149" s="79" t="s">
        <v>57</v>
      </c>
      <c r="AF149" s="218" t="s">
        <v>263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17" t="s">
        <v>65</v>
      </c>
      <c r="BO149" s="77">
        <f>IFERROR(U149*H149/G149,0)</f>
        <v>0</v>
      </c>
      <c r="BP149" s="77">
        <f>IFERROR(V149*H149/G149,0)</f>
        <v>0</v>
      </c>
      <c r="BQ149" s="77">
        <f>IFERROR(1/I149*(U149/G149),0)</f>
        <v>0</v>
      </c>
      <c r="BR149" s="77">
        <f>IFERROR(1/I149*(V149/G149),0)</f>
        <v>0</v>
      </c>
      <c r="BS149" s="77">
        <f>IFERROR(W149*H149/G149,0)</f>
        <v>0</v>
      </c>
      <c r="BT149" s="77">
        <f>IFERROR(X149*H149/G149,0)</f>
        <v>0</v>
      </c>
      <c r="BU149" s="77">
        <f>IFERROR(1/I149*(W149/G149),0)</f>
        <v>0</v>
      </c>
      <c r="BV149" s="77">
        <f>IFERROR(1/I149*(X149/G149),0)</f>
        <v>0</v>
      </c>
      <c r="BW149" s="77">
        <f>IFERROR(Y149*H149/G149,0)</f>
        <v>0</v>
      </c>
      <c r="BX149" s="77">
        <f>IFERROR(Z149*H149/G149,0)</f>
        <v>0</v>
      </c>
      <c r="BY149" s="77">
        <f>IFERROR(1/I149*(Y149/G149),0)</f>
        <v>0</v>
      </c>
      <c r="BZ149" s="77">
        <f>IFERROR(1/I149*(Z149/G149),0)</f>
        <v>0</v>
      </c>
      <c r="CA149" s="77">
        <f>IFERROR(AA149*H149/G149,0)</f>
        <v>0</v>
      </c>
      <c r="CB149" s="77">
        <f>IFERROR(AB149*H149/G149,0)</f>
        <v>0</v>
      </c>
      <c r="CC149" s="77">
        <f>IFERROR(1/I149*(AA149/G149),0)</f>
        <v>0</v>
      </c>
      <c r="CD149" s="77">
        <f>IFERROR(1/I149*(AB149/G149),0)</f>
        <v>0</v>
      </c>
    </row>
    <row r="150" spans="1:82" x14ac:dyDescent="0.2">
      <c r="A150" s="506"/>
      <c r="B150" s="506"/>
      <c r="C150" s="506"/>
      <c r="D150" s="506"/>
      <c r="E150" s="506"/>
      <c r="F150" s="506"/>
      <c r="G150" s="506"/>
      <c r="H150" s="506"/>
      <c r="I150" s="506"/>
      <c r="J150" s="506"/>
      <c r="K150" s="506"/>
      <c r="L150" s="506"/>
      <c r="M150" s="506"/>
      <c r="N150" s="506"/>
      <c r="O150" s="504" t="s">
        <v>43</v>
      </c>
      <c r="P150" s="505"/>
      <c r="Q150" s="505"/>
      <c r="R150" s="505"/>
      <c r="S150" s="505"/>
      <c r="T150" s="39" t="s">
        <v>42</v>
      </c>
      <c r="U150" s="50">
        <f>IFERROR(U146/G146,0)+IFERROR(U147/G147,0)+IFERROR(U148/G148,0)+IFERROR(U149/G149,0)</f>
        <v>0</v>
      </c>
      <c r="V150" s="50">
        <f>IFERROR(V146/G146,0)+IFERROR(V147/G147,0)+IFERROR(V148/G148,0)+IFERROR(V149/G149,0)</f>
        <v>0</v>
      </c>
      <c r="W150" s="50">
        <f>IFERROR(W146/G146,0)+IFERROR(W147/G147,0)+IFERROR(W148/G148,0)+IFERROR(W149/G149,0)</f>
        <v>0</v>
      </c>
      <c r="X150" s="50">
        <f>IFERROR(X146/G146,0)+IFERROR(X147/G147,0)+IFERROR(X148/G148,0)+IFERROR(X149/G149,0)</f>
        <v>0</v>
      </c>
      <c r="Y150" s="50">
        <f>IFERROR(Y146/G146,0)+IFERROR(Y147/G147,0)+IFERROR(Y148/G148,0)+IFERROR(Y149/G149,0)</f>
        <v>0</v>
      </c>
      <c r="Z150" s="50">
        <f>IFERROR(Z146/G146,0)+IFERROR(Z147/G147,0)+IFERROR(Z148/G148,0)+IFERROR(Z149/G149,0)</f>
        <v>0</v>
      </c>
      <c r="AA150" s="50">
        <f>IFERROR(AA146/G146,0)+IFERROR(AA147/G147,0)+IFERROR(AA148/G148,0)+IFERROR(AA149/G149,0)</f>
        <v>0</v>
      </c>
      <c r="AB150" s="50">
        <f>IFERROR(AB146/G146,0)+IFERROR(AB147/G147,0)+IFERROR(AB148/G148,0)+IFERROR(AB149/G149,0)</f>
        <v>0</v>
      </c>
      <c r="AC150" s="50">
        <f>IFERROR(IF(AC146="",0,AC146),0)+IFERROR(IF(AC147="",0,AC147),0)+IFERROR(IF(AC148="",0,AC148),0)+IFERROR(IF(AC149="",0,AC149),0)</f>
        <v>0</v>
      </c>
      <c r="AD150" s="3"/>
      <c r="AE150" s="72"/>
      <c r="AF150" s="3"/>
      <c r="AG150" s="3"/>
      <c r="AH150" s="3"/>
      <c r="AI150" s="3"/>
      <c r="AJ150" s="3"/>
      <c r="AK150" s="3"/>
      <c r="AL150" s="62"/>
      <c r="AM150" s="62"/>
      <c r="AN150" s="62"/>
      <c r="AO150" s="3"/>
      <c r="AP150" s="3"/>
      <c r="AQ150" s="2"/>
      <c r="AR150" s="2"/>
      <c r="AS150" s="2"/>
      <c r="AT150" s="2"/>
      <c r="AU150" s="20"/>
      <c r="AV150" s="20"/>
      <c r="AW150" s="21"/>
    </row>
    <row r="151" spans="1:82" x14ac:dyDescent="0.2">
      <c r="A151" s="506"/>
      <c r="B151" s="506"/>
      <c r="C151" s="506"/>
      <c r="D151" s="506"/>
      <c r="E151" s="506"/>
      <c r="F151" s="506"/>
      <c r="G151" s="506"/>
      <c r="H151" s="506"/>
      <c r="I151" s="506"/>
      <c r="J151" s="506"/>
      <c r="K151" s="506"/>
      <c r="L151" s="506"/>
      <c r="M151" s="506"/>
      <c r="N151" s="506"/>
      <c r="O151" s="504" t="s">
        <v>43</v>
      </c>
      <c r="P151" s="505"/>
      <c r="Q151" s="505"/>
      <c r="R151" s="505"/>
      <c r="S151" s="505"/>
      <c r="T151" s="39" t="s">
        <v>0</v>
      </c>
      <c r="U151" s="50">
        <f t="shared" ref="U151:AB151" si="61">IFERROR(SUM(U146:U149),0)</f>
        <v>0</v>
      </c>
      <c r="V151" s="50">
        <f t="shared" si="61"/>
        <v>0</v>
      </c>
      <c r="W151" s="50">
        <f t="shared" si="61"/>
        <v>0</v>
      </c>
      <c r="X151" s="50">
        <f t="shared" si="61"/>
        <v>0</v>
      </c>
      <c r="Y151" s="50">
        <f t="shared" si="61"/>
        <v>0</v>
      </c>
      <c r="Z151" s="50">
        <f t="shared" si="61"/>
        <v>0</v>
      </c>
      <c r="AA151" s="50">
        <f t="shared" si="61"/>
        <v>0</v>
      </c>
      <c r="AB151" s="50">
        <f t="shared" si="61"/>
        <v>0</v>
      </c>
      <c r="AC151" s="50" t="s">
        <v>57</v>
      </c>
      <c r="AD151" s="3"/>
      <c r="AE151" s="72"/>
      <c r="AF151" s="3"/>
      <c r="AG151" s="3"/>
      <c r="AH151" s="3"/>
      <c r="AI151" s="3"/>
      <c r="AJ151" s="3"/>
      <c r="AK151" s="3"/>
      <c r="AL151" s="62"/>
      <c r="AM151" s="62"/>
      <c r="AN151" s="62"/>
      <c r="AO151" s="3"/>
      <c r="AP151" s="3"/>
      <c r="AQ151" s="2"/>
      <c r="AR151" s="2"/>
      <c r="AS151" s="2"/>
      <c r="AT151" s="2"/>
      <c r="AU151" s="20"/>
      <c r="AV151" s="20"/>
      <c r="AW151" s="21"/>
    </row>
    <row r="152" spans="1:82" ht="15" x14ac:dyDescent="0.25">
      <c r="A152" s="526" t="s">
        <v>264</v>
      </c>
      <c r="B152" s="509"/>
      <c r="C152" s="509"/>
      <c r="D152" s="509"/>
      <c r="E152" s="509"/>
      <c r="F152" s="509"/>
      <c r="G152" s="509"/>
      <c r="H152" s="509"/>
      <c r="I152" s="509"/>
      <c r="J152" s="509"/>
      <c r="K152" s="509"/>
      <c r="L152" s="509"/>
      <c r="M152" s="509"/>
      <c r="N152" s="509"/>
      <c r="O152" s="509"/>
      <c r="P152" s="509"/>
      <c r="Q152" s="509"/>
      <c r="R152" s="509"/>
      <c r="S152" s="509"/>
      <c r="T152" s="509"/>
      <c r="U152" s="509"/>
      <c r="V152" s="509"/>
      <c r="W152" s="509"/>
      <c r="X152" s="509"/>
      <c r="Y152" s="509"/>
      <c r="Z152" s="509"/>
      <c r="AA152" s="510"/>
      <c r="AB152" s="510"/>
      <c r="AC152" s="510"/>
      <c r="AD152" s="510"/>
      <c r="AE152" s="511"/>
      <c r="AF152" s="527"/>
      <c r="AG152" s="2"/>
      <c r="AH152" s="2"/>
      <c r="AI152" s="2"/>
      <c r="AJ152" s="2"/>
      <c r="AK152" s="61"/>
      <c r="AL152" s="61"/>
      <c r="AM152" s="61"/>
      <c r="AN152" s="2"/>
      <c r="AO152" s="2"/>
      <c r="AP152" s="2"/>
      <c r="AQ152" s="2"/>
      <c r="AR152" s="2"/>
    </row>
    <row r="153" spans="1:82" ht="15" x14ac:dyDescent="0.25">
      <c r="A153" s="507" t="s">
        <v>118</v>
      </c>
      <c r="B153" s="508"/>
      <c r="C153" s="508"/>
      <c r="D153" s="508"/>
      <c r="E153" s="508"/>
      <c r="F153" s="508"/>
      <c r="G153" s="508"/>
      <c r="H153" s="508"/>
      <c r="I153" s="508"/>
      <c r="J153" s="508"/>
      <c r="K153" s="508"/>
      <c r="L153" s="508"/>
      <c r="M153" s="508"/>
      <c r="N153" s="508"/>
      <c r="O153" s="508"/>
      <c r="P153" s="508"/>
      <c r="Q153" s="508"/>
      <c r="R153" s="508"/>
      <c r="S153" s="508"/>
      <c r="T153" s="508"/>
      <c r="U153" s="508"/>
      <c r="V153" s="508"/>
      <c r="W153" s="508"/>
      <c r="X153" s="509"/>
      <c r="Y153" s="509"/>
      <c r="Z153" s="509"/>
      <c r="AA153" s="510"/>
      <c r="AB153" s="510"/>
      <c r="AC153" s="510"/>
      <c r="AD153" s="510"/>
      <c r="AE153" s="511"/>
      <c r="AF153" s="512"/>
      <c r="AG153" s="2"/>
      <c r="AH153" s="2"/>
      <c r="AI153" s="2"/>
      <c r="AJ153" s="2"/>
      <c r="AK153" s="61"/>
      <c r="AL153" s="61"/>
      <c r="AM153" s="61"/>
      <c r="AN153" s="2"/>
      <c r="AO153" s="2"/>
      <c r="AP153" s="2"/>
      <c r="AQ153" s="2"/>
      <c r="AR153" s="2"/>
    </row>
    <row r="154" spans="1:82" x14ac:dyDescent="0.2">
      <c r="A154" s="79" t="s">
        <v>265</v>
      </c>
      <c r="B154" s="80" t="s">
        <v>266</v>
      </c>
      <c r="C154" s="80">
        <v>4301011450</v>
      </c>
      <c r="D154" s="80">
        <v>4680115881402</v>
      </c>
      <c r="E154" s="81">
        <v>1.35</v>
      </c>
      <c r="F154" s="82">
        <v>8</v>
      </c>
      <c r="G154" s="81">
        <v>10.8</v>
      </c>
      <c r="H154" s="81">
        <v>11.28</v>
      </c>
      <c r="I154" s="83">
        <v>56</v>
      </c>
      <c r="J154" s="83" t="s">
        <v>137</v>
      </c>
      <c r="K154" s="84" t="s">
        <v>125</v>
      </c>
      <c r="L154" s="84"/>
      <c r="M154" s="501">
        <v>55</v>
      </c>
      <c r="N154" s="501"/>
      <c r="O154" s="6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54" s="503"/>
      <c r="Q154" s="503"/>
      <c r="R154" s="503"/>
      <c r="S154" s="503"/>
      <c r="T154" s="85" t="s">
        <v>0</v>
      </c>
      <c r="U154" s="65">
        <v>0</v>
      </c>
      <c r="V154" s="66">
        <f>IFERROR(IF(U154="",0,CEILING((U154/$G154),1)*$G154),"")</f>
        <v>0</v>
      </c>
      <c r="W154" s="65">
        <v>0</v>
      </c>
      <c r="X154" s="66">
        <f>IFERROR(IF(W154="",0,CEILING((W154/$G154),1)*$G154),"")</f>
        <v>0</v>
      </c>
      <c r="Y154" s="65">
        <v>0</v>
      </c>
      <c r="Z154" s="66">
        <f>IFERROR(IF(Y154="",0,CEILING((Y154/$G154),1)*$G154),"")</f>
        <v>0</v>
      </c>
      <c r="AA154" s="65">
        <v>0</v>
      </c>
      <c r="AB154" s="66">
        <f>IFERROR(IF(AA154="",0,CEILING((AA154/$G154),1)*$G154),"")</f>
        <v>0</v>
      </c>
      <c r="AC154" s="67" t="str">
        <f>IF(IFERROR(ROUNDUP(V154/G154,0)*0.02175,0)+IFERROR(ROUNDUP(X154/G154,0)*0.02175,0)+IFERROR(ROUNDUP(Z154/G154,0)*0.02175,0)+IFERROR(ROUNDUP(AB154/G154,0)*0.02175,0)=0,"",IFERROR(ROUNDUP(V154/G154,0)*0.02175,0)+IFERROR(ROUNDUP(X154/G154,0)*0.02175,0)+IFERROR(ROUNDUP(Z154/G154,0)*0.02175,0)+IFERROR(ROUNDUP(AB154/G154,0)*0.02175,0))</f>
        <v/>
      </c>
      <c r="AD154" s="79" t="s">
        <v>57</v>
      </c>
      <c r="AE154" s="79" t="s">
        <v>57</v>
      </c>
      <c r="AF154" s="220" t="s">
        <v>267</v>
      </c>
      <c r="AG154" s="2"/>
      <c r="AH154" s="2"/>
      <c r="AI154" s="2"/>
      <c r="AJ154" s="2"/>
      <c r="AK154" s="2"/>
      <c r="AL154" s="61"/>
      <c r="AM154" s="61"/>
      <c r="AN154" s="61"/>
      <c r="AO154" s="2"/>
      <c r="AP154" s="2"/>
      <c r="AQ154" s="2"/>
      <c r="AR154" s="2"/>
      <c r="AS154" s="2"/>
      <c r="AT154" s="2"/>
      <c r="AU154" s="20"/>
      <c r="AV154" s="20"/>
      <c r="AW154" s="21"/>
      <c r="BB154" s="219" t="s">
        <v>65</v>
      </c>
      <c r="BO154" s="77">
        <f>IFERROR(U154*H154/G154,0)</f>
        <v>0</v>
      </c>
      <c r="BP154" s="77">
        <f>IFERROR(V154*H154/G154,0)</f>
        <v>0</v>
      </c>
      <c r="BQ154" s="77">
        <f>IFERROR(1/I154*(U154/G154),0)</f>
        <v>0</v>
      </c>
      <c r="BR154" s="77">
        <f>IFERROR(1/I154*(V154/G154),0)</f>
        <v>0</v>
      </c>
      <c r="BS154" s="77">
        <f>IFERROR(W154*H154/G154,0)</f>
        <v>0</v>
      </c>
      <c r="BT154" s="77">
        <f>IFERROR(X154*H154/G154,0)</f>
        <v>0</v>
      </c>
      <c r="BU154" s="77">
        <f>IFERROR(1/I154*(W154/G154),0)</f>
        <v>0</v>
      </c>
      <c r="BV154" s="77">
        <f>IFERROR(1/I154*(X154/G154),0)</f>
        <v>0</v>
      </c>
      <c r="BW154" s="77">
        <f>IFERROR(Y154*H154/G154,0)</f>
        <v>0</v>
      </c>
      <c r="BX154" s="77">
        <f>IFERROR(Z154*H154/G154,0)</f>
        <v>0</v>
      </c>
      <c r="BY154" s="77">
        <f>IFERROR(1/I154*(Y154/G154),0)</f>
        <v>0</v>
      </c>
      <c r="BZ154" s="77">
        <f>IFERROR(1/I154*(Z154/G154),0)</f>
        <v>0</v>
      </c>
      <c r="CA154" s="77">
        <f>IFERROR(AA154*H154/G154,0)</f>
        <v>0</v>
      </c>
      <c r="CB154" s="77">
        <f>IFERROR(AB154*H154/G154,0)</f>
        <v>0</v>
      </c>
      <c r="CC154" s="77">
        <f>IFERROR(1/I154*(AA154/G154),0)</f>
        <v>0</v>
      </c>
      <c r="CD154" s="77">
        <f>IFERROR(1/I154*(AB154/G154),0)</f>
        <v>0</v>
      </c>
    </row>
    <row r="155" spans="1:82" x14ac:dyDescent="0.2">
      <c r="A155" s="506"/>
      <c r="B155" s="506"/>
      <c r="C155" s="506"/>
      <c r="D155" s="506"/>
      <c r="E155" s="506"/>
      <c r="F155" s="506"/>
      <c r="G155" s="506"/>
      <c r="H155" s="506"/>
      <c r="I155" s="506"/>
      <c r="J155" s="506"/>
      <c r="K155" s="506"/>
      <c r="L155" s="506"/>
      <c r="M155" s="506"/>
      <c r="N155" s="506"/>
      <c r="O155" s="504" t="s">
        <v>43</v>
      </c>
      <c r="P155" s="505"/>
      <c r="Q155" s="505"/>
      <c r="R155" s="505"/>
      <c r="S155" s="505"/>
      <c r="T155" s="39" t="s">
        <v>42</v>
      </c>
      <c r="U155" s="50">
        <f>IFERROR(U154/G154,0)</f>
        <v>0</v>
      </c>
      <c r="V155" s="50">
        <f>IFERROR(V154/G154,0)</f>
        <v>0</v>
      </c>
      <c r="W155" s="50">
        <f>IFERROR(W154/G154,0)</f>
        <v>0</v>
      </c>
      <c r="X155" s="50">
        <f>IFERROR(X154/G154,0)</f>
        <v>0</v>
      </c>
      <c r="Y155" s="50">
        <f>IFERROR(Y154/G154,0)</f>
        <v>0</v>
      </c>
      <c r="Z155" s="50">
        <f>IFERROR(Z154/G154,0)</f>
        <v>0</v>
      </c>
      <c r="AA155" s="50">
        <f>IFERROR(AA154/G154,0)</f>
        <v>0</v>
      </c>
      <c r="AB155" s="50">
        <f>IFERROR(AB154/G154,0)</f>
        <v>0</v>
      </c>
      <c r="AC155" s="50">
        <f>IFERROR(IF(AC154="",0,AC154),0)</f>
        <v>0</v>
      </c>
      <c r="AD155" s="3"/>
      <c r="AE155" s="72"/>
      <c r="AF155" s="3"/>
      <c r="AG155" s="3"/>
      <c r="AH155" s="3"/>
      <c r="AI155" s="3"/>
      <c r="AJ155" s="3"/>
      <c r="AK155" s="3"/>
      <c r="AL155" s="62"/>
      <c r="AM155" s="62"/>
      <c r="AN155" s="62"/>
      <c r="AO155" s="3"/>
      <c r="AP155" s="3"/>
      <c r="AQ155" s="2"/>
      <c r="AR155" s="2"/>
      <c r="AS155" s="2"/>
      <c r="AT155" s="2"/>
      <c r="AU155" s="20"/>
      <c r="AV155" s="20"/>
      <c r="AW155" s="21"/>
    </row>
    <row r="156" spans="1:82" x14ac:dyDescent="0.2">
      <c r="A156" s="506"/>
      <c r="B156" s="506"/>
      <c r="C156" s="506"/>
      <c r="D156" s="506"/>
      <c r="E156" s="506"/>
      <c r="F156" s="506"/>
      <c r="G156" s="506"/>
      <c r="H156" s="506"/>
      <c r="I156" s="506"/>
      <c r="J156" s="506"/>
      <c r="K156" s="506"/>
      <c r="L156" s="506"/>
      <c r="M156" s="506"/>
      <c r="N156" s="506"/>
      <c r="O156" s="504" t="s">
        <v>43</v>
      </c>
      <c r="P156" s="505"/>
      <c r="Q156" s="505"/>
      <c r="R156" s="505"/>
      <c r="S156" s="505"/>
      <c r="T156" s="39" t="s">
        <v>0</v>
      </c>
      <c r="U156" s="50">
        <f t="shared" ref="U156:AB156" si="62">IFERROR(SUM(U154:U154),0)</f>
        <v>0</v>
      </c>
      <c r="V156" s="50">
        <f t="shared" si="62"/>
        <v>0</v>
      </c>
      <c r="W156" s="50">
        <f t="shared" si="62"/>
        <v>0</v>
      </c>
      <c r="X156" s="50">
        <f t="shared" si="62"/>
        <v>0</v>
      </c>
      <c r="Y156" s="50">
        <f t="shared" si="62"/>
        <v>0</v>
      </c>
      <c r="Z156" s="50">
        <f t="shared" si="62"/>
        <v>0</v>
      </c>
      <c r="AA156" s="50">
        <f t="shared" si="62"/>
        <v>0</v>
      </c>
      <c r="AB156" s="50">
        <f t="shared" si="62"/>
        <v>0</v>
      </c>
      <c r="AC156" s="50" t="s">
        <v>57</v>
      </c>
      <c r="AD156" s="3"/>
      <c r="AE156" s="72"/>
      <c r="AF156" s="3"/>
      <c r="AG156" s="3"/>
      <c r="AH156" s="3"/>
      <c r="AI156" s="3"/>
      <c r="AJ156" s="3"/>
      <c r="AK156" s="3"/>
      <c r="AL156" s="62"/>
      <c r="AM156" s="62"/>
      <c r="AN156" s="62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ht="15" x14ac:dyDescent="0.25">
      <c r="A157" s="507" t="s">
        <v>142</v>
      </c>
      <c r="B157" s="508"/>
      <c r="C157" s="508"/>
      <c r="D157" s="508"/>
      <c r="E157" s="508"/>
      <c r="F157" s="508"/>
      <c r="G157" s="508"/>
      <c r="H157" s="508"/>
      <c r="I157" s="508"/>
      <c r="J157" s="508"/>
      <c r="K157" s="508"/>
      <c r="L157" s="508"/>
      <c r="M157" s="508"/>
      <c r="N157" s="508"/>
      <c r="O157" s="508"/>
      <c r="P157" s="508"/>
      <c r="Q157" s="508"/>
      <c r="R157" s="508"/>
      <c r="S157" s="508"/>
      <c r="T157" s="508"/>
      <c r="U157" s="508"/>
      <c r="V157" s="508"/>
      <c r="W157" s="508"/>
      <c r="X157" s="509"/>
      <c r="Y157" s="509"/>
      <c r="Z157" s="509"/>
      <c r="AA157" s="510"/>
      <c r="AB157" s="510"/>
      <c r="AC157" s="510"/>
      <c r="AD157" s="510"/>
      <c r="AE157" s="511"/>
      <c r="AF157" s="512"/>
      <c r="AG157" s="2"/>
      <c r="AH157" s="2"/>
      <c r="AI157" s="2"/>
      <c r="AJ157" s="2"/>
      <c r="AK157" s="61"/>
      <c r="AL157" s="61"/>
      <c r="AM157" s="61"/>
      <c r="AN157" s="2"/>
      <c r="AO157" s="2"/>
      <c r="AP157" s="2"/>
      <c r="AQ157" s="2"/>
      <c r="AR157" s="2"/>
    </row>
    <row r="158" spans="1:82" x14ac:dyDescent="0.2">
      <c r="A158" s="79" t="s">
        <v>268</v>
      </c>
      <c r="B158" s="80" t="s">
        <v>269</v>
      </c>
      <c r="C158" s="80">
        <v>4301020261</v>
      </c>
      <c r="D158" s="80">
        <v>4680115882935</v>
      </c>
      <c r="E158" s="81">
        <v>1.35</v>
      </c>
      <c r="F158" s="82">
        <v>8</v>
      </c>
      <c r="G158" s="81">
        <v>10.8</v>
      </c>
      <c r="H158" s="81">
        <v>11.234999999999999</v>
      </c>
      <c r="I158" s="83">
        <v>64</v>
      </c>
      <c r="J158" s="83" t="s">
        <v>137</v>
      </c>
      <c r="K158" s="84" t="s">
        <v>125</v>
      </c>
      <c r="L158" s="84"/>
      <c r="M158" s="501">
        <v>50</v>
      </c>
      <c r="N158" s="501"/>
      <c r="O158" s="6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58" s="503"/>
      <c r="Q158" s="503"/>
      <c r="R158" s="503"/>
      <c r="S158" s="503"/>
      <c r="T158" s="85" t="s">
        <v>0</v>
      </c>
      <c r="U158" s="65">
        <v>0</v>
      </c>
      <c r="V158" s="66">
        <f>IFERROR(IF(U158="",0,CEILING((U158/$G158),1)*$G158),"")</f>
        <v>0</v>
      </c>
      <c r="W158" s="65">
        <v>0</v>
      </c>
      <c r="X158" s="66">
        <f>IFERROR(IF(W158="",0,CEILING((W158/$G158),1)*$G158),"")</f>
        <v>0</v>
      </c>
      <c r="Y158" s="65">
        <v>0</v>
      </c>
      <c r="Z158" s="66">
        <f>IFERROR(IF(Y158="",0,CEILING((Y158/$G158),1)*$G158),"")</f>
        <v>0</v>
      </c>
      <c r="AA158" s="65">
        <v>0</v>
      </c>
      <c r="AB158" s="66">
        <f>IFERROR(IF(AA158="",0,CEILING((AA158/$G158),1)*$G158),"")</f>
        <v>0</v>
      </c>
      <c r="AC158" s="67" t="str">
        <f>IF(IFERROR(ROUNDUP(V158/G158,0)*0.01898,0)+IFERROR(ROUNDUP(X158/G158,0)*0.01898,0)+IFERROR(ROUNDUP(Z158/G158,0)*0.01898,0)+IFERROR(ROUNDUP(AB158/G158,0)*0.01898,0)=0,"",IFERROR(ROUNDUP(V158/G158,0)*0.01898,0)+IFERROR(ROUNDUP(X158/G158,0)*0.01898,0)+IFERROR(ROUNDUP(Z158/G158,0)*0.01898,0)+IFERROR(ROUNDUP(AB158/G158,0)*0.01898,0))</f>
        <v/>
      </c>
      <c r="AD158" s="79" t="s">
        <v>57</v>
      </c>
      <c r="AE158" s="79" t="s">
        <v>57</v>
      </c>
      <c r="AF158" s="222" t="s">
        <v>270</v>
      </c>
      <c r="AG158" s="2"/>
      <c r="AH158" s="2"/>
      <c r="AI158" s="2"/>
      <c r="AJ158" s="2"/>
      <c r="AK158" s="2"/>
      <c r="AL158" s="61"/>
      <c r="AM158" s="61"/>
      <c r="AN158" s="61"/>
      <c r="AO158" s="2"/>
      <c r="AP158" s="2"/>
      <c r="AQ158" s="2"/>
      <c r="AR158" s="2"/>
      <c r="AS158" s="2"/>
      <c r="AT158" s="2"/>
      <c r="AU158" s="20"/>
      <c r="AV158" s="20"/>
      <c r="AW158" s="21"/>
      <c r="BB158" s="221" t="s">
        <v>65</v>
      </c>
      <c r="BO158" s="77">
        <f>IFERROR(U158*H158/G158,0)</f>
        <v>0</v>
      </c>
      <c r="BP158" s="77">
        <f>IFERROR(V158*H158/G158,0)</f>
        <v>0</v>
      </c>
      <c r="BQ158" s="77">
        <f>IFERROR(1/I158*(U158/G158),0)</f>
        <v>0</v>
      </c>
      <c r="BR158" s="77">
        <f>IFERROR(1/I158*(V158/G158),0)</f>
        <v>0</v>
      </c>
      <c r="BS158" s="77">
        <f>IFERROR(W158*H158/G158,0)</f>
        <v>0</v>
      </c>
      <c r="BT158" s="77">
        <f>IFERROR(X158*H158/G158,0)</f>
        <v>0</v>
      </c>
      <c r="BU158" s="77">
        <f>IFERROR(1/I158*(W158/G158),0)</f>
        <v>0</v>
      </c>
      <c r="BV158" s="77">
        <f>IFERROR(1/I158*(X158/G158),0)</f>
        <v>0</v>
      </c>
      <c r="BW158" s="77">
        <f>IFERROR(Y158*H158/G158,0)</f>
        <v>0</v>
      </c>
      <c r="BX158" s="77">
        <f>IFERROR(Z158*H158/G158,0)</f>
        <v>0</v>
      </c>
      <c r="BY158" s="77">
        <f>IFERROR(1/I158*(Y158/G158),0)</f>
        <v>0</v>
      </c>
      <c r="BZ158" s="77">
        <f>IFERROR(1/I158*(Z158/G158),0)</f>
        <v>0</v>
      </c>
      <c r="CA158" s="77">
        <f>IFERROR(AA158*H158/G158,0)</f>
        <v>0</v>
      </c>
      <c r="CB158" s="77">
        <f>IFERROR(AB158*H158/G158,0)</f>
        <v>0</v>
      </c>
      <c r="CC158" s="77">
        <f>IFERROR(1/I158*(AA158/G158),0)</f>
        <v>0</v>
      </c>
      <c r="CD158" s="77">
        <f>IFERROR(1/I158*(AB158/G158),0)</f>
        <v>0</v>
      </c>
    </row>
    <row r="159" spans="1:82" x14ac:dyDescent="0.2">
      <c r="A159" s="506"/>
      <c r="B159" s="506"/>
      <c r="C159" s="506"/>
      <c r="D159" s="506"/>
      <c r="E159" s="506"/>
      <c r="F159" s="506"/>
      <c r="G159" s="506"/>
      <c r="H159" s="506"/>
      <c r="I159" s="506"/>
      <c r="J159" s="506"/>
      <c r="K159" s="506"/>
      <c r="L159" s="506"/>
      <c r="M159" s="506"/>
      <c r="N159" s="506"/>
      <c r="O159" s="504" t="s">
        <v>43</v>
      </c>
      <c r="P159" s="505"/>
      <c r="Q159" s="505"/>
      <c r="R159" s="505"/>
      <c r="S159" s="505"/>
      <c r="T159" s="39" t="s">
        <v>42</v>
      </c>
      <c r="U159" s="50">
        <f>IFERROR(U158/G158,0)</f>
        <v>0</v>
      </c>
      <c r="V159" s="50">
        <f>IFERROR(V158/G158,0)</f>
        <v>0</v>
      </c>
      <c r="W159" s="50">
        <f>IFERROR(W158/G158,0)</f>
        <v>0</v>
      </c>
      <c r="X159" s="50">
        <f>IFERROR(X158/G158,0)</f>
        <v>0</v>
      </c>
      <c r="Y159" s="50">
        <f>IFERROR(Y158/G158,0)</f>
        <v>0</v>
      </c>
      <c r="Z159" s="50">
        <f>IFERROR(Z158/G158,0)</f>
        <v>0</v>
      </c>
      <c r="AA159" s="50">
        <f>IFERROR(AA158/G158,0)</f>
        <v>0</v>
      </c>
      <c r="AB159" s="50">
        <f>IFERROR(AB158/G158,0)</f>
        <v>0</v>
      </c>
      <c r="AC159" s="50">
        <f>IFERROR(IF(AC158="",0,AC158),0)</f>
        <v>0</v>
      </c>
      <c r="AD159" s="3"/>
      <c r="AE159" s="72"/>
      <c r="AF159" s="3"/>
      <c r="AG159" s="3"/>
      <c r="AH159" s="3"/>
      <c r="AI159" s="3"/>
      <c r="AJ159" s="3"/>
      <c r="AK159" s="3"/>
      <c r="AL159" s="62"/>
      <c r="AM159" s="62"/>
      <c r="AN159" s="62"/>
      <c r="AO159" s="3"/>
      <c r="AP159" s="3"/>
      <c r="AQ159" s="2"/>
      <c r="AR159" s="2"/>
      <c r="AS159" s="2"/>
      <c r="AT159" s="2"/>
      <c r="AU159" s="20"/>
      <c r="AV159" s="20"/>
      <c r="AW159" s="21"/>
    </row>
    <row r="160" spans="1:82" x14ac:dyDescent="0.2">
      <c r="A160" s="506"/>
      <c r="B160" s="506"/>
      <c r="C160" s="506"/>
      <c r="D160" s="506"/>
      <c r="E160" s="506"/>
      <c r="F160" s="506"/>
      <c r="G160" s="506"/>
      <c r="H160" s="506"/>
      <c r="I160" s="506"/>
      <c r="J160" s="506"/>
      <c r="K160" s="506"/>
      <c r="L160" s="506"/>
      <c r="M160" s="506"/>
      <c r="N160" s="506"/>
      <c r="O160" s="504" t="s">
        <v>43</v>
      </c>
      <c r="P160" s="505"/>
      <c r="Q160" s="505"/>
      <c r="R160" s="505"/>
      <c r="S160" s="505"/>
      <c r="T160" s="39" t="s">
        <v>0</v>
      </c>
      <c r="U160" s="50">
        <f t="shared" ref="U160:AB160" si="63">IFERROR(SUM(U158:U158),0)</f>
        <v>0</v>
      </c>
      <c r="V160" s="50">
        <f t="shared" si="63"/>
        <v>0</v>
      </c>
      <c r="W160" s="50">
        <f t="shared" si="63"/>
        <v>0</v>
      </c>
      <c r="X160" s="50">
        <f t="shared" si="63"/>
        <v>0</v>
      </c>
      <c r="Y160" s="50">
        <f t="shared" si="63"/>
        <v>0</v>
      </c>
      <c r="Z160" s="50">
        <f t="shared" si="63"/>
        <v>0</v>
      </c>
      <c r="AA160" s="50">
        <f t="shared" si="63"/>
        <v>0</v>
      </c>
      <c r="AB160" s="50">
        <f t="shared" si="63"/>
        <v>0</v>
      </c>
      <c r="AC160" s="50" t="s">
        <v>57</v>
      </c>
      <c r="AD160" s="3"/>
      <c r="AE160" s="72"/>
      <c r="AF160" s="3"/>
      <c r="AG160" s="3"/>
      <c r="AH160" s="3"/>
      <c r="AI160" s="3"/>
      <c r="AJ160" s="3"/>
      <c r="AK160" s="3"/>
      <c r="AL160" s="62"/>
      <c r="AM160" s="62"/>
      <c r="AN160" s="62"/>
      <c r="AO160" s="3"/>
      <c r="AP160" s="3"/>
      <c r="AQ160" s="2"/>
      <c r="AR160" s="2"/>
      <c r="AS160" s="2"/>
      <c r="AT160" s="2"/>
      <c r="AU160" s="20"/>
      <c r="AV160" s="20"/>
      <c r="AW160" s="21"/>
    </row>
    <row r="161" spans="1:82" ht="15" x14ac:dyDescent="0.25">
      <c r="A161" s="507" t="s">
        <v>146</v>
      </c>
      <c r="B161" s="508"/>
      <c r="C161" s="508"/>
      <c r="D161" s="508"/>
      <c r="E161" s="508"/>
      <c r="F161" s="508"/>
      <c r="G161" s="508"/>
      <c r="H161" s="508"/>
      <c r="I161" s="508"/>
      <c r="J161" s="508"/>
      <c r="K161" s="508"/>
      <c r="L161" s="508"/>
      <c r="M161" s="508"/>
      <c r="N161" s="508"/>
      <c r="O161" s="508"/>
      <c r="P161" s="508"/>
      <c r="Q161" s="508"/>
      <c r="R161" s="508"/>
      <c r="S161" s="508"/>
      <c r="T161" s="508"/>
      <c r="U161" s="508"/>
      <c r="V161" s="508"/>
      <c r="W161" s="508"/>
      <c r="X161" s="509"/>
      <c r="Y161" s="509"/>
      <c r="Z161" s="509"/>
      <c r="AA161" s="510"/>
      <c r="AB161" s="510"/>
      <c r="AC161" s="510"/>
      <c r="AD161" s="510"/>
      <c r="AE161" s="511"/>
      <c r="AF161" s="512"/>
      <c r="AG161" s="2"/>
      <c r="AH161" s="2"/>
      <c r="AI161" s="2"/>
      <c r="AJ161" s="2"/>
      <c r="AK161" s="61"/>
      <c r="AL161" s="61"/>
      <c r="AM161" s="61"/>
      <c r="AN161" s="2"/>
      <c r="AO161" s="2"/>
      <c r="AP161" s="2"/>
      <c r="AQ161" s="2"/>
      <c r="AR161" s="2"/>
    </row>
    <row r="162" spans="1:82" x14ac:dyDescent="0.2">
      <c r="A162" s="79" t="s">
        <v>271</v>
      </c>
      <c r="B162" s="80" t="s">
        <v>272</v>
      </c>
      <c r="C162" s="80">
        <v>4301031222</v>
      </c>
      <c r="D162" s="80">
        <v>4680115884007</v>
      </c>
      <c r="E162" s="81">
        <v>0.3</v>
      </c>
      <c r="F162" s="82">
        <v>6</v>
      </c>
      <c r="G162" s="81">
        <v>1.8</v>
      </c>
      <c r="H162" s="81">
        <v>1.9</v>
      </c>
      <c r="I162" s="83">
        <v>234</v>
      </c>
      <c r="J162" s="83" t="s">
        <v>129</v>
      </c>
      <c r="K162" s="84" t="s">
        <v>98</v>
      </c>
      <c r="L162" s="84"/>
      <c r="M162" s="501">
        <v>40</v>
      </c>
      <c r="N162" s="501"/>
      <c r="O162" s="6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62" s="503"/>
      <c r="Q162" s="503"/>
      <c r="R162" s="503"/>
      <c r="S162" s="503"/>
      <c r="T162" s="85" t="s">
        <v>0</v>
      </c>
      <c r="U162" s="65">
        <v>0</v>
      </c>
      <c r="V162" s="66">
        <f>IFERROR(IF(U162="",0,CEILING((U162/$G162),1)*$G162),"")</f>
        <v>0</v>
      </c>
      <c r="W162" s="65">
        <v>0</v>
      </c>
      <c r="X162" s="66">
        <f>IFERROR(IF(W162="",0,CEILING((W162/$G162),1)*$G162),"")</f>
        <v>0</v>
      </c>
      <c r="Y162" s="65">
        <v>0</v>
      </c>
      <c r="Z162" s="66">
        <f>IFERROR(IF(Y162="",0,CEILING((Y162/$G162),1)*$G162),"")</f>
        <v>0</v>
      </c>
      <c r="AA162" s="65">
        <v>0</v>
      </c>
      <c r="AB162" s="66">
        <f>IFERROR(IF(AA162="",0,CEILING((AA162/$G162),1)*$G162),"")</f>
        <v>0</v>
      </c>
      <c r="AC162" s="67" t="str">
        <f>IF(IFERROR(ROUNDUP(V162/G162,0)*0.00502,0)+IFERROR(ROUNDUP(X162/G162,0)*0.00502,0)+IFERROR(ROUNDUP(Z162/G162,0)*0.00502,0)+IFERROR(ROUNDUP(AB162/G162,0)*0.00502,0)=0,"",IFERROR(ROUNDUP(V162/G162,0)*0.00502,0)+IFERROR(ROUNDUP(X162/G162,0)*0.00502,0)+IFERROR(ROUNDUP(Z162/G162,0)*0.00502,0)+IFERROR(ROUNDUP(AB162/G162,0)*0.00502,0))</f>
        <v/>
      </c>
      <c r="AD162" s="79" t="s">
        <v>57</v>
      </c>
      <c r="AE162" s="79" t="s">
        <v>57</v>
      </c>
      <c r="AF162" s="224" t="s">
        <v>273</v>
      </c>
      <c r="AG162" s="2"/>
      <c r="AH162" s="2"/>
      <c r="AI162" s="2"/>
      <c r="AJ162" s="2"/>
      <c r="AK162" s="2"/>
      <c r="AL162" s="61"/>
      <c r="AM162" s="61"/>
      <c r="AN162" s="61"/>
      <c r="AO162" s="2"/>
      <c r="AP162" s="2"/>
      <c r="AQ162" s="2"/>
      <c r="AR162" s="2"/>
      <c r="AS162" s="2"/>
      <c r="AT162" s="2"/>
      <c r="AU162" s="20"/>
      <c r="AV162" s="20"/>
      <c r="AW162" s="21"/>
      <c r="BB162" s="223" t="s">
        <v>65</v>
      </c>
      <c r="BO162" s="77">
        <f>IFERROR(U162*H162/G162,0)</f>
        <v>0</v>
      </c>
      <c r="BP162" s="77">
        <f>IFERROR(V162*H162/G162,0)</f>
        <v>0</v>
      </c>
      <c r="BQ162" s="77">
        <f>IFERROR(1/I162*(U162/G162),0)</f>
        <v>0</v>
      </c>
      <c r="BR162" s="77">
        <f>IFERROR(1/I162*(V162/G162),0)</f>
        <v>0</v>
      </c>
      <c r="BS162" s="77">
        <f>IFERROR(W162*H162/G162,0)</f>
        <v>0</v>
      </c>
      <c r="BT162" s="77">
        <f>IFERROR(X162*H162/G162,0)</f>
        <v>0</v>
      </c>
      <c r="BU162" s="77">
        <f>IFERROR(1/I162*(W162/G162),0)</f>
        <v>0</v>
      </c>
      <c r="BV162" s="77">
        <f>IFERROR(1/I162*(X162/G162),0)</f>
        <v>0</v>
      </c>
      <c r="BW162" s="77">
        <f>IFERROR(Y162*H162/G162,0)</f>
        <v>0</v>
      </c>
      <c r="BX162" s="77">
        <f>IFERROR(Z162*H162/G162,0)</f>
        <v>0</v>
      </c>
      <c r="BY162" s="77">
        <f>IFERROR(1/I162*(Y162/G162),0)</f>
        <v>0</v>
      </c>
      <c r="BZ162" s="77">
        <f>IFERROR(1/I162*(Z162/G162),0)</f>
        <v>0</v>
      </c>
      <c r="CA162" s="77">
        <f>IFERROR(AA162*H162/G162,0)</f>
        <v>0</v>
      </c>
      <c r="CB162" s="77">
        <f>IFERROR(AB162*H162/G162,0)</f>
        <v>0</v>
      </c>
      <c r="CC162" s="77">
        <f>IFERROR(1/I162*(AA162/G162),0)</f>
        <v>0</v>
      </c>
      <c r="CD162" s="77">
        <f>IFERROR(1/I162*(AB162/G162),0)</f>
        <v>0</v>
      </c>
    </row>
    <row r="163" spans="1:82" x14ac:dyDescent="0.2">
      <c r="A163" s="506"/>
      <c r="B163" s="506"/>
      <c r="C163" s="506"/>
      <c r="D163" s="506"/>
      <c r="E163" s="506"/>
      <c r="F163" s="506"/>
      <c r="G163" s="506"/>
      <c r="H163" s="506"/>
      <c r="I163" s="506"/>
      <c r="J163" s="506"/>
      <c r="K163" s="506"/>
      <c r="L163" s="506"/>
      <c r="M163" s="506"/>
      <c r="N163" s="506"/>
      <c r="O163" s="504" t="s">
        <v>43</v>
      </c>
      <c r="P163" s="505"/>
      <c r="Q163" s="505"/>
      <c r="R163" s="505"/>
      <c r="S163" s="505"/>
      <c r="T163" s="39" t="s">
        <v>42</v>
      </c>
      <c r="U163" s="50">
        <f>IFERROR(U162/G162,0)</f>
        <v>0</v>
      </c>
      <c r="V163" s="50">
        <f>IFERROR(V162/G162,0)</f>
        <v>0</v>
      </c>
      <c r="W163" s="50">
        <f>IFERROR(W162/G162,0)</f>
        <v>0</v>
      </c>
      <c r="X163" s="50">
        <f>IFERROR(X162/G162,0)</f>
        <v>0</v>
      </c>
      <c r="Y163" s="50">
        <f>IFERROR(Y162/G162,0)</f>
        <v>0</v>
      </c>
      <c r="Z163" s="50">
        <f>IFERROR(Z162/G162,0)</f>
        <v>0</v>
      </c>
      <c r="AA163" s="50">
        <f>IFERROR(AA162/G162,0)</f>
        <v>0</v>
      </c>
      <c r="AB163" s="50">
        <f>IFERROR(AB162/G162,0)</f>
        <v>0</v>
      </c>
      <c r="AC163" s="50">
        <f>IFERROR(IF(AC162="",0,AC162),0)</f>
        <v>0</v>
      </c>
      <c r="AD163" s="3"/>
      <c r="AE163" s="72"/>
      <c r="AF163" s="3"/>
      <c r="AG163" s="3"/>
      <c r="AH163" s="3"/>
      <c r="AI163" s="3"/>
      <c r="AJ163" s="3"/>
      <c r="AK163" s="3"/>
      <c r="AL163" s="62"/>
      <c r="AM163" s="62"/>
      <c r="AN163" s="62"/>
      <c r="AO163" s="3"/>
      <c r="AP163" s="3"/>
      <c r="AQ163" s="2"/>
      <c r="AR163" s="2"/>
      <c r="AS163" s="2"/>
      <c r="AT163" s="2"/>
      <c r="AU163" s="20"/>
      <c r="AV163" s="20"/>
      <c r="AW163" s="21"/>
    </row>
    <row r="164" spans="1:82" x14ac:dyDescent="0.2">
      <c r="A164" s="506"/>
      <c r="B164" s="506"/>
      <c r="C164" s="506"/>
      <c r="D164" s="506"/>
      <c r="E164" s="506"/>
      <c r="F164" s="506"/>
      <c r="G164" s="506"/>
      <c r="H164" s="506"/>
      <c r="I164" s="506"/>
      <c r="J164" s="506"/>
      <c r="K164" s="506"/>
      <c r="L164" s="506"/>
      <c r="M164" s="506"/>
      <c r="N164" s="506"/>
      <c r="O164" s="504" t="s">
        <v>43</v>
      </c>
      <c r="P164" s="505"/>
      <c r="Q164" s="505"/>
      <c r="R164" s="505"/>
      <c r="S164" s="505"/>
      <c r="T164" s="39" t="s">
        <v>0</v>
      </c>
      <c r="U164" s="50">
        <f t="shared" ref="U164:AB164" si="64">IFERROR(SUM(U162:U162),0)</f>
        <v>0</v>
      </c>
      <c r="V164" s="50">
        <f t="shared" si="64"/>
        <v>0</v>
      </c>
      <c r="W164" s="50">
        <f t="shared" si="64"/>
        <v>0</v>
      </c>
      <c r="X164" s="50">
        <f t="shared" si="64"/>
        <v>0</v>
      </c>
      <c r="Y164" s="50">
        <f t="shared" si="64"/>
        <v>0</v>
      </c>
      <c r="Z164" s="50">
        <f t="shared" si="64"/>
        <v>0</v>
      </c>
      <c r="AA164" s="50">
        <f t="shared" si="64"/>
        <v>0</v>
      </c>
      <c r="AB164" s="50">
        <f t="shared" si="64"/>
        <v>0</v>
      </c>
      <c r="AC164" s="50" t="s">
        <v>57</v>
      </c>
      <c r="AD164" s="3"/>
      <c r="AE164" s="72"/>
      <c r="AF164" s="3"/>
      <c r="AG164" s="3"/>
      <c r="AH164" s="3"/>
      <c r="AI164" s="3"/>
      <c r="AJ164" s="3"/>
      <c r="AK164" s="3"/>
      <c r="AL164" s="62"/>
      <c r="AM164" s="62"/>
      <c r="AN164" s="62"/>
      <c r="AO164" s="3"/>
      <c r="AP164" s="3"/>
      <c r="AQ164" s="2"/>
      <c r="AR164" s="2"/>
      <c r="AS164" s="2"/>
      <c r="AT164" s="2"/>
      <c r="AU164" s="20"/>
      <c r="AV164" s="20"/>
      <c r="AW164" s="21"/>
    </row>
    <row r="165" spans="1:82" ht="15" x14ac:dyDescent="0.25">
      <c r="A165" s="507" t="s">
        <v>82</v>
      </c>
      <c r="B165" s="508"/>
      <c r="C165" s="508"/>
      <c r="D165" s="508"/>
      <c r="E165" s="508"/>
      <c r="F165" s="508"/>
      <c r="G165" s="508"/>
      <c r="H165" s="508"/>
      <c r="I165" s="508"/>
      <c r="J165" s="508"/>
      <c r="K165" s="508"/>
      <c r="L165" s="508"/>
      <c r="M165" s="508"/>
      <c r="N165" s="508"/>
      <c r="O165" s="508"/>
      <c r="P165" s="508"/>
      <c r="Q165" s="508"/>
      <c r="R165" s="508"/>
      <c r="S165" s="508"/>
      <c r="T165" s="508"/>
      <c r="U165" s="508"/>
      <c r="V165" s="508"/>
      <c r="W165" s="508"/>
      <c r="X165" s="509"/>
      <c r="Y165" s="509"/>
      <c r="Z165" s="509"/>
      <c r="AA165" s="510"/>
      <c r="AB165" s="510"/>
      <c r="AC165" s="510"/>
      <c r="AD165" s="510"/>
      <c r="AE165" s="511"/>
      <c r="AF165" s="512"/>
      <c r="AG165" s="2"/>
      <c r="AH165" s="2"/>
      <c r="AI165" s="2"/>
      <c r="AJ165" s="2"/>
      <c r="AK165" s="61"/>
      <c r="AL165" s="61"/>
      <c r="AM165" s="61"/>
      <c r="AN165" s="2"/>
      <c r="AO165" s="2"/>
      <c r="AP165" s="2"/>
      <c r="AQ165" s="2"/>
      <c r="AR165" s="2"/>
    </row>
    <row r="166" spans="1:82" ht="33.75" x14ac:dyDescent="0.2">
      <c r="A166" s="79" t="s">
        <v>274</v>
      </c>
      <c r="B166" s="80" t="s">
        <v>275</v>
      </c>
      <c r="C166" s="80">
        <v>4301051752</v>
      </c>
      <c r="D166" s="80">
        <v>4680115882607</v>
      </c>
      <c r="E166" s="81">
        <v>0.3</v>
      </c>
      <c r="F166" s="82">
        <v>6</v>
      </c>
      <c r="G166" s="81">
        <v>1.8</v>
      </c>
      <c r="H166" s="81">
        <v>2.052</v>
      </c>
      <c r="I166" s="83">
        <v>182</v>
      </c>
      <c r="J166" s="83" t="s">
        <v>86</v>
      </c>
      <c r="K166" s="84" t="s">
        <v>88</v>
      </c>
      <c r="L166" s="84"/>
      <c r="M166" s="501">
        <v>45</v>
      </c>
      <c r="N166" s="501"/>
      <c r="O166" s="6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66" s="503"/>
      <c r="Q166" s="503"/>
      <c r="R166" s="503"/>
      <c r="S166" s="503"/>
      <c r="T166" s="85" t="s">
        <v>0</v>
      </c>
      <c r="U166" s="65">
        <v>0</v>
      </c>
      <c r="V166" s="66">
        <f>IFERROR(IF(U166="",0,CEILING((U166/$G166),1)*$G166),"")</f>
        <v>0</v>
      </c>
      <c r="W166" s="65">
        <v>0</v>
      </c>
      <c r="X166" s="66">
        <f>IFERROR(IF(W166="",0,CEILING((W166/$G166),1)*$G166),"")</f>
        <v>0</v>
      </c>
      <c r="Y166" s="65">
        <v>0</v>
      </c>
      <c r="Z166" s="66">
        <f>IFERROR(IF(Y166="",0,CEILING((Y166/$G166),1)*$G166),"")</f>
        <v>0</v>
      </c>
      <c r="AA166" s="65">
        <v>0</v>
      </c>
      <c r="AB166" s="66">
        <f>IFERROR(IF(AA166="",0,CEILING((AA166/$G166),1)*$G166),"")</f>
        <v>0</v>
      </c>
      <c r="AC166" s="67" t="str">
        <f>IF(IFERROR(ROUNDUP(V166/G166,0)*0.00651,0)+IFERROR(ROUNDUP(X166/G166,0)*0.00651,0)+IFERROR(ROUNDUP(Z166/G166,0)*0.00651,0)+IFERROR(ROUNDUP(AB166/G166,0)*0.00651,0)=0,"",IFERROR(ROUNDUP(V166/G166,0)*0.00651,0)+IFERROR(ROUNDUP(X166/G166,0)*0.00651,0)+IFERROR(ROUNDUP(Z166/G166,0)*0.00651,0)+IFERROR(ROUNDUP(AB166/G166,0)*0.00651,0))</f>
        <v/>
      </c>
      <c r="AD166" s="79" t="s">
        <v>57</v>
      </c>
      <c r="AE166" s="79" t="s">
        <v>57</v>
      </c>
      <c r="AF166" s="226" t="s">
        <v>276</v>
      </c>
      <c r="AG166" s="2"/>
      <c r="AH166" s="2"/>
      <c r="AI166" s="2"/>
      <c r="AJ166" s="2"/>
      <c r="AK166" s="2"/>
      <c r="AL166" s="61"/>
      <c r="AM166" s="61"/>
      <c r="AN166" s="61"/>
      <c r="AO166" s="2"/>
      <c r="AP166" s="2"/>
      <c r="AQ166" s="2"/>
      <c r="AR166" s="2"/>
      <c r="AS166" s="2"/>
      <c r="AT166" s="2"/>
      <c r="AU166" s="20"/>
      <c r="AV166" s="20"/>
      <c r="AW166" s="21"/>
      <c r="BB166" s="225" t="s">
        <v>65</v>
      </c>
      <c r="BO166" s="77">
        <f>IFERROR(U166*H166/G166,0)</f>
        <v>0</v>
      </c>
      <c r="BP166" s="77">
        <f>IFERROR(V166*H166/G166,0)</f>
        <v>0</v>
      </c>
      <c r="BQ166" s="77">
        <f>IFERROR(1/I166*(U166/G166),0)</f>
        <v>0</v>
      </c>
      <c r="BR166" s="77">
        <f>IFERROR(1/I166*(V166/G166),0)</f>
        <v>0</v>
      </c>
      <c r="BS166" s="77">
        <f>IFERROR(W166*H166/G166,0)</f>
        <v>0</v>
      </c>
      <c r="BT166" s="77">
        <f>IFERROR(X166*H166/G166,0)</f>
        <v>0</v>
      </c>
      <c r="BU166" s="77">
        <f>IFERROR(1/I166*(W166/G166),0)</f>
        <v>0</v>
      </c>
      <c r="BV166" s="77">
        <f>IFERROR(1/I166*(X166/G166),0)</f>
        <v>0</v>
      </c>
      <c r="BW166" s="77">
        <f>IFERROR(Y166*H166/G166,0)</f>
        <v>0</v>
      </c>
      <c r="BX166" s="77">
        <f>IFERROR(Z166*H166/G166,0)</f>
        <v>0</v>
      </c>
      <c r="BY166" s="77">
        <f>IFERROR(1/I166*(Y166/G166),0)</f>
        <v>0</v>
      </c>
      <c r="BZ166" s="77">
        <f>IFERROR(1/I166*(Z166/G166),0)</f>
        <v>0</v>
      </c>
      <c r="CA166" s="77">
        <f>IFERROR(AA166*H166/G166,0)</f>
        <v>0</v>
      </c>
      <c r="CB166" s="77">
        <f>IFERROR(AB166*H166/G166,0)</f>
        <v>0</v>
      </c>
      <c r="CC166" s="77">
        <f>IFERROR(1/I166*(AA166/G166),0)</f>
        <v>0</v>
      </c>
      <c r="CD166" s="77">
        <f>IFERROR(1/I166*(AB166/G166),0)</f>
        <v>0</v>
      </c>
    </row>
    <row r="167" spans="1:82" ht="33.75" x14ac:dyDescent="0.2">
      <c r="A167" s="79" t="s">
        <v>274</v>
      </c>
      <c r="B167" s="80" t="s">
        <v>275</v>
      </c>
      <c r="C167" s="80">
        <v>4301051751</v>
      </c>
      <c r="D167" s="80">
        <v>4680115882607</v>
      </c>
      <c r="E167" s="81">
        <v>0.3</v>
      </c>
      <c r="F167" s="82">
        <v>6</v>
      </c>
      <c r="G167" s="81">
        <v>1.8</v>
      </c>
      <c r="H167" s="81">
        <v>2.052</v>
      </c>
      <c r="I167" s="83">
        <v>182</v>
      </c>
      <c r="J167" s="83" t="s">
        <v>86</v>
      </c>
      <c r="K167" s="84" t="s">
        <v>85</v>
      </c>
      <c r="L167" s="84"/>
      <c r="M167" s="501">
        <v>45</v>
      </c>
      <c r="N167" s="501"/>
      <c r="O167" s="6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67" s="503"/>
      <c r="Q167" s="503"/>
      <c r="R167" s="503"/>
      <c r="S167" s="503"/>
      <c r="T167" s="85" t="s">
        <v>0</v>
      </c>
      <c r="U167" s="65">
        <v>0</v>
      </c>
      <c r="V167" s="66">
        <f>IFERROR(IF(U167="",0,CEILING((U167/$G167),1)*$G167),"")</f>
        <v>0</v>
      </c>
      <c r="W167" s="65">
        <v>0</v>
      </c>
      <c r="X167" s="66">
        <f>IFERROR(IF(W167="",0,CEILING((W167/$G167),1)*$G167),"")</f>
        <v>0</v>
      </c>
      <c r="Y167" s="65">
        <v>0</v>
      </c>
      <c r="Z167" s="66">
        <f>IFERROR(IF(Y167="",0,CEILING((Y167/$G167),1)*$G167),"")</f>
        <v>0</v>
      </c>
      <c r="AA167" s="65">
        <v>0</v>
      </c>
      <c r="AB167" s="66">
        <f>IFERROR(IF(AA167="",0,CEILING((AA167/$G167),1)*$G167),"")</f>
        <v>0</v>
      </c>
      <c r="AC167" s="67" t="str">
        <f>IF(IFERROR(ROUNDUP(V167/G167,0)*0.00651,0)+IFERROR(ROUNDUP(X167/G167,0)*0.00651,0)+IFERROR(ROUNDUP(Z167/G167,0)*0.00651,0)+IFERROR(ROUNDUP(AB167/G167,0)*0.00651,0)=0,"",IFERROR(ROUNDUP(V167/G167,0)*0.00651,0)+IFERROR(ROUNDUP(X167/G167,0)*0.00651,0)+IFERROR(ROUNDUP(Z167/G167,0)*0.00651,0)+IFERROR(ROUNDUP(AB167/G167,0)*0.00651,0))</f>
        <v/>
      </c>
      <c r="AD167" s="79" t="s">
        <v>57</v>
      </c>
      <c r="AE167" s="79" t="s">
        <v>57</v>
      </c>
      <c r="AF167" s="228" t="s">
        <v>276</v>
      </c>
      <c r="AG167" s="2"/>
      <c r="AH167" s="2"/>
      <c r="AI167" s="2"/>
      <c r="AJ167" s="2"/>
      <c r="AK167" s="2"/>
      <c r="AL167" s="61"/>
      <c r="AM167" s="61"/>
      <c r="AN167" s="61"/>
      <c r="AO167" s="2"/>
      <c r="AP167" s="2"/>
      <c r="AQ167" s="2"/>
      <c r="AR167" s="2"/>
      <c r="AS167" s="2"/>
      <c r="AT167" s="2"/>
      <c r="AU167" s="20"/>
      <c r="AV167" s="20"/>
      <c r="AW167" s="21"/>
      <c r="BB167" s="227" t="s">
        <v>65</v>
      </c>
      <c r="BO167" s="77">
        <f>IFERROR(U167*H167/G167,0)</f>
        <v>0</v>
      </c>
      <c r="BP167" s="77">
        <f>IFERROR(V167*H167/G167,0)</f>
        <v>0</v>
      </c>
      <c r="BQ167" s="77">
        <f>IFERROR(1/I167*(U167/G167),0)</f>
        <v>0</v>
      </c>
      <c r="BR167" s="77">
        <f>IFERROR(1/I167*(V167/G167),0)</f>
        <v>0</v>
      </c>
      <c r="BS167" s="77">
        <f>IFERROR(W167*H167/G167,0)</f>
        <v>0</v>
      </c>
      <c r="BT167" s="77">
        <f>IFERROR(X167*H167/G167,0)</f>
        <v>0</v>
      </c>
      <c r="BU167" s="77">
        <f>IFERROR(1/I167*(W167/G167),0)</f>
        <v>0</v>
      </c>
      <c r="BV167" s="77">
        <f>IFERROR(1/I167*(X167/G167),0)</f>
        <v>0</v>
      </c>
      <c r="BW167" s="77">
        <f>IFERROR(Y167*H167/G167,0)</f>
        <v>0</v>
      </c>
      <c r="BX167" s="77">
        <f>IFERROR(Z167*H167/G167,0)</f>
        <v>0</v>
      </c>
      <c r="BY167" s="77">
        <f>IFERROR(1/I167*(Y167/G167),0)</f>
        <v>0</v>
      </c>
      <c r="BZ167" s="77">
        <f>IFERROR(1/I167*(Z167/G167),0)</f>
        <v>0</v>
      </c>
      <c r="CA167" s="77">
        <f>IFERROR(AA167*H167/G167,0)</f>
        <v>0</v>
      </c>
      <c r="CB167" s="77">
        <f>IFERROR(AB167*H167/G167,0)</f>
        <v>0</v>
      </c>
      <c r="CC167" s="77">
        <f>IFERROR(1/I167*(AA167/G167),0)</f>
        <v>0</v>
      </c>
      <c r="CD167" s="77">
        <f>IFERROR(1/I167*(AB167/G167),0)</f>
        <v>0</v>
      </c>
    </row>
    <row r="168" spans="1:82" x14ac:dyDescent="0.2">
      <c r="A168" s="79" t="s">
        <v>277</v>
      </c>
      <c r="B168" s="80" t="s">
        <v>278</v>
      </c>
      <c r="C168" s="80">
        <v>4301051667</v>
      </c>
      <c r="D168" s="80">
        <v>4680115880092</v>
      </c>
      <c r="E168" s="81">
        <v>0.4</v>
      </c>
      <c r="F168" s="82">
        <v>6</v>
      </c>
      <c r="G168" s="81">
        <v>2.4</v>
      </c>
      <c r="H168" s="81">
        <v>2.6520000000000001</v>
      </c>
      <c r="I168" s="83">
        <v>182</v>
      </c>
      <c r="J168" s="83" t="s">
        <v>86</v>
      </c>
      <c r="K168" s="84" t="s">
        <v>88</v>
      </c>
      <c r="L168" s="84"/>
      <c r="M168" s="501">
        <v>45</v>
      </c>
      <c r="N168" s="501"/>
      <c r="O168" s="6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68" s="503"/>
      <c r="Q168" s="503"/>
      <c r="R168" s="503"/>
      <c r="S168" s="503"/>
      <c r="T168" s="85" t="s">
        <v>0</v>
      </c>
      <c r="U168" s="65">
        <v>0</v>
      </c>
      <c r="V168" s="66">
        <f>IFERROR(IF(U168="",0,CEILING((U168/$G168),1)*$G168),"")</f>
        <v>0</v>
      </c>
      <c r="W168" s="65">
        <v>0</v>
      </c>
      <c r="X168" s="66">
        <f>IFERROR(IF(W168="",0,CEILING((W168/$G168),1)*$G168),"")</f>
        <v>0</v>
      </c>
      <c r="Y168" s="65">
        <v>0</v>
      </c>
      <c r="Z168" s="66">
        <f>IFERROR(IF(Y168="",0,CEILING((Y168/$G168),1)*$G168),"")</f>
        <v>0</v>
      </c>
      <c r="AA168" s="65">
        <v>0</v>
      </c>
      <c r="AB168" s="66">
        <f>IFERROR(IF(AA168="",0,CEILING((AA168/$G168),1)*$G168),"")</f>
        <v>0</v>
      </c>
      <c r="AC168" s="67" t="str">
        <f>IF(IFERROR(ROUNDUP(V168/G168,0)*0.00651,0)+IFERROR(ROUNDUP(X168/G168,0)*0.00651,0)+IFERROR(ROUNDUP(Z168/G168,0)*0.00651,0)+IFERROR(ROUNDUP(AB168/G168,0)*0.00651,0)=0,"",IFERROR(ROUNDUP(V168/G168,0)*0.00651,0)+IFERROR(ROUNDUP(X168/G168,0)*0.00651,0)+IFERROR(ROUNDUP(Z168/G168,0)*0.00651,0)+IFERROR(ROUNDUP(AB168/G168,0)*0.00651,0))</f>
        <v/>
      </c>
      <c r="AD168" s="79" t="s">
        <v>57</v>
      </c>
      <c r="AE168" s="79" t="s">
        <v>57</v>
      </c>
      <c r="AF168" s="230" t="s">
        <v>279</v>
      </c>
      <c r="AG168" s="2"/>
      <c r="AH168" s="2"/>
      <c r="AI168" s="2"/>
      <c r="AJ168" s="2"/>
      <c r="AK168" s="2"/>
      <c r="AL168" s="61"/>
      <c r="AM168" s="61"/>
      <c r="AN168" s="61"/>
      <c r="AO168" s="2"/>
      <c r="AP168" s="2"/>
      <c r="AQ168" s="2"/>
      <c r="AR168" s="2"/>
      <c r="AS168" s="2"/>
      <c r="AT168" s="2"/>
      <c r="AU168" s="20"/>
      <c r="AV168" s="20"/>
      <c r="AW168" s="21"/>
      <c r="BB168" s="229" t="s">
        <v>65</v>
      </c>
      <c r="BO168" s="77">
        <f>IFERROR(U168*H168/G168,0)</f>
        <v>0</v>
      </c>
      <c r="BP168" s="77">
        <f>IFERROR(V168*H168/G168,0)</f>
        <v>0</v>
      </c>
      <c r="BQ168" s="77">
        <f>IFERROR(1/I168*(U168/G168),0)</f>
        <v>0</v>
      </c>
      <c r="BR168" s="77">
        <f>IFERROR(1/I168*(V168/G168),0)</f>
        <v>0</v>
      </c>
      <c r="BS168" s="77">
        <f>IFERROR(W168*H168/G168,0)</f>
        <v>0</v>
      </c>
      <c r="BT168" s="77">
        <f>IFERROR(X168*H168/G168,0)</f>
        <v>0</v>
      </c>
      <c r="BU168" s="77">
        <f>IFERROR(1/I168*(W168/G168),0)</f>
        <v>0</v>
      </c>
      <c r="BV168" s="77">
        <f>IFERROR(1/I168*(X168/G168),0)</f>
        <v>0</v>
      </c>
      <c r="BW168" s="77">
        <f>IFERROR(Y168*H168/G168,0)</f>
        <v>0</v>
      </c>
      <c r="BX168" s="77">
        <f>IFERROR(Z168*H168/G168,0)</f>
        <v>0</v>
      </c>
      <c r="BY168" s="77">
        <f>IFERROR(1/I168*(Y168/G168),0)</f>
        <v>0</v>
      </c>
      <c r="BZ168" s="77">
        <f>IFERROR(1/I168*(Z168/G168),0)</f>
        <v>0</v>
      </c>
      <c r="CA168" s="77">
        <f>IFERROR(AA168*H168/G168,0)</f>
        <v>0</v>
      </c>
      <c r="CB168" s="77">
        <f>IFERROR(AB168*H168/G168,0)</f>
        <v>0</v>
      </c>
      <c r="CC168" s="77">
        <f>IFERROR(1/I168*(AA168/G168),0)</f>
        <v>0</v>
      </c>
      <c r="CD168" s="77">
        <f>IFERROR(1/I168*(AB168/G168),0)</f>
        <v>0</v>
      </c>
    </row>
    <row r="169" spans="1:82" ht="22.5" x14ac:dyDescent="0.2">
      <c r="A169" s="79" t="s">
        <v>280</v>
      </c>
      <c r="B169" s="80" t="s">
        <v>281</v>
      </c>
      <c r="C169" s="80">
        <v>4301051944</v>
      </c>
      <c r="D169" s="80">
        <v>4680115882942</v>
      </c>
      <c r="E169" s="81">
        <v>0.3</v>
      </c>
      <c r="F169" s="82">
        <v>6</v>
      </c>
      <c r="G169" s="81">
        <v>1.8</v>
      </c>
      <c r="H169" s="81">
        <v>2.052</v>
      </c>
      <c r="I169" s="83">
        <v>182</v>
      </c>
      <c r="J169" s="83" t="s">
        <v>86</v>
      </c>
      <c r="K169" s="84" t="s">
        <v>88</v>
      </c>
      <c r="L169" s="84"/>
      <c r="M169" s="501">
        <v>40</v>
      </c>
      <c r="N169" s="501"/>
      <c r="O169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P169" s="503"/>
      <c r="Q169" s="503"/>
      <c r="R169" s="503"/>
      <c r="S169" s="503"/>
      <c r="T169" s="85" t="s">
        <v>0</v>
      </c>
      <c r="U169" s="65">
        <v>0</v>
      </c>
      <c r="V169" s="66">
        <f>IFERROR(IF(U169="",0,CEILING((U169/$G169),1)*$G169),"")</f>
        <v>0</v>
      </c>
      <c r="W169" s="65">
        <v>0</v>
      </c>
      <c r="X169" s="66">
        <f>IFERROR(IF(W169="",0,CEILING((W169/$G169),1)*$G169),"")</f>
        <v>0</v>
      </c>
      <c r="Y169" s="65">
        <v>0</v>
      </c>
      <c r="Z169" s="66">
        <f>IFERROR(IF(Y169="",0,CEILING((Y169/$G169),1)*$G169),"")</f>
        <v>0</v>
      </c>
      <c r="AA169" s="65">
        <v>0</v>
      </c>
      <c r="AB169" s="66">
        <f>IFERROR(IF(AA169="",0,CEILING((AA169/$G169),1)*$G169),"")</f>
        <v>0</v>
      </c>
      <c r="AC169" s="67" t="str">
        <f>IF(IFERROR(ROUNDUP(V169/G169,0)*0.00651,0)+IFERROR(ROUNDUP(X169/G169,0)*0.00651,0)+IFERROR(ROUNDUP(Z169/G169,0)*0.00651,0)+IFERROR(ROUNDUP(AB169/G169,0)*0.00651,0)=0,"",IFERROR(ROUNDUP(V169/G169,0)*0.00651,0)+IFERROR(ROUNDUP(X169/G169,0)*0.00651,0)+IFERROR(ROUNDUP(Z169/G169,0)*0.00651,0)+IFERROR(ROUNDUP(AB169/G169,0)*0.00651,0))</f>
        <v/>
      </c>
      <c r="AD169" s="79" t="s">
        <v>57</v>
      </c>
      <c r="AE169" s="79" t="s">
        <v>57</v>
      </c>
      <c r="AF169" s="232" t="s">
        <v>282</v>
      </c>
      <c r="AG169" s="2"/>
      <c r="AH169" s="2"/>
      <c r="AI169" s="2"/>
      <c r="AJ169" s="2"/>
      <c r="AK169" s="2"/>
      <c r="AL169" s="61"/>
      <c r="AM169" s="61"/>
      <c r="AN169" s="61"/>
      <c r="AO169" s="2"/>
      <c r="AP169" s="2"/>
      <c r="AQ169" s="2"/>
      <c r="AR169" s="2"/>
      <c r="AS169" s="2"/>
      <c r="AT169" s="2"/>
      <c r="AU169" s="20"/>
      <c r="AV169" s="20"/>
      <c r="AW169" s="21"/>
      <c r="BB169" s="231" t="s">
        <v>65</v>
      </c>
      <c r="BO169" s="77">
        <f>IFERROR(U169*H169/G169,0)</f>
        <v>0</v>
      </c>
      <c r="BP169" s="77">
        <f>IFERROR(V169*H169/G169,0)</f>
        <v>0</v>
      </c>
      <c r="BQ169" s="77">
        <f>IFERROR(1/I169*(U169/G169),0)</f>
        <v>0</v>
      </c>
      <c r="BR169" s="77">
        <f>IFERROR(1/I169*(V169/G169),0)</f>
        <v>0</v>
      </c>
      <c r="BS169" s="77">
        <f>IFERROR(W169*H169/G169,0)</f>
        <v>0</v>
      </c>
      <c r="BT169" s="77">
        <f>IFERROR(X169*H169/G169,0)</f>
        <v>0</v>
      </c>
      <c r="BU169" s="77">
        <f>IFERROR(1/I169*(W169/G169),0)</f>
        <v>0</v>
      </c>
      <c r="BV169" s="77">
        <f>IFERROR(1/I169*(X169/G169),0)</f>
        <v>0</v>
      </c>
      <c r="BW169" s="77">
        <f>IFERROR(Y169*H169/G169,0)</f>
        <v>0</v>
      </c>
      <c r="BX169" s="77">
        <f>IFERROR(Z169*H169/G169,0)</f>
        <v>0</v>
      </c>
      <c r="BY169" s="77">
        <f>IFERROR(1/I169*(Y169/G169),0)</f>
        <v>0</v>
      </c>
      <c r="BZ169" s="77">
        <f>IFERROR(1/I169*(Z169/G169),0)</f>
        <v>0</v>
      </c>
      <c r="CA169" s="77">
        <f>IFERROR(AA169*H169/G169,0)</f>
        <v>0</v>
      </c>
      <c r="CB169" s="77">
        <f>IFERROR(AB169*H169/G169,0)</f>
        <v>0</v>
      </c>
      <c r="CC169" s="77">
        <f>IFERROR(1/I169*(AA169/G169),0)</f>
        <v>0</v>
      </c>
      <c r="CD169" s="77">
        <f>IFERROR(1/I169*(AB169/G169),0)</f>
        <v>0</v>
      </c>
    </row>
    <row r="170" spans="1:82" x14ac:dyDescent="0.2">
      <c r="A170" s="506"/>
      <c r="B170" s="506"/>
      <c r="C170" s="506"/>
      <c r="D170" s="506"/>
      <c r="E170" s="506"/>
      <c r="F170" s="506"/>
      <c r="G170" s="506"/>
      <c r="H170" s="506"/>
      <c r="I170" s="506"/>
      <c r="J170" s="506"/>
      <c r="K170" s="506"/>
      <c r="L170" s="506"/>
      <c r="M170" s="506"/>
      <c r="N170" s="506"/>
      <c r="O170" s="504" t="s">
        <v>43</v>
      </c>
      <c r="P170" s="505"/>
      <c r="Q170" s="505"/>
      <c r="R170" s="505"/>
      <c r="S170" s="505"/>
      <c r="T170" s="39" t="s">
        <v>42</v>
      </c>
      <c r="U170" s="50">
        <f>IFERROR(U166/G166,0)+IFERROR(U167/G167,0)+IFERROR(U168/G168,0)+IFERROR(U169/G169,0)</f>
        <v>0</v>
      </c>
      <c r="V170" s="50">
        <f>IFERROR(V166/G166,0)+IFERROR(V167/G167,0)+IFERROR(V168/G168,0)+IFERROR(V169/G169,0)</f>
        <v>0</v>
      </c>
      <c r="W170" s="50">
        <f>IFERROR(W166/G166,0)+IFERROR(W167/G167,0)+IFERROR(W168/G168,0)+IFERROR(W169/G169,0)</f>
        <v>0</v>
      </c>
      <c r="X170" s="50">
        <f>IFERROR(X166/G166,0)+IFERROR(X167/G167,0)+IFERROR(X168/G168,0)+IFERROR(X169/G169,0)</f>
        <v>0</v>
      </c>
      <c r="Y170" s="50">
        <f>IFERROR(Y166/G166,0)+IFERROR(Y167/G167,0)+IFERROR(Y168/G168,0)+IFERROR(Y169/G169,0)</f>
        <v>0</v>
      </c>
      <c r="Z170" s="50">
        <f>IFERROR(Z166/G166,0)+IFERROR(Z167/G167,0)+IFERROR(Z168/G168,0)+IFERROR(Z169/G169,0)</f>
        <v>0</v>
      </c>
      <c r="AA170" s="50">
        <f>IFERROR(AA166/G166,0)+IFERROR(AA167/G167,0)+IFERROR(AA168/G168,0)+IFERROR(AA169/G169,0)</f>
        <v>0</v>
      </c>
      <c r="AB170" s="50">
        <f>IFERROR(AB166/G166,0)+IFERROR(AB167/G167,0)+IFERROR(AB168/G168,0)+IFERROR(AB169/G169,0)</f>
        <v>0</v>
      </c>
      <c r="AC170" s="50">
        <f>IFERROR(IF(AC166="",0,AC166),0)+IFERROR(IF(AC167="",0,AC167),0)+IFERROR(IF(AC168="",0,AC168),0)+IFERROR(IF(AC169="",0,AC169),0)</f>
        <v>0</v>
      </c>
      <c r="AD170" s="3"/>
      <c r="AE170" s="72"/>
      <c r="AF170" s="3"/>
      <c r="AG170" s="3"/>
      <c r="AH170" s="3"/>
      <c r="AI170" s="3"/>
      <c r="AJ170" s="3"/>
      <c r="AK170" s="3"/>
      <c r="AL170" s="62"/>
      <c r="AM170" s="62"/>
      <c r="AN170" s="62"/>
      <c r="AO170" s="3"/>
      <c r="AP170" s="3"/>
      <c r="AQ170" s="2"/>
      <c r="AR170" s="2"/>
      <c r="AS170" s="2"/>
      <c r="AT170" s="2"/>
      <c r="AU170" s="20"/>
      <c r="AV170" s="20"/>
      <c r="AW170" s="21"/>
    </row>
    <row r="171" spans="1:82" x14ac:dyDescent="0.2">
      <c r="A171" s="506"/>
      <c r="B171" s="506"/>
      <c r="C171" s="506"/>
      <c r="D171" s="506"/>
      <c r="E171" s="506"/>
      <c r="F171" s="506"/>
      <c r="G171" s="506"/>
      <c r="H171" s="506"/>
      <c r="I171" s="506"/>
      <c r="J171" s="506"/>
      <c r="K171" s="506"/>
      <c r="L171" s="506"/>
      <c r="M171" s="506"/>
      <c r="N171" s="506"/>
      <c r="O171" s="504" t="s">
        <v>43</v>
      </c>
      <c r="P171" s="505"/>
      <c r="Q171" s="505"/>
      <c r="R171" s="505"/>
      <c r="S171" s="505"/>
      <c r="T171" s="39" t="s">
        <v>0</v>
      </c>
      <c r="U171" s="50">
        <f t="shared" ref="U171:AB171" si="65">IFERROR(SUM(U166:U169),0)</f>
        <v>0</v>
      </c>
      <c r="V171" s="50">
        <f t="shared" si="65"/>
        <v>0</v>
      </c>
      <c r="W171" s="50">
        <f t="shared" si="65"/>
        <v>0</v>
      </c>
      <c r="X171" s="50">
        <f t="shared" si="65"/>
        <v>0</v>
      </c>
      <c r="Y171" s="50">
        <f t="shared" si="65"/>
        <v>0</v>
      </c>
      <c r="Z171" s="50">
        <f t="shared" si="65"/>
        <v>0</v>
      </c>
      <c r="AA171" s="50">
        <f t="shared" si="65"/>
        <v>0</v>
      </c>
      <c r="AB171" s="50">
        <f t="shared" si="65"/>
        <v>0</v>
      </c>
      <c r="AC171" s="50" t="s">
        <v>57</v>
      </c>
      <c r="AD171" s="3"/>
      <c r="AE171" s="72"/>
      <c r="AF171" s="3"/>
      <c r="AG171" s="3"/>
      <c r="AH171" s="3"/>
      <c r="AI171" s="3"/>
      <c r="AJ171" s="3"/>
      <c r="AK171" s="3"/>
      <c r="AL171" s="62"/>
      <c r="AM171" s="62"/>
      <c r="AN171" s="62"/>
      <c r="AO171" s="3"/>
      <c r="AP171" s="3"/>
      <c r="AQ171" s="2"/>
      <c r="AR171" s="2"/>
      <c r="AS171" s="2"/>
      <c r="AT171" s="2"/>
      <c r="AU171" s="20"/>
      <c r="AV171" s="20"/>
      <c r="AW171" s="21"/>
    </row>
    <row r="172" spans="1:82" ht="15" x14ac:dyDescent="0.25">
      <c r="A172" s="507" t="s">
        <v>173</v>
      </c>
      <c r="B172" s="508"/>
      <c r="C172" s="508"/>
      <c r="D172" s="508"/>
      <c r="E172" s="508"/>
      <c r="F172" s="508"/>
      <c r="G172" s="508"/>
      <c r="H172" s="508"/>
      <c r="I172" s="508"/>
      <c r="J172" s="508"/>
      <c r="K172" s="508"/>
      <c r="L172" s="508"/>
      <c r="M172" s="508"/>
      <c r="N172" s="508"/>
      <c r="O172" s="508"/>
      <c r="P172" s="508"/>
      <c r="Q172" s="508"/>
      <c r="R172" s="508"/>
      <c r="S172" s="508"/>
      <c r="T172" s="508"/>
      <c r="U172" s="508"/>
      <c r="V172" s="508"/>
      <c r="W172" s="508"/>
      <c r="X172" s="509"/>
      <c r="Y172" s="509"/>
      <c r="Z172" s="509"/>
      <c r="AA172" s="510"/>
      <c r="AB172" s="510"/>
      <c r="AC172" s="510"/>
      <c r="AD172" s="510"/>
      <c r="AE172" s="511"/>
      <c r="AF172" s="512"/>
      <c r="AG172" s="2"/>
      <c r="AH172" s="2"/>
      <c r="AI172" s="2"/>
      <c r="AJ172" s="2"/>
      <c r="AK172" s="61"/>
      <c r="AL172" s="61"/>
      <c r="AM172" s="61"/>
      <c r="AN172" s="2"/>
      <c r="AO172" s="2"/>
      <c r="AP172" s="2"/>
      <c r="AQ172" s="2"/>
      <c r="AR172" s="2"/>
    </row>
    <row r="173" spans="1:82" x14ac:dyDescent="0.2">
      <c r="A173" s="79" t="s">
        <v>283</v>
      </c>
      <c r="B173" s="80" t="s">
        <v>284</v>
      </c>
      <c r="C173" s="80">
        <v>4301060460</v>
      </c>
      <c r="D173" s="80">
        <v>4680115882874</v>
      </c>
      <c r="E173" s="81">
        <v>0.8</v>
      </c>
      <c r="F173" s="82">
        <v>4</v>
      </c>
      <c r="G173" s="81">
        <v>3.2</v>
      </c>
      <c r="H173" s="81">
        <v>3.4660000000000002</v>
      </c>
      <c r="I173" s="83">
        <v>132</v>
      </c>
      <c r="J173" s="83" t="s">
        <v>121</v>
      </c>
      <c r="K173" s="84" t="s">
        <v>88</v>
      </c>
      <c r="L173" s="84"/>
      <c r="M173" s="501">
        <v>30</v>
      </c>
      <c r="N173" s="501"/>
      <c r="O173" s="645" t="s">
        <v>285</v>
      </c>
      <c r="P173" s="503"/>
      <c r="Q173" s="503"/>
      <c r="R173" s="503"/>
      <c r="S173" s="503"/>
      <c r="T173" s="85" t="s">
        <v>0</v>
      </c>
      <c r="U173" s="65">
        <v>0</v>
      </c>
      <c r="V173" s="66">
        <f>IFERROR(IF(U173="",0,CEILING((U173/$G173),1)*$G173),"")</f>
        <v>0</v>
      </c>
      <c r="W173" s="65">
        <v>0</v>
      </c>
      <c r="X173" s="66">
        <f>IFERROR(IF(W173="",0,CEILING((W173/$G173),1)*$G173),"")</f>
        <v>0</v>
      </c>
      <c r="Y173" s="65">
        <v>0</v>
      </c>
      <c r="Z173" s="66">
        <f>IFERROR(IF(Y173="",0,CEILING((Y173/$G173),1)*$G173),"")</f>
        <v>0</v>
      </c>
      <c r="AA173" s="65">
        <v>0</v>
      </c>
      <c r="AB173" s="66">
        <f>IFERROR(IF(AA173="",0,CEILING((AA173/$G173),1)*$G173),"")</f>
        <v>0</v>
      </c>
      <c r="AC173" s="67" t="str">
        <f>IF(IFERROR(ROUNDUP(V173/G173,0)*0.00902,0)+IFERROR(ROUNDUP(X173/G173,0)*0.00902,0)+IFERROR(ROUNDUP(Z173/G173,0)*0.00902,0)+IFERROR(ROUNDUP(AB173/G173,0)*0.00902,0)=0,"",IFERROR(ROUNDUP(V173/G173,0)*0.00902,0)+IFERROR(ROUNDUP(X173/G173,0)*0.00902,0)+IFERROR(ROUNDUP(Z173/G173,0)*0.00902,0)+IFERROR(ROUNDUP(AB173/G173,0)*0.00902,0))</f>
        <v/>
      </c>
      <c r="AD173" s="79" t="s">
        <v>57</v>
      </c>
      <c r="AE173" s="79" t="s">
        <v>57</v>
      </c>
      <c r="AF173" s="234" t="s">
        <v>286</v>
      </c>
      <c r="AG173" s="2"/>
      <c r="AH173" s="2"/>
      <c r="AI173" s="2"/>
      <c r="AJ173" s="2"/>
      <c r="AK173" s="2"/>
      <c r="AL173" s="61"/>
      <c r="AM173" s="61"/>
      <c r="AN173" s="61"/>
      <c r="AO173" s="2"/>
      <c r="AP173" s="2"/>
      <c r="AQ173" s="2"/>
      <c r="AR173" s="2"/>
      <c r="AS173" s="2"/>
      <c r="AT173" s="2"/>
      <c r="AU173" s="20"/>
      <c r="AV173" s="20"/>
      <c r="AW173" s="21"/>
      <c r="BB173" s="233" t="s">
        <v>65</v>
      </c>
      <c r="BO173" s="77">
        <f>IFERROR(U173*H173/G173,0)</f>
        <v>0</v>
      </c>
      <c r="BP173" s="77">
        <f>IFERROR(V173*H173/G173,0)</f>
        <v>0</v>
      </c>
      <c r="BQ173" s="77">
        <f>IFERROR(1/I173*(U173/G173),0)</f>
        <v>0</v>
      </c>
      <c r="BR173" s="77">
        <f>IFERROR(1/I173*(V173/G173),0)</f>
        <v>0</v>
      </c>
      <c r="BS173" s="77">
        <f>IFERROR(W173*H173/G173,0)</f>
        <v>0</v>
      </c>
      <c r="BT173" s="77">
        <f>IFERROR(X173*H173/G173,0)</f>
        <v>0</v>
      </c>
      <c r="BU173" s="77">
        <f>IFERROR(1/I173*(W173/G173),0)</f>
        <v>0</v>
      </c>
      <c r="BV173" s="77">
        <f>IFERROR(1/I173*(X173/G173),0)</f>
        <v>0</v>
      </c>
      <c r="BW173" s="77">
        <f>IFERROR(Y173*H173/G173,0)</f>
        <v>0</v>
      </c>
      <c r="BX173" s="77">
        <f>IFERROR(Z173*H173/G173,0)</f>
        <v>0</v>
      </c>
      <c r="BY173" s="77">
        <f>IFERROR(1/I173*(Y173/G173),0)</f>
        <v>0</v>
      </c>
      <c r="BZ173" s="77">
        <f>IFERROR(1/I173*(Z173/G173),0)</f>
        <v>0</v>
      </c>
      <c r="CA173" s="77">
        <f>IFERROR(AA173*H173/G173,0)</f>
        <v>0</v>
      </c>
      <c r="CB173" s="77">
        <f>IFERROR(AB173*H173/G173,0)</f>
        <v>0</v>
      </c>
      <c r="CC173" s="77">
        <f>IFERROR(1/I173*(AA173/G173),0)</f>
        <v>0</v>
      </c>
      <c r="CD173" s="77">
        <f>IFERROR(1/I173*(AB173/G173),0)</f>
        <v>0</v>
      </c>
    </row>
    <row r="174" spans="1:82" ht="22.5" x14ac:dyDescent="0.2">
      <c r="A174" s="79" t="s">
        <v>287</v>
      </c>
      <c r="B174" s="80" t="s">
        <v>288</v>
      </c>
      <c r="C174" s="80">
        <v>4301060462</v>
      </c>
      <c r="D174" s="80">
        <v>4680115884434</v>
      </c>
      <c r="E174" s="81">
        <v>0.8</v>
      </c>
      <c r="F174" s="82">
        <v>4</v>
      </c>
      <c r="G174" s="81">
        <v>3.2</v>
      </c>
      <c r="H174" s="81">
        <v>3.4660000000000002</v>
      </c>
      <c r="I174" s="83">
        <v>132</v>
      </c>
      <c r="J174" s="83" t="s">
        <v>121</v>
      </c>
      <c r="K174" s="84" t="s">
        <v>88</v>
      </c>
      <c r="L174" s="84"/>
      <c r="M174" s="501">
        <v>30</v>
      </c>
      <c r="N174" s="501"/>
      <c r="O174" s="6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74" s="503"/>
      <c r="Q174" s="503"/>
      <c r="R174" s="503"/>
      <c r="S174" s="503"/>
      <c r="T174" s="85" t="s">
        <v>0</v>
      </c>
      <c r="U174" s="65">
        <v>0</v>
      </c>
      <c r="V174" s="66">
        <f>IFERROR(IF(U174="",0,CEILING((U174/$G174),1)*$G174),"")</f>
        <v>0</v>
      </c>
      <c r="W174" s="65">
        <v>0</v>
      </c>
      <c r="X174" s="66">
        <f>IFERROR(IF(W174="",0,CEILING((W174/$G174),1)*$G174),"")</f>
        <v>0</v>
      </c>
      <c r="Y174" s="65">
        <v>0</v>
      </c>
      <c r="Z174" s="66">
        <f>IFERROR(IF(Y174="",0,CEILING((Y174/$G174),1)*$G174),"")</f>
        <v>0</v>
      </c>
      <c r="AA174" s="65">
        <v>0</v>
      </c>
      <c r="AB174" s="66">
        <f>IFERROR(IF(AA174="",0,CEILING((AA174/$G174),1)*$G174),"")</f>
        <v>0</v>
      </c>
      <c r="AC174" s="67" t="str">
        <f>IF(IFERROR(ROUNDUP(V174/G174,0)*0.00902,0)+IFERROR(ROUNDUP(X174/G174,0)*0.00902,0)+IFERROR(ROUNDUP(Z174/G174,0)*0.00902,0)+IFERROR(ROUNDUP(AB174/G174,0)*0.00902,0)=0,"",IFERROR(ROUNDUP(V174/G174,0)*0.00902,0)+IFERROR(ROUNDUP(X174/G174,0)*0.00902,0)+IFERROR(ROUNDUP(Z174/G174,0)*0.00902,0)+IFERROR(ROUNDUP(AB174/G174,0)*0.00902,0))</f>
        <v/>
      </c>
      <c r="AD174" s="79" t="s">
        <v>57</v>
      </c>
      <c r="AE174" s="79" t="s">
        <v>57</v>
      </c>
      <c r="AF174" s="236" t="s">
        <v>289</v>
      </c>
      <c r="AG174" s="2"/>
      <c r="AH174" s="2"/>
      <c r="AI174" s="2"/>
      <c r="AJ174" s="2"/>
      <c r="AK174" s="2"/>
      <c r="AL174" s="61"/>
      <c r="AM174" s="61"/>
      <c r="AN174" s="61"/>
      <c r="AO174" s="2"/>
      <c r="AP174" s="2"/>
      <c r="AQ174" s="2"/>
      <c r="AR174" s="2"/>
      <c r="AS174" s="2"/>
      <c r="AT174" s="2"/>
      <c r="AU174" s="20"/>
      <c r="AV174" s="20"/>
      <c r="AW174" s="21"/>
      <c r="BB174" s="235" t="s">
        <v>65</v>
      </c>
      <c r="BO174" s="77">
        <f>IFERROR(U174*H174/G174,0)</f>
        <v>0</v>
      </c>
      <c r="BP174" s="77">
        <f>IFERROR(V174*H174/G174,0)</f>
        <v>0</v>
      </c>
      <c r="BQ174" s="77">
        <f>IFERROR(1/I174*(U174/G174),0)</f>
        <v>0</v>
      </c>
      <c r="BR174" s="77">
        <f>IFERROR(1/I174*(V174/G174),0)</f>
        <v>0</v>
      </c>
      <c r="BS174" s="77">
        <f>IFERROR(W174*H174/G174,0)</f>
        <v>0</v>
      </c>
      <c r="BT174" s="77">
        <f>IFERROR(X174*H174/G174,0)</f>
        <v>0</v>
      </c>
      <c r="BU174" s="77">
        <f>IFERROR(1/I174*(W174/G174),0)</f>
        <v>0</v>
      </c>
      <c r="BV174" s="77">
        <f>IFERROR(1/I174*(X174/G174),0)</f>
        <v>0</v>
      </c>
      <c r="BW174" s="77">
        <f>IFERROR(Y174*H174/G174,0)</f>
        <v>0</v>
      </c>
      <c r="BX174" s="77">
        <f>IFERROR(Z174*H174/G174,0)</f>
        <v>0</v>
      </c>
      <c r="BY174" s="77">
        <f>IFERROR(1/I174*(Y174/G174),0)</f>
        <v>0</v>
      </c>
      <c r="BZ174" s="77">
        <f>IFERROR(1/I174*(Z174/G174),0)</f>
        <v>0</v>
      </c>
      <c r="CA174" s="77">
        <f>IFERROR(AA174*H174/G174,0)</f>
        <v>0</v>
      </c>
      <c r="CB174" s="77">
        <f>IFERROR(AB174*H174/G174,0)</f>
        <v>0</v>
      </c>
      <c r="CC174" s="77">
        <f>IFERROR(1/I174*(AA174/G174),0)</f>
        <v>0</v>
      </c>
      <c r="CD174" s="77">
        <f>IFERROR(1/I174*(AB174/G174),0)</f>
        <v>0</v>
      </c>
    </row>
    <row r="175" spans="1:82" ht="33.75" x14ac:dyDescent="0.2">
      <c r="A175" s="79" t="s">
        <v>290</v>
      </c>
      <c r="B175" s="80" t="s">
        <v>291</v>
      </c>
      <c r="C175" s="80">
        <v>4301060380</v>
      </c>
      <c r="D175" s="80">
        <v>4680115880801</v>
      </c>
      <c r="E175" s="81">
        <v>0.4</v>
      </c>
      <c r="F175" s="82">
        <v>6</v>
      </c>
      <c r="G175" s="81">
        <v>2.4</v>
      </c>
      <c r="H175" s="81">
        <v>2.6520000000000001</v>
      </c>
      <c r="I175" s="83">
        <v>182</v>
      </c>
      <c r="J175" s="83" t="s">
        <v>86</v>
      </c>
      <c r="K175" s="84" t="s">
        <v>88</v>
      </c>
      <c r="L175" s="84"/>
      <c r="M175" s="501">
        <v>40</v>
      </c>
      <c r="N175" s="501"/>
      <c r="O175" s="64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P175" s="503"/>
      <c r="Q175" s="503"/>
      <c r="R175" s="503"/>
      <c r="S175" s="503"/>
      <c r="T175" s="85" t="s">
        <v>0</v>
      </c>
      <c r="U175" s="65">
        <v>0</v>
      </c>
      <c r="V175" s="66">
        <f>IFERROR(IF(U175="",0,CEILING((U175/$G175),1)*$G175),"")</f>
        <v>0</v>
      </c>
      <c r="W175" s="65">
        <v>0</v>
      </c>
      <c r="X175" s="66">
        <f>IFERROR(IF(W175="",0,CEILING((W175/$G175),1)*$G175),"")</f>
        <v>0</v>
      </c>
      <c r="Y175" s="65">
        <v>0</v>
      </c>
      <c r="Z175" s="66">
        <f>IFERROR(IF(Y175="",0,CEILING((Y175/$G175),1)*$G175),"")</f>
        <v>0</v>
      </c>
      <c r="AA175" s="65">
        <v>0</v>
      </c>
      <c r="AB175" s="66">
        <f>IFERROR(IF(AA175="",0,CEILING((AA175/$G175),1)*$G175),"")</f>
        <v>0</v>
      </c>
      <c r="AC175" s="67" t="str">
        <f>IF(IFERROR(ROUNDUP(V175/G175,0)*0.00651,0)+IFERROR(ROUNDUP(X175/G175,0)*0.00651,0)+IFERROR(ROUNDUP(Z175/G175,0)*0.00651,0)+IFERROR(ROUNDUP(AB175/G175,0)*0.00651,0)=0,"",IFERROR(ROUNDUP(V175/G175,0)*0.00651,0)+IFERROR(ROUNDUP(X175/G175,0)*0.00651,0)+IFERROR(ROUNDUP(Z175/G175,0)*0.00651,0)+IFERROR(ROUNDUP(AB175/G175,0)*0.00651,0))</f>
        <v/>
      </c>
      <c r="AD175" s="79" t="s">
        <v>57</v>
      </c>
      <c r="AE175" s="79" t="s">
        <v>57</v>
      </c>
      <c r="AF175" s="238" t="s">
        <v>292</v>
      </c>
      <c r="AG175" s="2"/>
      <c r="AH175" s="2"/>
      <c r="AI175" s="2"/>
      <c r="AJ175" s="2"/>
      <c r="AK175" s="2"/>
      <c r="AL175" s="61"/>
      <c r="AM175" s="61"/>
      <c r="AN175" s="61"/>
      <c r="AO175" s="2"/>
      <c r="AP175" s="2"/>
      <c r="AQ175" s="2"/>
      <c r="AR175" s="2"/>
      <c r="AS175" s="2"/>
      <c r="AT175" s="2"/>
      <c r="AU175" s="20"/>
      <c r="AV175" s="20"/>
      <c r="AW175" s="21"/>
      <c r="BB175" s="237" t="s">
        <v>65</v>
      </c>
      <c r="BO175" s="77">
        <f>IFERROR(U175*H175/G175,0)</f>
        <v>0</v>
      </c>
      <c r="BP175" s="77">
        <f>IFERROR(V175*H175/G175,0)</f>
        <v>0</v>
      </c>
      <c r="BQ175" s="77">
        <f>IFERROR(1/I175*(U175/G175),0)</f>
        <v>0</v>
      </c>
      <c r="BR175" s="77">
        <f>IFERROR(1/I175*(V175/G175),0)</f>
        <v>0</v>
      </c>
      <c r="BS175" s="77">
        <f>IFERROR(W175*H175/G175,0)</f>
        <v>0</v>
      </c>
      <c r="BT175" s="77">
        <f>IFERROR(X175*H175/G175,0)</f>
        <v>0</v>
      </c>
      <c r="BU175" s="77">
        <f>IFERROR(1/I175*(W175/G175),0)</f>
        <v>0</v>
      </c>
      <c r="BV175" s="77">
        <f>IFERROR(1/I175*(X175/G175),0)</f>
        <v>0</v>
      </c>
      <c r="BW175" s="77">
        <f>IFERROR(Y175*H175/G175,0)</f>
        <v>0</v>
      </c>
      <c r="BX175" s="77">
        <f>IFERROR(Z175*H175/G175,0)</f>
        <v>0</v>
      </c>
      <c r="BY175" s="77">
        <f>IFERROR(1/I175*(Y175/G175),0)</f>
        <v>0</v>
      </c>
      <c r="BZ175" s="77">
        <f>IFERROR(1/I175*(Z175/G175),0)</f>
        <v>0</v>
      </c>
      <c r="CA175" s="77">
        <f>IFERROR(AA175*H175/G175,0)</f>
        <v>0</v>
      </c>
      <c r="CB175" s="77">
        <f>IFERROR(AB175*H175/G175,0)</f>
        <v>0</v>
      </c>
      <c r="CC175" s="77">
        <f>IFERROR(1/I175*(AA175/G175),0)</f>
        <v>0</v>
      </c>
      <c r="CD175" s="77">
        <f>IFERROR(1/I175*(AB175/G175),0)</f>
        <v>0</v>
      </c>
    </row>
    <row r="176" spans="1:82" x14ac:dyDescent="0.2">
      <c r="A176" s="506"/>
      <c r="B176" s="506"/>
      <c r="C176" s="506"/>
      <c r="D176" s="506"/>
      <c r="E176" s="506"/>
      <c r="F176" s="506"/>
      <c r="G176" s="506"/>
      <c r="H176" s="506"/>
      <c r="I176" s="506"/>
      <c r="J176" s="506"/>
      <c r="K176" s="506"/>
      <c r="L176" s="506"/>
      <c r="M176" s="506"/>
      <c r="N176" s="506"/>
      <c r="O176" s="504" t="s">
        <v>43</v>
      </c>
      <c r="P176" s="505"/>
      <c r="Q176" s="505"/>
      <c r="R176" s="505"/>
      <c r="S176" s="505"/>
      <c r="T176" s="39" t="s">
        <v>42</v>
      </c>
      <c r="U176" s="50">
        <f>IFERROR(U173/G173,0)+IFERROR(U174/G174,0)+IFERROR(U175/G175,0)</f>
        <v>0</v>
      </c>
      <c r="V176" s="50">
        <f>IFERROR(V173/G173,0)+IFERROR(V174/G174,0)+IFERROR(V175/G175,0)</f>
        <v>0</v>
      </c>
      <c r="W176" s="50">
        <f>IFERROR(W173/G173,0)+IFERROR(W174/G174,0)+IFERROR(W175/G175,0)</f>
        <v>0</v>
      </c>
      <c r="X176" s="50">
        <f>IFERROR(X173/G173,0)+IFERROR(X174/G174,0)+IFERROR(X175/G175,0)</f>
        <v>0</v>
      </c>
      <c r="Y176" s="50">
        <f>IFERROR(Y173/G173,0)+IFERROR(Y174/G174,0)+IFERROR(Y175/G175,0)</f>
        <v>0</v>
      </c>
      <c r="Z176" s="50">
        <f>IFERROR(Z173/G173,0)+IFERROR(Z174/G174,0)+IFERROR(Z175/G175,0)</f>
        <v>0</v>
      </c>
      <c r="AA176" s="50">
        <f>IFERROR(AA173/G173,0)+IFERROR(AA174/G174,0)+IFERROR(AA175/G175,0)</f>
        <v>0</v>
      </c>
      <c r="AB176" s="50">
        <f>IFERROR(AB173/G173,0)+IFERROR(AB174/G174,0)+IFERROR(AB175/G175,0)</f>
        <v>0</v>
      </c>
      <c r="AC176" s="50">
        <f>IFERROR(IF(AC173="",0,AC173),0)+IFERROR(IF(AC174="",0,AC174),0)+IFERROR(IF(AC175="",0,AC175),0)</f>
        <v>0</v>
      </c>
      <c r="AD176" s="3"/>
      <c r="AE176" s="72"/>
      <c r="AF176" s="3"/>
      <c r="AG176" s="3"/>
      <c r="AH176" s="3"/>
      <c r="AI176" s="3"/>
      <c r="AJ176" s="3"/>
      <c r="AK176" s="3"/>
      <c r="AL176" s="62"/>
      <c r="AM176" s="62"/>
      <c r="AN176" s="62"/>
      <c r="AO176" s="3"/>
      <c r="AP176" s="3"/>
      <c r="AQ176" s="2"/>
      <c r="AR176" s="2"/>
      <c r="AS176" s="2"/>
      <c r="AT176" s="2"/>
      <c r="AU176" s="20"/>
      <c r="AV176" s="20"/>
      <c r="AW176" s="21"/>
    </row>
    <row r="177" spans="1:82" x14ac:dyDescent="0.2">
      <c r="A177" s="506"/>
      <c r="B177" s="506"/>
      <c r="C177" s="506"/>
      <c r="D177" s="506"/>
      <c r="E177" s="506"/>
      <c r="F177" s="506"/>
      <c r="G177" s="506"/>
      <c r="H177" s="506"/>
      <c r="I177" s="506"/>
      <c r="J177" s="506"/>
      <c r="K177" s="506"/>
      <c r="L177" s="506"/>
      <c r="M177" s="506"/>
      <c r="N177" s="506"/>
      <c r="O177" s="504" t="s">
        <v>43</v>
      </c>
      <c r="P177" s="505"/>
      <c r="Q177" s="505"/>
      <c r="R177" s="505"/>
      <c r="S177" s="505"/>
      <c r="T177" s="39" t="s">
        <v>0</v>
      </c>
      <c r="U177" s="50">
        <f t="shared" ref="U177:AB177" si="66">IFERROR(SUM(U173:U175),0)</f>
        <v>0</v>
      </c>
      <c r="V177" s="50">
        <f t="shared" si="66"/>
        <v>0</v>
      </c>
      <c r="W177" s="50">
        <f t="shared" si="66"/>
        <v>0</v>
      </c>
      <c r="X177" s="50">
        <f t="shared" si="66"/>
        <v>0</v>
      </c>
      <c r="Y177" s="50">
        <f t="shared" si="66"/>
        <v>0</v>
      </c>
      <c r="Z177" s="50">
        <f t="shared" si="66"/>
        <v>0</v>
      </c>
      <c r="AA177" s="50">
        <f t="shared" si="66"/>
        <v>0</v>
      </c>
      <c r="AB177" s="50">
        <f t="shared" si="66"/>
        <v>0</v>
      </c>
      <c r="AC177" s="50" t="s">
        <v>57</v>
      </c>
      <c r="AD177" s="3"/>
      <c r="AE177" s="72"/>
      <c r="AF177" s="3"/>
      <c r="AG177" s="3"/>
      <c r="AH177" s="3"/>
      <c r="AI177" s="3"/>
      <c r="AJ177" s="3"/>
      <c r="AK177" s="3"/>
      <c r="AL177" s="62"/>
      <c r="AM177" s="62"/>
      <c r="AN177" s="62"/>
      <c r="AO177" s="3"/>
      <c r="AP177" s="3"/>
      <c r="AQ177" s="2"/>
      <c r="AR177" s="2"/>
      <c r="AS177" s="2"/>
      <c r="AT177" s="2"/>
      <c r="AU177" s="20"/>
      <c r="AV177" s="20"/>
      <c r="AW177" s="21"/>
    </row>
    <row r="178" spans="1:82" ht="15" x14ac:dyDescent="0.25">
      <c r="A178" s="526" t="s">
        <v>293</v>
      </c>
      <c r="B178" s="509"/>
      <c r="C178" s="509"/>
      <c r="D178" s="509"/>
      <c r="E178" s="509"/>
      <c r="F178" s="509"/>
      <c r="G178" s="509"/>
      <c r="H178" s="509"/>
      <c r="I178" s="509"/>
      <c r="J178" s="509"/>
      <c r="K178" s="509"/>
      <c r="L178" s="509"/>
      <c r="M178" s="509"/>
      <c r="N178" s="509"/>
      <c r="O178" s="509"/>
      <c r="P178" s="509"/>
      <c r="Q178" s="509"/>
      <c r="R178" s="509"/>
      <c r="S178" s="509"/>
      <c r="T178" s="509"/>
      <c r="U178" s="509"/>
      <c r="V178" s="509"/>
      <c r="W178" s="509"/>
      <c r="X178" s="509"/>
      <c r="Y178" s="509"/>
      <c r="Z178" s="509"/>
      <c r="AA178" s="510"/>
      <c r="AB178" s="510"/>
      <c r="AC178" s="510"/>
      <c r="AD178" s="510"/>
      <c r="AE178" s="511"/>
      <c r="AF178" s="527"/>
      <c r="AG178" s="2"/>
      <c r="AH178" s="2"/>
      <c r="AI178" s="2"/>
      <c r="AJ178" s="2"/>
      <c r="AK178" s="61"/>
      <c r="AL178" s="61"/>
      <c r="AM178" s="61"/>
      <c r="AN178" s="2"/>
      <c r="AO178" s="2"/>
      <c r="AP178" s="2"/>
      <c r="AQ178" s="2"/>
      <c r="AR178" s="2"/>
    </row>
    <row r="179" spans="1:82" ht="15" x14ac:dyDescent="0.25">
      <c r="A179" s="507" t="s">
        <v>118</v>
      </c>
      <c r="B179" s="508"/>
      <c r="C179" s="508"/>
      <c r="D179" s="508"/>
      <c r="E179" s="508"/>
      <c r="F179" s="508"/>
      <c r="G179" s="508"/>
      <c r="H179" s="508"/>
      <c r="I179" s="508"/>
      <c r="J179" s="508"/>
      <c r="K179" s="508"/>
      <c r="L179" s="508"/>
      <c r="M179" s="508"/>
      <c r="N179" s="508"/>
      <c r="O179" s="508"/>
      <c r="P179" s="508"/>
      <c r="Q179" s="508"/>
      <c r="R179" s="508"/>
      <c r="S179" s="508"/>
      <c r="T179" s="508"/>
      <c r="U179" s="508"/>
      <c r="V179" s="508"/>
      <c r="W179" s="508"/>
      <c r="X179" s="509"/>
      <c r="Y179" s="509"/>
      <c r="Z179" s="509"/>
      <c r="AA179" s="510"/>
      <c r="AB179" s="510"/>
      <c r="AC179" s="510"/>
      <c r="AD179" s="510"/>
      <c r="AE179" s="511"/>
      <c r="AF179" s="512"/>
      <c r="AG179" s="2"/>
      <c r="AH179" s="2"/>
      <c r="AI179" s="2"/>
      <c r="AJ179" s="2"/>
      <c r="AK179" s="61"/>
      <c r="AL179" s="61"/>
      <c r="AM179" s="61"/>
      <c r="AN179" s="2"/>
      <c r="AO179" s="2"/>
      <c r="AP179" s="2"/>
      <c r="AQ179" s="2"/>
      <c r="AR179" s="2"/>
    </row>
    <row r="180" spans="1:82" x14ac:dyDescent="0.2">
      <c r="A180" s="79" t="s">
        <v>294</v>
      </c>
      <c r="B180" s="80" t="s">
        <v>295</v>
      </c>
      <c r="C180" s="80">
        <v>4301011945</v>
      </c>
      <c r="D180" s="80">
        <v>4680115884274</v>
      </c>
      <c r="E180" s="81">
        <v>1.45</v>
      </c>
      <c r="F180" s="82">
        <v>8</v>
      </c>
      <c r="G180" s="81">
        <v>11.6</v>
      </c>
      <c r="H180" s="81">
        <v>12.08</v>
      </c>
      <c r="I180" s="83">
        <v>48</v>
      </c>
      <c r="J180" s="83" t="s">
        <v>137</v>
      </c>
      <c r="K180" s="84" t="s">
        <v>296</v>
      </c>
      <c r="L180" s="84"/>
      <c r="M180" s="501">
        <v>55</v>
      </c>
      <c r="N180" s="501"/>
      <c r="O180" s="6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180" s="503"/>
      <c r="Q180" s="503"/>
      <c r="R180" s="503"/>
      <c r="S180" s="503"/>
      <c r="T180" s="85" t="s">
        <v>0</v>
      </c>
      <c r="U180" s="65">
        <v>0</v>
      </c>
      <c r="V180" s="66">
        <f t="shared" ref="V180:V185" si="67">IFERROR(IF(U180="",0,CEILING((U180/$G180),1)*$G180),"")</f>
        <v>0</v>
      </c>
      <c r="W180" s="65">
        <v>0</v>
      </c>
      <c r="X180" s="66">
        <f t="shared" ref="X180:X185" si="68">IFERROR(IF(W180="",0,CEILING((W180/$G180),1)*$G180),"")</f>
        <v>0</v>
      </c>
      <c r="Y180" s="65">
        <v>0</v>
      </c>
      <c r="Z180" s="66">
        <f t="shared" ref="Z180:Z185" si="69">IFERROR(IF(Y180="",0,CEILING((Y180/$G180),1)*$G180),"")</f>
        <v>0</v>
      </c>
      <c r="AA180" s="65">
        <v>0</v>
      </c>
      <c r="AB180" s="66">
        <f t="shared" ref="AB180:AB185" si="70">IFERROR(IF(AA180="",0,CEILING((AA180/$G180),1)*$G180),"")</f>
        <v>0</v>
      </c>
      <c r="AC180" s="67" t="str">
        <f>IF(IFERROR(ROUNDUP(V180/G180,0)*0.02039,0)+IFERROR(ROUNDUP(X180/G180,0)*0.02039,0)+IFERROR(ROUNDUP(Z180/G180,0)*0.02039,0)+IFERROR(ROUNDUP(AB180/G180,0)*0.02039,0)=0,"",IFERROR(ROUNDUP(V180/G180,0)*0.02039,0)+IFERROR(ROUNDUP(X180/G180,0)*0.02039,0)+IFERROR(ROUNDUP(Z180/G180,0)*0.02039,0)+IFERROR(ROUNDUP(AB180/G180,0)*0.02039,0))</f>
        <v/>
      </c>
      <c r="AD180" s="79" t="s">
        <v>57</v>
      </c>
      <c r="AE180" s="79" t="s">
        <v>57</v>
      </c>
      <c r="AF180" s="240" t="s">
        <v>297</v>
      </c>
      <c r="AG180" s="2"/>
      <c r="AH180" s="2"/>
      <c r="AI180" s="2"/>
      <c r="AJ180" s="2"/>
      <c r="AK180" s="2"/>
      <c r="AL180" s="61"/>
      <c r="AM180" s="61"/>
      <c r="AN180" s="61"/>
      <c r="AO180" s="2"/>
      <c r="AP180" s="2"/>
      <c r="AQ180" s="2"/>
      <c r="AR180" s="2"/>
      <c r="AS180" s="2"/>
      <c r="AT180" s="2"/>
      <c r="AU180" s="20"/>
      <c r="AV180" s="20"/>
      <c r="AW180" s="21"/>
      <c r="BB180" s="239" t="s">
        <v>65</v>
      </c>
      <c r="BO180" s="77">
        <f t="shared" ref="BO180:BO185" si="71">IFERROR(U180*H180/G180,0)</f>
        <v>0</v>
      </c>
      <c r="BP180" s="77">
        <f t="shared" ref="BP180:BP185" si="72">IFERROR(V180*H180/G180,0)</f>
        <v>0</v>
      </c>
      <c r="BQ180" s="77">
        <f t="shared" ref="BQ180:BQ185" si="73">IFERROR(1/I180*(U180/G180),0)</f>
        <v>0</v>
      </c>
      <c r="BR180" s="77">
        <f t="shared" ref="BR180:BR185" si="74">IFERROR(1/I180*(V180/G180),0)</f>
        <v>0</v>
      </c>
      <c r="BS180" s="77">
        <f t="shared" ref="BS180:BS185" si="75">IFERROR(W180*H180/G180,0)</f>
        <v>0</v>
      </c>
      <c r="BT180" s="77">
        <f t="shared" ref="BT180:BT185" si="76">IFERROR(X180*H180/G180,0)</f>
        <v>0</v>
      </c>
      <c r="BU180" s="77">
        <f t="shared" ref="BU180:BU185" si="77">IFERROR(1/I180*(W180/G180),0)</f>
        <v>0</v>
      </c>
      <c r="BV180" s="77">
        <f t="shared" ref="BV180:BV185" si="78">IFERROR(1/I180*(X180/G180),0)</f>
        <v>0</v>
      </c>
      <c r="BW180" s="77">
        <f t="shared" ref="BW180:BW185" si="79">IFERROR(Y180*H180/G180,0)</f>
        <v>0</v>
      </c>
      <c r="BX180" s="77">
        <f t="shared" ref="BX180:BX185" si="80">IFERROR(Z180*H180/G180,0)</f>
        <v>0</v>
      </c>
      <c r="BY180" s="77">
        <f t="shared" ref="BY180:BY185" si="81">IFERROR(1/I180*(Y180/G180),0)</f>
        <v>0</v>
      </c>
      <c r="BZ180" s="77">
        <f t="shared" ref="BZ180:BZ185" si="82">IFERROR(1/I180*(Z180/G180),0)</f>
        <v>0</v>
      </c>
      <c r="CA180" s="77">
        <f t="shared" ref="CA180:CA185" si="83">IFERROR(AA180*H180/G180,0)</f>
        <v>0</v>
      </c>
      <c r="CB180" s="77">
        <f t="shared" ref="CB180:CB185" si="84">IFERROR(AB180*H180/G180,0)</f>
        <v>0</v>
      </c>
      <c r="CC180" s="77">
        <f t="shared" ref="CC180:CC185" si="85">IFERROR(1/I180*(AA180/G180),0)</f>
        <v>0</v>
      </c>
      <c r="CD180" s="77">
        <f t="shared" ref="CD180:CD185" si="86">IFERROR(1/I180*(AB180/G180),0)</f>
        <v>0</v>
      </c>
    </row>
    <row r="181" spans="1:82" x14ac:dyDescent="0.2">
      <c r="A181" s="79" t="s">
        <v>298</v>
      </c>
      <c r="B181" s="80" t="s">
        <v>299</v>
      </c>
      <c r="C181" s="80">
        <v>4301011719</v>
      </c>
      <c r="D181" s="80">
        <v>4680115884298</v>
      </c>
      <c r="E181" s="81">
        <v>1.45</v>
      </c>
      <c r="F181" s="82">
        <v>8</v>
      </c>
      <c r="G181" s="81">
        <v>11.6</v>
      </c>
      <c r="H181" s="81">
        <v>12.035</v>
      </c>
      <c r="I181" s="83">
        <v>64</v>
      </c>
      <c r="J181" s="83" t="s">
        <v>137</v>
      </c>
      <c r="K181" s="84" t="s">
        <v>125</v>
      </c>
      <c r="L181" s="84"/>
      <c r="M181" s="501">
        <v>55</v>
      </c>
      <c r="N181" s="501"/>
      <c r="O181" s="6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181" s="503"/>
      <c r="Q181" s="503"/>
      <c r="R181" s="503"/>
      <c r="S181" s="503"/>
      <c r="T181" s="85" t="s">
        <v>0</v>
      </c>
      <c r="U181" s="65">
        <v>0</v>
      </c>
      <c r="V181" s="66">
        <f t="shared" si="67"/>
        <v>0</v>
      </c>
      <c r="W181" s="65">
        <v>0</v>
      </c>
      <c r="X181" s="66">
        <f t="shared" si="68"/>
        <v>0</v>
      </c>
      <c r="Y181" s="65">
        <v>0</v>
      </c>
      <c r="Z181" s="66">
        <f t="shared" si="69"/>
        <v>0</v>
      </c>
      <c r="AA181" s="65">
        <v>0</v>
      </c>
      <c r="AB181" s="66">
        <f t="shared" si="70"/>
        <v>0</v>
      </c>
      <c r="AC181" s="67" t="str">
        <f>IF(IFERROR(ROUNDUP(V181/G181,0)*0.01898,0)+IFERROR(ROUNDUP(X181/G181,0)*0.01898,0)+IFERROR(ROUNDUP(Z181/G181,0)*0.01898,0)+IFERROR(ROUNDUP(AB181/G181,0)*0.01898,0)=0,"",IFERROR(ROUNDUP(V181/G181,0)*0.01898,0)+IFERROR(ROUNDUP(X181/G181,0)*0.01898,0)+IFERROR(ROUNDUP(Z181/G181,0)*0.01898,0)+IFERROR(ROUNDUP(AB181/G181,0)*0.01898,0))</f>
        <v/>
      </c>
      <c r="AD181" s="79" t="s">
        <v>57</v>
      </c>
      <c r="AE181" s="79" t="s">
        <v>57</v>
      </c>
      <c r="AF181" s="242" t="s">
        <v>300</v>
      </c>
      <c r="AG181" s="2"/>
      <c r="AH181" s="2"/>
      <c r="AI181" s="2"/>
      <c r="AJ181" s="2"/>
      <c r="AK181" s="2"/>
      <c r="AL181" s="61"/>
      <c r="AM181" s="61"/>
      <c r="AN181" s="61"/>
      <c r="AO181" s="2"/>
      <c r="AP181" s="2"/>
      <c r="AQ181" s="2"/>
      <c r="AR181" s="2"/>
      <c r="AS181" s="2"/>
      <c r="AT181" s="2"/>
      <c r="AU181" s="20"/>
      <c r="AV181" s="20"/>
      <c r="AW181" s="21"/>
      <c r="BB181" s="241" t="s">
        <v>65</v>
      </c>
      <c r="BO181" s="77">
        <f t="shared" si="71"/>
        <v>0</v>
      </c>
      <c r="BP181" s="77">
        <f t="shared" si="72"/>
        <v>0</v>
      </c>
      <c r="BQ181" s="77">
        <f t="shared" si="73"/>
        <v>0</v>
      </c>
      <c r="BR181" s="77">
        <f t="shared" si="74"/>
        <v>0</v>
      </c>
      <c r="BS181" s="77">
        <f t="shared" si="75"/>
        <v>0</v>
      </c>
      <c r="BT181" s="77">
        <f t="shared" si="76"/>
        <v>0</v>
      </c>
      <c r="BU181" s="77">
        <f t="shared" si="77"/>
        <v>0</v>
      </c>
      <c r="BV181" s="77">
        <f t="shared" si="78"/>
        <v>0</v>
      </c>
      <c r="BW181" s="77">
        <f t="shared" si="79"/>
        <v>0</v>
      </c>
      <c r="BX181" s="77">
        <f t="shared" si="80"/>
        <v>0</v>
      </c>
      <c r="BY181" s="77">
        <f t="shared" si="81"/>
        <v>0</v>
      </c>
      <c r="BZ181" s="77">
        <f t="shared" si="82"/>
        <v>0</v>
      </c>
      <c r="CA181" s="77">
        <f t="shared" si="83"/>
        <v>0</v>
      </c>
      <c r="CB181" s="77">
        <f t="shared" si="84"/>
        <v>0</v>
      </c>
      <c r="CC181" s="77">
        <f t="shared" si="85"/>
        <v>0</v>
      </c>
      <c r="CD181" s="77">
        <f t="shared" si="86"/>
        <v>0</v>
      </c>
    </row>
    <row r="182" spans="1:82" x14ac:dyDescent="0.2">
      <c r="A182" s="79" t="s">
        <v>301</v>
      </c>
      <c r="B182" s="80" t="s">
        <v>302</v>
      </c>
      <c r="C182" s="80">
        <v>4301011944</v>
      </c>
      <c r="D182" s="80">
        <v>4680115884250</v>
      </c>
      <c r="E182" s="81">
        <v>1.45</v>
      </c>
      <c r="F182" s="82">
        <v>8</v>
      </c>
      <c r="G182" s="81">
        <v>11.6</v>
      </c>
      <c r="H182" s="81">
        <v>12.08</v>
      </c>
      <c r="I182" s="83">
        <v>48</v>
      </c>
      <c r="J182" s="83" t="s">
        <v>137</v>
      </c>
      <c r="K182" s="84" t="s">
        <v>296</v>
      </c>
      <c r="L182" s="84"/>
      <c r="M182" s="501">
        <v>55</v>
      </c>
      <c r="N182" s="501"/>
      <c r="O182" s="6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P182" s="503"/>
      <c r="Q182" s="503"/>
      <c r="R182" s="503"/>
      <c r="S182" s="503"/>
      <c r="T182" s="85" t="s">
        <v>0</v>
      </c>
      <c r="U182" s="65">
        <v>0</v>
      </c>
      <c r="V182" s="66">
        <f t="shared" si="67"/>
        <v>0</v>
      </c>
      <c r="W182" s="65">
        <v>0</v>
      </c>
      <c r="X182" s="66">
        <f t="shared" si="68"/>
        <v>0</v>
      </c>
      <c r="Y182" s="65">
        <v>0</v>
      </c>
      <c r="Z182" s="66">
        <f t="shared" si="69"/>
        <v>0</v>
      </c>
      <c r="AA182" s="65">
        <v>0</v>
      </c>
      <c r="AB182" s="66">
        <f t="shared" si="70"/>
        <v>0</v>
      </c>
      <c r="AC182" s="67" t="str">
        <f>IF(IFERROR(ROUNDUP(V182/G182,0)*0.02039,0)+IFERROR(ROUNDUP(X182/G182,0)*0.02039,0)+IFERROR(ROUNDUP(Z182/G182,0)*0.02039,0)+IFERROR(ROUNDUP(AB182/G182,0)*0.02039,0)=0,"",IFERROR(ROUNDUP(V182/G182,0)*0.02039,0)+IFERROR(ROUNDUP(X182/G182,0)*0.02039,0)+IFERROR(ROUNDUP(Z182/G182,0)*0.02039,0)+IFERROR(ROUNDUP(AB182/G182,0)*0.02039,0))</f>
        <v/>
      </c>
      <c r="AD182" s="79" t="s">
        <v>57</v>
      </c>
      <c r="AE182" s="79" t="s">
        <v>57</v>
      </c>
      <c r="AF182" s="244" t="s">
        <v>297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243" t="s">
        <v>65</v>
      </c>
      <c r="BO182" s="77">
        <f t="shared" si="71"/>
        <v>0</v>
      </c>
      <c r="BP182" s="77">
        <f t="shared" si="72"/>
        <v>0</v>
      </c>
      <c r="BQ182" s="77">
        <f t="shared" si="73"/>
        <v>0</v>
      </c>
      <c r="BR182" s="77">
        <f t="shared" si="74"/>
        <v>0</v>
      </c>
      <c r="BS182" s="77">
        <f t="shared" si="75"/>
        <v>0</v>
      </c>
      <c r="BT182" s="77">
        <f t="shared" si="76"/>
        <v>0</v>
      </c>
      <c r="BU182" s="77">
        <f t="shared" si="77"/>
        <v>0</v>
      </c>
      <c r="BV182" s="77">
        <f t="shared" si="78"/>
        <v>0</v>
      </c>
      <c r="BW182" s="77">
        <f t="shared" si="79"/>
        <v>0</v>
      </c>
      <c r="BX182" s="77">
        <f t="shared" si="80"/>
        <v>0</v>
      </c>
      <c r="BY182" s="77">
        <f t="shared" si="81"/>
        <v>0</v>
      </c>
      <c r="BZ182" s="77">
        <f t="shared" si="82"/>
        <v>0</v>
      </c>
      <c r="CA182" s="77">
        <f t="shared" si="83"/>
        <v>0</v>
      </c>
      <c r="CB182" s="77">
        <f t="shared" si="84"/>
        <v>0</v>
      </c>
      <c r="CC182" s="77">
        <f t="shared" si="85"/>
        <v>0</v>
      </c>
      <c r="CD182" s="77">
        <f t="shared" si="86"/>
        <v>0</v>
      </c>
    </row>
    <row r="183" spans="1:82" x14ac:dyDescent="0.2">
      <c r="A183" s="79" t="s">
        <v>303</v>
      </c>
      <c r="B183" s="80" t="s">
        <v>304</v>
      </c>
      <c r="C183" s="80">
        <v>4301011718</v>
      </c>
      <c r="D183" s="80">
        <v>4680115884281</v>
      </c>
      <c r="E183" s="81">
        <v>0.4</v>
      </c>
      <c r="F183" s="82">
        <v>10</v>
      </c>
      <c r="G183" s="81">
        <v>4</v>
      </c>
      <c r="H183" s="81">
        <v>4.21</v>
      </c>
      <c r="I183" s="83">
        <v>132</v>
      </c>
      <c r="J183" s="83" t="s">
        <v>121</v>
      </c>
      <c r="K183" s="84" t="s">
        <v>125</v>
      </c>
      <c r="L183" s="84"/>
      <c r="M183" s="501">
        <v>55</v>
      </c>
      <c r="N183" s="501"/>
      <c r="O183" s="6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183" s="503"/>
      <c r="Q183" s="503"/>
      <c r="R183" s="503"/>
      <c r="S183" s="503"/>
      <c r="T183" s="85" t="s">
        <v>0</v>
      </c>
      <c r="U183" s="65">
        <v>0</v>
      </c>
      <c r="V183" s="66">
        <f t="shared" si="67"/>
        <v>0</v>
      </c>
      <c r="W183" s="65">
        <v>0</v>
      </c>
      <c r="X183" s="66">
        <f t="shared" si="68"/>
        <v>0</v>
      </c>
      <c r="Y183" s="65">
        <v>0</v>
      </c>
      <c r="Z183" s="66">
        <f t="shared" si="69"/>
        <v>0</v>
      </c>
      <c r="AA183" s="65">
        <v>0</v>
      </c>
      <c r="AB183" s="66">
        <f t="shared" si="70"/>
        <v>0</v>
      </c>
      <c r="AC183" s="67" t="str">
        <f>IF(IFERROR(ROUNDUP(V183/G183,0)*0.00902,0)+IFERROR(ROUNDUP(X183/G183,0)*0.00902,0)+IFERROR(ROUNDUP(Z183/G183,0)*0.00902,0)+IFERROR(ROUNDUP(AB183/G183,0)*0.00902,0)=0,"",IFERROR(ROUNDUP(V183/G183,0)*0.00902,0)+IFERROR(ROUNDUP(X183/G183,0)*0.00902,0)+IFERROR(ROUNDUP(Z183/G183,0)*0.00902,0)+IFERROR(ROUNDUP(AB183/G183,0)*0.00902,0))</f>
        <v/>
      </c>
      <c r="AD183" s="79" t="s">
        <v>57</v>
      </c>
      <c r="AE183" s="79" t="s">
        <v>57</v>
      </c>
      <c r="AF183" s="246" t="s">
        <v>305</v>
      </c>
      <c r="AG183" s="2"/>
      <c r="AH183" s="2"/>
      <c r="AI183" s="2"/>
      <c r="AJ183" s="2"/>
      <c r="AK183" s="2"/>
      <c r="AL183" s="61"/>
      <c r="AM183" s="61"/>
      <c r="AN183" s="61"/>
      <c r="AO183" s="2"/>
      <c r="AP183" s="2"/>
      <c r="AQ183" s="2"/>
      <c r="AR183" s="2"/>
      <c r="AS183" s="2"/>
      <c r="AT183" s="2"/>
      <c r="AU183" s="20"/>
      <c r="AV183" s="20"/>
      <c r="AW183" s="21"/>
      <c r="BB183" s="245" t="s">
        <v>65</v>
      </c>
      <c r="BO183" s="77">
        <f t="shared" si="71"/>
        <v>0</v>
      </c>
      <c r="BP183" s="77">
        <f t="shared" si="72"/>
        <v>0</v>
      </c>
      <c r="BQ183" s="77">
        <f t="shared" si="73"/>
        <v>0</v>
      </c>
      <c r="BR183" s="77">
        <f t="shared" si="74"/>
        <v>0</v>
      </c>
      <c r="BS183" s="77">
        <f t="shared" si="75"/>
        <v>0</v>
      </c>
      <c r="BT183" s="77">
        <f t="shared" si="76"/>
        <v>0</v>
      </c>
      <c r="BU183" s="77">
        <f t="shared" si="77"/>
        <v>0</v>
      </c>
      <c r="BV183" s="77">
        <f t="shared" si="78"/>
        <v>0</v>
      </c>
      <c r="BW183" s="77">
        <f t="shared" si="79"/>
        <v>0</v>
      </c>
      <c r="BX183" s="77">
        <f t="shared" si="80"/>
        <v>0</v>
      </c>
      <c r="BY183" s="77">
        <f t="shared" si="81"/>
        <v>0</v>
      </c>
      <c r="BZ183" s="77">
        <f t="shared" si="82"/>
        <v>0</v>
      </c>
      <c r="CA183" s="77">
        <f t="shared" si="83"/>
        <v>0</v>
      </c>
      <c r="CB183" s="77">
        <f t="shared" si="84"/>
        <v>0</v>
      </c>
      <c r="CC183" s="77">
        <f t="shared" si="85"/>
        <v>0</v>
      </c>
      <c r="CD183" s="77">
        <f t="shared" si="86"/>
        <v>0</v>
      </c>
    </row>
    <row r="184" spans="1:82" x14ac:dyDescent="0.2">
      <c r="A184" s="79" t="s">
        <v>306</v>
      </c>
      <c r="B184" s="80" t="s">
        <v>307</v>
      </c>
      <c r="C184" s="80">
        <v>4301011720</v>
      </c>
      <c r="D184" s="80">
        <v>4680115884199</v>
      </c>
      <c r="E184" s="81">
        <v>0.37</v>
      </c>
      <c r="F184" s="82">
        <v>10</v>
      </c>
      <c r="G184" s="81">
        <v>3.7</v>
      </c>
      <c r="H184" s="81">
        <v>3.91</v>
      </c>
      <c r="I184" s="83">
        <v>132</v>
      </c>
      <c r="J184" s="83" t="s">
        <v>121</v>
      </c>
      <c r="K184" s="84" t="s">
        <v>125</v>
      </c>
      <c r="L184" s="84"/>
      <c r="M184" s="501">
        <v>55</v>
      </c>
      <c r="N184" s="501"/>
      <c r="O184" s="6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184" s="503"/>
      <c r="Q184" s="503"/>
      <c r="R184" s="503"/>
      <c r="S184" s="503"/>
      <c r="T184" s="85" t="s">
        <v>0</v>
      </c>
      <c r="U184" s="65">
        <v>0</v>
      </c>
      <c r="V184" s="66">
        <f t="shared" si="67"/>
        <v>0</v>
      </c>
      <c r="W184" s="65">
        <v>0</v>
      </c>
      <c r="X184" s="66">
        <f t="shared" si="68"/>
        <v>0</v>
      </c>
      <c r="Y184" s="65">
        <v>0</v>
      </c>
      <c r="Z184" s="66">
        <f t="shared" si="69"/>
        <v>0</v>
      </c>
      <c r="AA184" s="65">
        <v>0</v>
      </c>
      <c r="AB184" s="66">
        <f t="shared" si="70"/>
        <v>0</v>
      </c>
      <c r="AC184" s="67" t="str">
        <f>IF(IFERROR(ROUNDUP(V184/G184,0)*0.00902,0)+IFERROR(ROUNDUP(X184/G184,0)*0.00902,0)+IFERROR(ROUNDUP(Z184/G184,0)*0.00902,0)+IFERROR(ROUNDUP(AB184/G184,0)*0.00902,0)=0,"",IFERROR(ROUNDUP(V184/G184,0)*0.00902,0)+IFERROR(ROUNDUP(X184/G184,0)*0.00902,0)+IFERROR(ROUNDUP(Z184/G184,0)*0.00902,0)+IFERROR(ROUNDUP(AB184/G184,0)*0.00902,0))</f>
        <v/>
      </c>
      <c r="AD184" s="79" t="s">
        <v>57</v>
      </c>
      <c r="AE184" s="79" t="s">
        <v>57</v>
      </c>
      <c r="AF184" s="248" t="s">
        <v>300</v>
      </c>
      <c r="AG184" s="2"/>
      <c r="AH184" s="2"/>
      <c r="AI184" s="2"/>
      <c r="AJ184" s="2"/>
      <c r="AK184" s="2"/>
      <c r="AL184" s="61"/>
      <c r="AM184" s="61"/>
      <c r="AN184" s="61"/>
      <c r="AO184" s="2"/>
      <c r="AP184" s="2"/>
      <c r="AQ184" s="2"/>
      <c r="AR184" s="2"/>
      <c r="AS184" s="2"/>
      <c r="AT184" s="2"/>
      <c r="AU184" s="20"/>
      <c r="AV184" s="20"/>
      <c r="AW184" s="21"/>
      <c r="BB184" s="247" t="s">
        <v>65</v>
      </c>
      <c r="BO184" s="77">
        <f t="shared" si="71"/>
        <v>0</v>
      </c>
      <c r="BP184" s="77">
        <f t="shared" si="72"/>
        <v>0</v>
      </c>
      <c r="BQ184" s="77">
        <f t="shared" si="73"/>
        <v>0</v>
      </c>
      <c r="BR184" s="77">
        <f t="shared" si="74"/>
        <v>0</v>
      </c>
      <c r="BS184" s="77">
        <f t="shared" si="75"/>
        <v>0</v>
      </c>
      <c r="BT184" s="77">
        <f t="shared" si="76"/>
        <v>0</v>
      </c>
      <c r="BU184" s="77">
        <f t="shared" si="77"/>
        <v>0</v>
      </c>
      <c r="BV184" s="77">
        <f t="shared" si="78"/>
        <v>0</v>
      </c>
      <c r="BW184" s="77">
        <f t="shared" si="79"/>
        <v>0</v>
      </c>
      <c r="BX184" s="77">
        <f t="shared" si="80"/>
        <v>0</v>
      </c>
      <c r="BY184" s="77">
        <f t="shared" si="81"/>
        <v>0</v>
      </c>
      <c r="BZ184" s="77">
        <f t="shared" si="82"/>
        <v>0</v>
      </c>
      <c r="CA184" s="77">
        <f t="shared" si="83"/>
        <v>0</v>
      </c>
      <c r="CB184" s="77">
        <f t="shared" si="84"/>
        <v>0</v>
      </c>
      <c r="CC184" s="77">
        <f t="shared" si="85"/>
        <v>0</v>
      </c>
      <c r="CD184" s="77">
        <f t="shared" si="86"/>
        <v>0</v>
      </c>
    </row>
    <row r="185" spans="1:82" x14ac:dyDescent="0.2">
      <c r="A185" s="79" t="s">
        <v>308</v>
      </c>
      <c r="B185" s="80" t="s">
        <v>309</v>
      </c>
      <c r="C185" s="80">
        <v>4301011716</v>
      </c>
      <c r="D185" s="80">
        <v>4680115884267</v>
      </c>
      <c r="E185" s="81">
        <v>0.4</v>
      </c>
      <c r="F185" s="82">
        <v>10</v>
      </c>
      <c r="G185" s="81">
        <v>4</v>
      </c>
      <c r="H185" s="81">
        <v>4.21</v>
      </c>
      <c r="I185" s="83">
        <v>132</v>
      </c>
      <c r="J185" s="83" t="s">
        <v>121</v>
      </c>
      <c r="K185" s="84" t="s">
        <v>125</v>
      </c>
      <c r="L185" s="84"/>
      <c r="M185" s="501">
        <v>55</v>
      </c>
      <c r="N185" s="501"/>
      <c r="O185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185" s="503"/>
      <c r="Q185" s="503"/>
      <c r="R185" s="503"/>
      <c r="S185" s="503"/>
      <c r="T185" s="85" t="s">
        <v>0</v>
      </c>
      <c r="U185" s="65">
        <v>0</v>
      </c>
      <c r="V185" s="66">
        <f t="shared" si="67"/>
        <v>0</v>
      </c>
      <c r="W185" s="65">
        <v>0</v>
      </c>
      <c r="X185" s="66">
        <f t="shared" si="68"/>
        <v>0</v>
      </c>
      <c r="Y185" s="65">
        <v>0</v>
      </c>
      <c r="Z185" s="66">
        <f t="shared" si="69"/>
        <v>0</v>
      </c>
      <c r="AA185" s="65">
        <v>0</v>
      </c>
      <c r="AB185" s="66">
        <f t="shared" si="70"/>
        <v>0</v>
      </c>
      <c r="AC185" s="67" t="str">
        <f>IF(IFERROR(ROUNDUP(V185/G185,0)*0.00902,0)+IFERROR(ROUNDUP(X185/G185,0)*0.00902,0)+IFERROR(ROUNDUP(Z185/G185,0)*0.00902,0)+IFERROR(ROUNDUP(AB185/G185,0)*0.00902,0)=0,"",IFERROR(ROUNDUP(V185/G185,0)*0.00902,0)+IFERROR(ROUNDUP(X185/G185,0)*0.00902,0)+IFERROR(ROUNDUP(Z185/G185,0)*0.00902,0)+IFERROR(ROUNDUP(AB185/G185,0)*0.00902,0))</f>
        <v/>
      </c>
      <c r="AD185" s="79" t="s">
        <v>57</v>
      </c>
      <c r="AE185" s="79" t="s">
        <v>57</v>
      </c>
      <c r="AF185" s="250" t="s">
        <v>310</v>
      </c>
      <c r="AG185" s="2"/>
      <c r="AH185" s="2"/>
      <c r="AI185" s="2"/>
      <c r="AJ185" s="2"/>
      <c r="AK185" s="2"/>
      <c r="AL185" s="61"/>
      <c r="AM185" s="61"/>
      <c r="AN185" s="61"/>
      <c r="AO185" s="2"/>
      <c r="AP185" s="2"/>
      <c r="AQ185" s="2"/>
      <c r="AR185" s="2"/>
      <c r="AS185" s="2"/>
      <c r="AT185" s="2"/>
      <c r="AU185" s="20"/>
      <c r="AV185" s="20"/>
      <c r="AW185" s="21"/>
      <c r="BB185" s="249" t="s">
        <v>65</v>
      </c>
      <c r="BO185" s="77">
        <f t="shared" si="71"/>
        <v>0</v>
      </c>
      <c r="BP185" s="77">
        <f t="shared" si="72"/>
        <v>0</v>
      </c>
      <c r="BQ185" s="77">
        <f t="shared" si="73"/>
        <v>0</v>
      </c>
      <c r="BR185" s="77">
        <f t="shared" si="74"/>
        <v>0</v>
      </c>
      <c r="BS185" s="77">
        <f t="shared" si="75"/>
        <v>0</v>
      </c>
      <c r="BT185" s="77">
        <f t="shared" si="76"/>
        <v>0</v>
      </c>
      <c r="BU185" s="77">
        <f t="shared" si="77"/>
        <v>0</v>
      </c>
      <c r="BV185" s="77">
        <f t="shared" si="78"/>
        <v>0</v>
      </c>
      <c r="BW185" s="77">
        <f t="shared" si="79"/>
        <v>0</v>
      </c>
      <c r="BX185" s="77">
        <f t="shared" si="80"/>
        <v>0</v>
      </c>
      <c r="BY185" s="77">
        <f t="shared" si="81"/>
        <v>0</v>
      </c>
      <c r="BZ185" s="77">
        <f t="shared" si="82"/>
        <v>0</v>
      </c>
      <c r="CA185" s="77">
        <f t="shared" si="83"/>
        <v>0</v>
      </c>
      <c r="CB185" s="77">
        <f t="shared" si="84"/>
        <v>0</v>
      </c>
      <c r="CC185" s="77">
        <f t="shared" si="85"/>
        <v>0</v>
      </c>
      <c r="CD185" s="77">
        <f t="shared" si="86"/>
        <v>0</v>
      </c>
    </row>
    <row r="186" spans="1:82" x14ac:dyDescent="0.2">
      <c r="A186" s="506"/>
      <c r="B186" s="506"/>
      <c r="C186" s="506"/>
      <c r="D186" s="506"/>
      <c r="E186" s="506"/>
      <c r="F186" s="506"/>
      <c r="G186" s="506"/>
      <c r="H186" s="506"/>
      <c r="I186" s="506"/>
      <c r="J186" s="506"/>
      <c r="K186" s="506"/>
      <c r="L186" s="506"/>
      <c r="M186" s="506"/>
      <c r="N186" s="506"/>
      <c r="O186" s="504" t="s">
        <v>43</v>
      </c>
      <c r="P186" s="505"/>
      <c r="Q186" s="505"/>
      <c r="R186" s="505"/>
      <c r="S186" s="505"/>
      <c r="T186" s="39" t="s">
        <v>42</v>
      </c>
      <c r="U186" s="50">
        <f>IFERROR(U180/G180,0)+IFERROR(U181/G181,0)+IFERROR(U182/G182,0)+IFERROR(U183/G183,0)+IFERROR(U184/G184,0)+IFERROR(U185/G185,0)</f>
        <v>0</v>
      </c>
      <c r="V186" s="50">
        <f>IFERROR(V180/G180,0)+IFERROR(V181/G181,0)+IFERROR(V182/G182,0)+IFERROR(V183/G183,0)+IFERROR(V184/G184,0)+IFERROR(V185/G185,0)</f>
        <v>0</v>
      </c>
      <c r="W186" s="50">
        <f>IFERROR(W180/G180,0)+IFERROR(W181/G181,0)+IFERROR(W182/G182,0)+IFERROR(W183/G183,0)+IFERROR(W184/G184,0)+IFERROR(W185/G185,0)</f>
        <v>0</v>
      </c>
      <c r="X186" s="50">
        <f>IFERROR(X180/G180,0)+IFERROR(X181/G181,0)+IFERROR(X182/G182,0)+IFERROR(X183/G183,0)+IFERROR(X184/G184,0)+IFERROR(X185/G185,0)</f>
        <v>0</v>
      </c>
      <c r="Y186" s="50">
        <f>IFERROR(Y180/G180,0)+IFERROR(Y181/G181,0)+IFERROR(Y182/G182,0)+IFERROR(Y183/G183,0)+IFERROR(Y184/G184,0)+IFERROR(Y185/G185,0)</f>
        <v>0</v>
      </c>
      <c r="Z186" s="50">
        <f>IFERROR(Z180/G180,0)+IFERROR(Z181/G181,0)+IFERROR(Z182/G182,0)+IFERROR(Z183/G183,0)+IFERROR(Z184/G184,0)+IFERROR(Z185/G185,0)</f>
        <v>0</v>
      </c>
      <c r="AA186" s="50">
        <f>IFERROR(AA180/G180,0)+IFERROR(AA181/G181,0)+IFERROR(AA182/G182,0)+IFERROR(AA183/G183,0)+IFERROR(AA184/G184,0)+IFERROR(AA185/G185,0)</f>
        <v>0</v>
      </c>
      <c r="AB186" s="50">
        <f>IFERROR(AB180/G180,0)+IFERROR(AB181/G181,0)+IFERROR(AB182/G182,0)+IFERROR(AB183/G183,0)+IFERROR(AB184/G184,0)+IFERROR(AB185/G185,0)</f>
        <v>0</v>
      </c>
      <c r="AC186" s="50">
        <f>IFERROR(IF(AC180="",0,AC180),0)+IFERROR(IF(AC181="",0,AC181),0)+IFERROR(IF(AC182="",0,AC182),0)+IFERROR(IF(AC183="",0,AC183),0)+IFERROR(IF(AC184="",0,AC184),0)+IFERROR(IF(AC185="",0,AC185),0)</f>
        <v>0</v>
      </c>
      <c r="AD186" s="3"/>
      <c r="AE186" s="72"/>
      <c r="AF186" s="3"/>
      <c r="AG186" s="3"/>
      <c r="AH186" s="3"/>
      <c r="AI186" s="3"/>
      <c r="AJ186" s="3"/>
      <c r="AK186" s="3"/>
      <c r="AL186" s="62"/>
      <c r="AM186" s="62"/>
      <c r="AN186" s="62"/>
      <c r="AO186" s="3"/>
      <c r="AP186" s="3"/>
      <c r="AQ186" s="2"/>
      <c r="AR186" s="2"/>
      <c r="AS186" s="2"/>
      <c r="AT186" s="2"/>
      <c r="AU186" s="20"/>
      <c r="AV186" s="20"/>
      <c r="AW186" s="21"/>
    </row>
    <row r="187" spans="1:82" x14ac:dyDescent="0.2">
      <c r="A187" s="506"/>
      <c r="B187" s="506"/>
      <c r="C187" s="506"/>
      <c r="D187" s="506"/>
      <c r="E187" s="506"/>
      <c r="F187" s="506"/>
      <c r="G187" s="506"/>
      <c r="H187" s="506"/>
      <c r="I187" s="506"/>
      <c r="J187" s="506"/>
      <c r="K187" s="506"/>
      <c r="L187" s="506"/>
      <c r="M187" s="506"/>
      <c r="N187" s="506"/>
      <c r="O187" s="504" t="s">
        <v>43</v>
      </c>
      <c r="P187" s="505"/>
      <c r="Q187" s="505"/>
      <c r="R187" s="505"/>
      <c r="S187" s="505"/>
      <c r="T187" s="39" t="s">
        <v>0</v>
      </c>
      <c r="U187" s="50">
        <f t="shared" ref="U187:AB187" si="87">IFERROR(SUM(U180:U185),0)</f>
        <v>0</v>
      </c>
      <c r="V187" s="50">
        <f t="shared" si="87"/>
        <v>0</v>
      </c>
      <c r="W187" s="50">
        <f t="shared" si="87"/>
        <v>0</v>
      </c>
      <c r="X187" s="50">
        <f t="shared" si="87"/>
        <v>0</v>
      </c>
      <c r="Y187" s="50">
        <f t="shared" si="87"/>
        <v>0</v>
      </c>
      <c r="Z187" s="50">
        <f t="shared" si="87"/>
        <v>0</v>
      </c>
      <c r="AA187" s="50">
        <f t="shared" si="87"/>
        <v>0</v>
      </c>
      <c r="AB187" s="50">
        <f t="shared" si="87"/>
        <v>0</v>
      </c>
      <c r="AC187" s="50" t="s">
        <v>57</v>
      </c>
      <c r="AD187" s="3"/>
      <c r="AE187" s="72"/>
      <c r="AF187" s="3"/>
      <c r="AG187" s="3"/>
      <c r="AH187" s="3"/>
      <c r="AI187" s="3"/>
      <c r="AJ187" s="3"/>
      <c r="AK187" s="3"/>
      <c r="AL187" s="62"/>
      <c r="AM187" s="62"/>
      <c r="AN187" s="62"/>
      <c r="AO187" s="3"/>
      <c r="AP187" s="3"/>
      <c r="AQ187" s="2"/>
      <c r="AR187" s="2"/>
      <c r="AS187" s="2"/>
      <c r="AT187" s="2"/>
      <c r="AU187" s="20"/>
      <c r="AV187" s="20"/>
      <c r="AW187" s="21"/>
    </row>
    <row r="188" spans="1:82" ht="15" x14ac:dyDescent="0.25">
      <c r="A188" s="526" t="s">
        <v>311</v>
      </c>
      <c r="B188" s="509"/>
      <c r="C188" s="509"/>
      <c r="D188" s="509"/>
      <c r="E188" s="509"/>
      <c r="F188" s="509"/>
      <c r="G188" s="509"/>
      <c r="H188" s="509"/>
      <c r="I188" s="509"/>
      <c r="J188" s="509"/>
      <c r="K188" s="509"/>
      <c r="L188" s="509"/>
      <c r="M188" s="509"/>
      <c r="N188" s="509"/>
      <c r="O188" s="509"/>
      <c r="P188" s="509"/>
      <c r="Q188" s="509"/>
      <c r="R188" s="509"/>
      <c r="S188" s="509"/>
      <c r="T188" s="509"/>
      <c r="U188" s="509"/>
      <c r="V188" s="509"/>
      <c r="W188" s="509"/>
      <c r="X188" s="509"/>
      <c r="Y188" s="509"/>
      <c r="Z188" s="509"/>
      <c r="AA188" s="510"/>
      <c r="AB188" s="510"/>
      <c r="AC188" s="510"/>
      <c r="AD188" s="510"/>
      <c r="AE188" s="511"/>
      <c r="AF188" s="527"/>
      <c r="AG188" s="2"/>
      <c r="AH188" s="2"/>
      <c r="AI188" s="2"/>
      <c r="AJ188" s="2"/>
      <c r="AK188" s="61"/>
      <c r="AL188" s="61"/>
      <c r="AM188" s="61"/>
      <c r="AN188" s="2"/>
      <c r="AO188" s="2"/>
      <c r="AP188" s="2"/>
      <c r="AQ188" s="2"/>
      <c r="AR188" s="2"/>
    </row>
    <row r="189" spans="1:82" ht="15" x14ac:dyDescent="0.25">
      <c r="A189" s="507" t="s">
        <v>118</v>
      </c>
      <c r="B189" s="508"/>
      <c r="C189" s="508"/>
      <c r="D189" s="508"/>
      <c r="E189" s="508"/>
      <c r="F189" s="508"/>
      <c r="G189" s="508"/>
      <c r="H189" s="508"/>
      <c r="I189" s="508"/>
      <c r="J189" s="508"/>
      <c r="K189" s="508"/>
      <c r="L189" s="508"/>
      <c r="M189" s="508"/>
      <c r="N189" s="508"/>
      <c r="O189" s="508"/>
      <c r="P189" s="508"/>
      <c r="Q189" s="508"/>
      <c r="R189" s="508"/>
      <c r="S189" s="508"/>
      <c r="T189" s="508"/>
      <c r="U189" s="508"/>
      <c r="V189" s="508"/>
      <c r="W189" s="508"/>
      <c r="X189" s="509"/>
      <c r="Y189" s="509"/>
      <c r="Z189" s="509"/>
      <c r="AA189" s="510"/>
      <c r="AB189" s="510"/>
      <c r="AC189" s="510"/>
      <c r="AD189" s="510"/>
      <c r="AE189" s="511"/>
      <c r="AF189" s="512"/>
      <c r="AG189" s="2"/>
      <c r="AH189" s="2"/>
      <c r="AI189" s="2"/>
      <c r="AJ189" s="2"/>
      <c r="AK189" s="61"/>
      <c r="AL189" s="61"/>
      <c r="AM189" s="61"/>
      <c r="AN189" s="2"/>
      <c r="AO189" s="2"/>
      <c r="AP189" s="2"/>
      <c r="AQ189" s="2"/>
      <c r="AR189" s="2"/>
    </row>
    <row r="190" spans="1:82" x14ac:dyDescent="0.2">
      <c r="A190" s="79" t="s">
        <v>312</v>
      </c>
      <c r="B190" s="80" t="s">
        <v>313</v>
      </c>
      <c r="C190" s="80">
        <v>4301011942</v>
      </c>
      <c r="D190" s="80">
        <v>4680115884137</v>
      </c>
      <c r="E190" s="81">
        <v>1.45</v>
      </c>
      <c r="F190" s="82">
        <v>8</v>
      </c>
      <c r="G190" s="81">
        <v>11.6</v>
      </c>
      <c r="H190" s="81">
        <v>12.08</v>
      </c>
      <c r="I190" s="83">
        <v>48</v>
      </c>
      <c r="J190" s="83" t="s">
        <v>137</v>
      </c>
      <c r="K190" s="84" t="s">
        <v>296</v>
      </c>
      <c r="L190" s="84"/>
      <c r="M190" s="501">
        <v>55</v>
      </c>
      <c r="N190" s="501"/>
      <c r="O190" s="6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190" s="503"/>
      <c r="Q190" s="503"/>
      <c r="R190" s="503"/>
      <c r="S190" s="503"/>
      <c r="T190" s="85" t="s">
        <v>0</v>
      </c>
      <c r="U190" s="65">
        <v>0</v>
      </c>
      <c r="V190" s="66">
        <f t="shared" ref="V190:V196" si="88">IFERROR(IF(U190="",0,CEILING((U190/$G190),1)*$G190),"")</f>
        <v>0</v>
      </c>
      <c r="W190" s="65">
        <v>0</v>
      </c>
      <c r="X190" s="66">
        <f t="shared" ref="X190:X196" si="89">IFERROR(IF(W190="",0,CEILING((W190/$G190),1)*$G190),"")</f>
        <v>0</v>
      </c>
      <c r="Y190" s="65">
        <v>0</v>
      </c>
      <c r="Z190" s="66">
        <f t="shared" ref="Z190:Z196" si="90">IFERROR(IF(Y190="",0,CEILING((Y190/$G190),1)*$G190),"")</f>
        <v>0</v>
      </c>
      <c r="AA190" s="65">
        <v>0</v>
      </c>
      <c r="AB190" s="66">
        <f t="shared" ref="AB190:AB196" si="91">IFERROR(IF(AA190="",0,CEILING((AA190/$G190),1)*$G190),"")</f>
        <v>0</v>
      </c>
      <c r="AC190" s="67" t="str">
        <f>IF(IFERROR(ROUNDUP(V190/G190,0)*0.02039,0)+IFERROR(ROUNDUP(X190/G190,0)*0.02039,0)+IFERROR(ROUNDUP(Z190/G190,0)*0.02039,0)+IFERROR(ROUNDUP(AB190/G190,0)*0.02039,0)=0,"",IFERROR(ROUNDUP(V190/G190,0)*0.02039,0)+IFERROR(ROUNDUP(X190/G190,0)*0.02039,0)+IFERROR(ROUNDUP(Z190/G190,0)*0.02039,0)+IFERROR(ROUNDUP(AB190/G190,0)*0.02039,0))</f>
        <v/>
      </c>
      <c r="AD190" s="79" t="s">
        <v>57</v>
      </c>
      <c r="AE190" s="79" t="s">
        <v>57</v>
      </c>
      <c r="AF190" s="252" t="s">
        <v>314</v>
      </c>
      <c r="AG190" s="2"/>
      <c r="AH190" s="2"/>
      <c r="AI190" s="2"/>
      <c r="AJ190" s="2"/>
      <c r="AK190" s="2"/>
      <c r="AL190" s="61"/>
      <c r="AM190" s="61"/>
      <c r="AN190" s="61"/>
      <c r="AO190" s="2"/>
      <c r="AP190" s="2"/>
      <c r="AQ190" s="2"/>
      <c r="AR190" s="2"/>
      <c r="AS190" s="2"/>
      <c r="AT190" s="2"/>
      <c r="AU190" s="20"/>
      <c r="AV190" s="20"/>
      <c r="AW190" s="21"/>
      <c r="BB190" s="251" t="s">
        <v>65</v>
      </c>
      <c r="BO190" s="77">
        <f t="shared" ref="BO190:BO196" si="92">IFERROR(U190*H190/G190,0)</f>
        <v>0</v>
      </c>
      <c r="BP190" s="77">
        <f t="shared" ref="BP190:BP196" si="93">IFERROR(V190*H190/G190,0)</f>
        <v>0</v>
      </c>
      <c r="BQ190" s="77">
        <f t="shared" ref="BQ190:BQ196" si="94">IFERROR(1/I190*(U190/G190),0)</f>
        <v>0</v>
      </c>
      <c r="BR190" s="77">
        <f t="shared" ref="BR190:BR196" si="95">IFERROR(1/I190*(V190/G190),0)</f>
        <v>0</v>
      </c>
      <c r="BS190" s="77">
        <f t="shared" ref="BS190:BS196" si="96">IFERROR(W190*H190/G190,0)</f>
        <v>0</v>
      </c>
      <c r="BT190" s="77">
        <f t="shared" ref="BT190:BT196" si="97">IFERROR(X190*H190/G190,0)</f>
        <v>0</v>
      </c>
      <c r="BU190" s="77">
        <f t="shared" ref="BU190:BU196" si="98">IFERROR(1/I190*(W190/G190),0)</f>
        <v>0</v>
      </c>
      <c r="BV190" s="77">
        <f t="shared" ref="BV190:BV196" si="99">IFERROR(1/I190*(X190/G190),0)</f>
        <v>0</v>
      </c>
      <c r="BW190" s="77">
        <f t="shared" ref="BW190:BW196" si="100">IFERROR(Y190*H190/G190,0)</f>
        <v>0</v>
      </c>
      <c r="BX190" s="77">
        <f t="shared" ref="BX190:BX196" si="101">IFERROR(Z190*H190/G190,0)</f>
        <v>0</v>
      </c>
      <c r="BY190" s="77">
        <f t="shared" ref="BY190:BY196" si="102">IFERROR(1/I190*(Y190/G190),0)</f>
        <v>0</v>
      </c>
      <c r="BZ190" s="77">
        <f t="shared" ref="BZ190:BZ196" si="103">IFERROR(1/I190*(Z190/G190),0)</f>
        <v>0</v>
      </c>
      <c r="CA190" s="77">
        <f t="shared" ref="CA190:CA196" si="104">IFERROR(AA190*H190/G190,0)</f>
        <v>0</v>
      </c>
      <c r="CB190" s="77">
        <f t="shared" ref="CB190:CB196" si="105">IFERROR(AB190*H190/G190,0)</f>
        <v>0</v>
      </c>
      <c r="CC190" s="77">
        <f t="shared" ref="CC190:CC196" si="106">IFERROR(1/I190*(AA190/G190),0)</f>
        <v>0</v>
      </c>
      <c r="CD190" s="77">
        <f t="shared" ref="CD190:CD196" si="107">IFERROR(1/I190*(AB190/G190),0)</f>
        <v>0</v>
      </c>
    </row>
    <row r="191" spans="1:82" x14ac:dyDescent="0.2">
      <c r="A191" s="79" t="s">
        <v>312</v>
      </c>
      <c r="B191" s="80" t="s">
        <v>315</v>
      </c>
      <c r="C191" s="80">
        <v>4301011826</v>
      </c>
      <c r="D191" s="80">
        <v>4680115884137</v>
      </c>
      <c r="E191" s="81">
        <v>1.45</v>
      </c>
      <c r="F191" s="82">
        <v>8</v>
      </c>
      <c r="G191" s="81">
        <v>11.6</v>
      </c>
      <c r="H191" s="81">
        <v>12.08</v>
      </c>
      <c r="I191" s="83">
        <v>56</v>
      </c>
      <c r="J191" s="83" t="s">
        <v>137</v>
      </c>
      <c r="K191" s="84" t="s">
        <v>125</v>
      </c>
      <c r="L191" s="84"/>
      <c r="M191" s="501">
        <v>55</v>
      </c>
      <c r="N191" s="501"/>
      <c r="O191" s="6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191" s="503"/>
      <c r="Q191" s="503"/>
      <c r="R191" s="503"/>
      <c r="S191" s="503"/>
      <c r="T191" s="85" t="s">
        <v>0</v>
      </c>
      <c r="U191" s="65">
        <v>0</v>
      </c>
      <c r="V191" s="66">
        <f t="shared" si="88"/>
        <v>0</v>
      </c>
      <c r="W191" s="65">
        <v>0</v>
      </c>
      <c r="X191" s="66">
        <f t="shared" si="89"/>
        <v>0</v>
      </c>
      <c r="Y191" s="65">
        <v>0</v>
      </c>
      <c r="Z191" s="66">
        <f t="shared" si="90"/>
        <v>0</v>
      </c>
      <c r="AA191" s="65">
        <v>0</v>
      </c>
      <c r="AB191" s="66">
        <f t="shared" si="91"/>
        <v>0</v>
      </c>
      <c r="AC191" s="67" t="str">
        <f>IF(IFERROR(ROUNDUP(V191/G191,0)*0.02175,0)+IFERROR(ROUNDUP(X191/G191,0)*0.02175,0)+IFERROR(ROUNDUP(Z191/G191,0)*0.02175,0)+IFERROR(ROUNDUP(AB191/G191,0)*0.02175,0)=0,"",IFERROR(ROUNDUP(V191/G191,0)*0.02175,0)+IFERROR(ROUNDUP(X191/G191,0)*0.02175,0)+IFERROR(ROUNDUP(Z191/G191,0)*0.02175,0)+IFERROR(ROUNDUP(AB191/G191,0)*0.02175,0))</f>
        <v/>
      </c>
      <c r="AD191" s="79" t="s">
        <v>57</v>
      </c>
      <c r="AE191" s="79" t="s">
        <v>57</v>
      </c>
      <c r="AF191" s="254" t="s">
        <v>316</v>
      </c>
      <c r="AG191" s="2"/>
      <c r="AH191" s="2"/>
      <c r="AI191" s="2"/>
      <c r="AJ191" s="2"/>
      <c r="AK191" s="2"/>
      <c r="AL191" s="61"/>
      <c r="AM191" s="61"/>
      <c r="AN191" s="61"/>
      <c r="AO191" s="2"/>
      <c r="AP191" s="2"/>
      <c r="AQ191" s="2"/>
      <c r="AR191" s="2"/>
      <c r="AS191" s="2"/>
      <c r="AT191" s="2"/>
      <c r="AU191" s="20"/>
      <c r="AV191" s="20"/>
      <c r="AW191" s="21"/>
      <c r="BB191" s="253" t="s">
        <v>65</v>
      </c>
      <c r="BO191" s="77">
        <f t="shared" si="92"/>
        <v>0</v>
      </c>
      <c r="BP191" s="77">
        <f t="shared" si="93"/>
        <v>0</v>
      </c>
      <c r="BQ191" s="77">
        <f t="shared" si="94"/>
        <v>0</v>
      </c>
      <c r="BR191" s="77">
        <f t="shared" si="95"/>
        <v>0</v>
      </c>
      <c r="BS191" s="77">
        <f t="shared" si="96"/>
        <v>0</v>
      </c>
      <c r="BT191" s="77">
        <f t="shared" si="97"/>
        <v>0</v>
      </c>
      <c r="BU191" s="77">
        <f t="shared" si="98"/>
        <v>0</v>
      </c>
      <c r="BV191" s="77">
        <f t="shared" si="99"/>
        <v>0</v>
      </c>
      <c r="BW191" s="77">
        <f t="shared" si="100"/>
        <v>0</v>
      </c>
      <c r="BX191" s="77">
        <f t="shared" si="101"/>
        <v>0</v>
      </c>
      <c r="BY191" s="77">
        <f t="shared" si="102"/>
        <v>0</v>
      </c>
      <c r="BZ191" s="77">
        <f t="shared" si="103"/>
        <v>0</v>
      </c>
      <c r="CA191" s="77">
        <f t="shared" si="104"/>
        <v>0</v>
      </c>
      <c r="CB191" s="77">
        <f t="shared" si="105"/>
        <v>0</v>
      </c>
      <c r="CC191" s="77">
        <f t="shared" si="106"/>
        <v>0</v>
      </c>
      <c r="CD191" s="77">
        <f t="shared" si="107"/>
        <v>0</v>
      </c>
    </row>
    <row r="192" spans="1:82" x14ac:dyDescent="0.2">
      <c r="A192" s="79" t="s">
        <v>317</v>
      </c>
      <c r="B192" s="80" t="s">
        <v>318</v>
      </c>
      <c r="C192" s="80">
        <v>4301011941</v>
      </c>
      <c r="D192" s="80">
        <v>4680115884175</v>
      </c>
      <c r="E192" s="81">
        <v>1.45</v>
      </c>
      <c r="F192" s="82">
        <v>8</v>
      </c>
      <c r="G192" s="81">
        <v>11.6</v>
      </c>
      <c r="H192" s="81">
        <v>12.08</v>
      </c>
      <c r="I192" s="83">
        <v>48</v>
      </c>
      <c r="J192" s="83" t="s">
        <v>137</v>
      </c>
      <c r="K192" s="84" t="s">
        <v>296</v>
      </c>
      <c r="L192" s="84"/>
      <c r="M192" s="501">
        <v>55</v>
      </c>
      <c r="N192" s="501"/>
      <c r="O192" s="63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2" s="503"/>
      <c r="Q192" s="503"/>
      <c r="R192" s="503"/>
      <c r="S192" s="503"/>
      <c r="T192" s="85" t="s">
        <v>0</v>
      </c>
      <c r="U192" s="65">
        <v>0</v>
      </c>
      <c r="V192" s="66">
        <f t="shared" si="88"/>
        <v>0</v>
      </c>
      <c r="W192" s="65">
        <v>0</v>
      </c>
      <c r="X192" s="66">
        <f t="shared" si="89"/>
        <v>0</v>
      </c>
      <c r="Y192" s="65">
        <v>0</v>
      </c>
      <c r="Z192" s="66">
        <f t="shared" si="90"/>
        <v>0</v>
      </c>
      <c r="AA192" s="65">
        <v>0</v>
      </c>
      <c r="AB192" s="66">
        <f t="shared" si="91"/>
        <v>0</v>
      </c>
      <c r="AC192" s="67" t="str">
        <f>IF(IFERROR(ROUNDUP(V192/G192,0)*0.02039,0)+IFERROR(ROUNDUP(X192/G192,0)*0.02039,0)+IFERROR(ROUNDUP(Z192/G192,0)*0.02039,0)+IFERROR(ROUNDUP(AB192/G192,0)*0.02039,0)=0,"",IFERROR(ROUNDUP(V192/G192,0)*0.02039,0)+IFERROR(ROUNDUP(X192/G192,0)*0.02039,0)+IFERROR(ROUNDUP(Z192/G192,0)*0.02039,0)+IFERROR(ROUNDUP(AB192/G192,0)*0.02039,0))</f>
        <v/>
      </c>
      <c r="AD192" s="79" t="s">
        <v>57</v>
      </c>
      <c r="AE192" s="79" t="s">
        <v>57</v>
      </c>
      <c r="AF192" s="256" t="s">
        <v>314</v>
      </c>
      <c r="AG192" s="2"/>
      <c r="AH192" s="2"/>
      <c r="AI192" s="2"/>
      <c r="AJ192" s="2"/>
      <c r="AK192" s="2"/>
      <c r="AL192" s="61"/>
      <c r="AM192" s="61"/>
      <c r="AN192" s="61"/>
      <c r="AO192" s="2"/>
      <c r="AP192" s="2"/>
      <c r="AQ192" s="2"/>
      <c r="AR192" s="2"/>
      <c r="AS192" s="2"/>
      <c r="AT192" s="2"/>
      <c r="AU192" s="20"/>
      <c r="AV192" s="20"/>
      <c r="AW192" s="21"/>
      <c r="BB192" s="255" t="s">
        <v>65</v>
      </c>
      <c r="BO192" s="77">
        <f t="shared" si="92"/>
        <v>0</v>
      </c>
      <c r="BP192" s="77">
        <f t="shared" si="93"/>
        <v>0</v>
      </c>
      <c r="BQ192" s="77">
        <f t="shared" si="94"/>
        <v>0</v>
      </c>
      <c r="BR192" s="77">
        <f t="shared" si="95"/>
        <v>0</v>
      </c>
      <c r="BS192" s="77">
        <f t="shared" si="96"/>
        <v>0</v>
      </c>
      <c r="BT192" s="77">
        <f t="shared" si="97"/>
        <v>0</v>
      </c>
      <c r="BU192" s="77">
        <f t="shared" si="98"/>
        <v>0</v>
      </c>
      <c r="BV192" s="77">
        <f t="shared" si="99"/>
        <v>0</v>
      </c>
      <c r="BW192" s="77">
        <f t="shared" si="100"/>
        <v>0</v>
      </c>
      <c r="BX192" s="77">
        <f t="shared" si="101"/>
        <v>0</v>
      </c>
      <c r="BY192" s="77">
        <f t="shared" si="102"/>
        <v>0</v>
      </c>
      <c r="BZ192" s="77">
        <f t="shared" si="103"/>
        <v>0</v>
      </c>
      <c r="CA192" s="77">
        <f t="shared" si="104"/>
        <v>0</v>
      </c>
      <c r="CB192" s="77">
        <f t="shared" si="105"/>
        <v>0</v>
      </c>
      <c r="CC192" s="77">
        <f t="shared" si="106"/>
        <v>0</v>
      </c>
      <c r="CD192" s="77">
        <f t="shared" si="107"/>
        <v>0</v>
      </c>
    </row>
    <row r="193" spans="1:82" ht="22.5" x14ac:dyDescent="0.2">
      <c r="A193" s="79" t="s">
        <v>317</v>
      </c>
      <c r="B193" s="80" t="s">
        <v>319</v>
      </c>
      <c r="C193" s="80">
        <v>4301011721</v>
      </c>
      <c r="D193" s="80">
        <v>4680115884175</v>
      </c>
      <c r="E193" s="81">
        <v>1.45</v>
      </c>
      <c r="F193" s="82">
        <v>8</v>
      </c>
      <c r="G193" s="81">
        <v>11.6</v>
      </c>
      <c r="H193" s="81">
        <v>12.08</v>
      </c>
      <c r="I193" s="83">
        <v>56</v>
      </c>
      <c r="J193" s="83" t="s">
        <v>137</v>
      </c>
      <c r="K193" s="84" t="s">
        <v>125</v>
      </c>
      <c r="L193" s="84"/>
      <c r="M193" s="501">
        <v>55</v>
      </c>
      <c r="N193" s="501"/>
      <c r="O193" s="6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3" s="503"/>
      <c r="Q193" s="503"/>
      <c r="R193" s="503"/>
      <c r="S193" s="503"/>
      <c r="T193" s="85" t="s">
        <v>0</v>
      </c>
      <c r="U193" s="65">
        <v>0</v>
      </c>
      <c r="V193" s="66">
        <f t="shared" si="88"/>
        <v>0</v>
      </c>
      <c r="W193" s="65">
        <v>0</v>
      </c>
      <c r="X193" s="66">
        <f t="shared" si="89"/>
        <v>0</v>
      </c>
      <c r="Y193" s="65">
        <v>0</v>
      </c>
      <c r="Z193" s="66">
        <f t="shared" si="90"/>
        <v>0</v>
      </c>
      <c r="AA193" s="65">
        <v>0</v>
      </c>
      <c r="AB193" s="66">
        <f t="shared" si="91"/>
        <v>0</v>
      </c>
      <c r="AC193" s="67" t="str">
        <f>IF(IFERROR(ROUNDUP(V193/G193,0)*0.02175,0)+IFERROR(ROUNDUP(X193/G193,0)*0.02175,0)+IFERROR(ROUNDUP(Z193/G193,0)*0.02175,0)+IFERROR(ROUNDUP(AB193/G193,0)*0.02175,0)=0,"",IFERROR(ROUNDUP(V193/G193,0)*0.02175,0)+IFERROR(ROUNDUP(X193/G193,0)*0.02175,0)+IFERROR(ROUNDUP(Z193/G193,0)*0.02175,0)+IFERROR(ROUNDUP(AB193/G193,0)*0.02175,0))</f>
        <v/>
      </c>
      <c r="AD193" s="79" t="s">
        <v>57</v>
      </c>
      <c r="AE193" s="79" t="s">
        <v>57</v>
      </c>
      <c r="AF193" s="258" t="s">
        <v>320</v>
      </c>
      <c r="AG193" s="2"/>
      <c r="AH193" s="2"/>
      <c r="AI193" s="2"/>
      <c r="AJ193" s="2"/>
      <c r="AK193" s="2"/>
      <c r="AL193" s="61"/>
      <c r="AM193" s="61"/>
      <c r="AN193" s="61"/>
      <c r="AO193" s="2"/>
      <c r="AP193" s="2"/>
      <c r="AQ193" s="2"/>
      <c r="AR193" s="2"/>
      <c r="AS193" s="2"/>
      <c r="AT193" s="2"/>
      <c r="AU193" s="20"/>
      <c r="AV193" s="20"/>
      <c r="AW193" s="21"/>
      <c r="BB193" s="257" t="s">
        <v>65</v>
      </c>
      <c r="BO193" s="77">
        <f t="shared" si="92"/>
        <v>0</v>
      </c>
      <c r="BP193" s="77">
        <f t="shared" si="93"/>
        <v>0</v>
      </c>
      <c r="BQ193" s="77">
        <f t="shared" si="94"/>
        <v>0</v>
      </c>
      <c r="BR193" s="77">
        <f t="shared" si="95"/>
        <v>0</v>
      </c>
      <c r="BS193" s="77">
        <f t="shared" si="96"/>
        <v>0</v>
      </c>
      <c r="BT193" s="77">
        <f t="shared" si="97"/>
        <v>0</v>
      </c>
      <c r="BU193" s="77">
        <f t="shared" si="98"/>
        <v>0</v>
      </c>
      <c r="BV193" s="77">
        <f t="shared" si="99"/>
        <v>0</v>
      </c>
      <c r="BW193" s="77">
        <f t="shared" si="100"/>
        <v>0</v>
      </c>
      <c r="BX193" s="77">
        <f t="shared" si="101"/>
        <v>0</v>
      </c>
      <c r="BY193" s="77">
        <f t="shared" si="102"/>
        <v>0</v>
      </c>
      <c r="BZ193" s="77">
        <f t="shared" si="103"/>
        <v>0</v>
      </c>
      <c r="CA193" s="77">
        <f t="shared" si="104"/>
        <v>0</v>
      </c>
      <c r="CB193" s="77">
        <f t="shared" si="105"/>
        <v>0</v>
      </c>
      <c r="CC193" s="77">
        <f t="shared" si="106"/>
        <v>0</v>
      </c>
      <c r="CD193" s="77">
        <f t="shared" si="107"/>
        <v>0</v>
      </c>
    </row>
    <row r="194" spans="1:82" ht="22.5" x14ac:dyDescent="0.2">
      <c r="A194" s="79" t="s">
        <v>317</v>
      </c>
      <c r="B194" s="80" t="s">
        <v>319</v>
      </c>
      <c r="C194" s="80">
        <v>4301011742</v>
      </c>
      <c r="D194" s="80">
        <v>4680115884175</v>
      </c>
      <c r="E194" s="81">
        <v>1.45</v>
      </c>
      <c r="F194" s="82">
        <v>8</v>
      </c>
      <c r="G194" s="81">
        <v>11.6</v>
      </c>
      <c r="H194" s="81">
        <v>12.08</v>
      </c>
      <c r="I194" s="83">
        <v>56</v>
      </c>
      <c r="J194" s="83" t="s">
        <v>137</v>
      </c>
      <c r="K194" s="84" t="s">
        <v>98</v>
      </c>
      <c r="L194" s="84"/>
      <c r="M194" s="501">
        <v>55</v>
      </c>
      <c r="N194" s="501"/>
      <c r="O194" s="6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4" s="503"/>
      <c r="Q194" s="503"/>
      <c r="R194" s="503"/>
      <c r="S194" s="503"/>
      <c r="T194" s="85" t="s">
        <v>0</v>
      </c>
      <c r="U194" s="65">
        <v>0</v>
      </c>
      <c r="V194" s="66">
        <f t="shared" si="88"/>
        <v>0</v>
      </c>
      <c r="W194" s="65">
        <v>0</v>
      </c>
      <c r="X194" s="66">
        <f t="shared" si="89"/>
        <v>0</v>
      </c>
      <c r="Y194" s="65">
        <v>0</v>
      </c>
      <c r="Z194" s="66">
        <f t="shared" si="90"/>
        <v>0</v>
      </c>
      <c r="AA194" s="65">
        <v>0</v>
      </c>
      <c r="AB194" s="66">
        <f t="shared" si="91"/>
        <v>0</v>
      </c>
      <c r="AC194" s="67" t="str">
        <f>IF(IFERROR(ROUNDUP(V194/G194,0)*0.02175,0)+IFERROR(ROUNDUP(X194/G194,0)*0.02175,0)+IFERROR(ROUNDUP(Z194/G194,0)*0.02175,0)+IFERROR(ROUNDUP(AB194/G194,0)*0.02175,0)=0,"",IFERROR(ROUNDUP(V194/G194,0)*0.02175,0)+IFERROR(ROUNDUP(X194/G194,0)*0.02175,0)+IFERROR(ROUNDUP(Z194/G194,0)*0.02175,0)+IFERROR(ROUNDUP(AB194/G194,0)*0.02175,0))</f>
        <v/>
      </c>
      <c r="AD194" s="79" t="s">
        <v>57</v>
      </c>
      <c r="AE194" s="79" t="s">
        <v>57</v>
      </c>
      <c r="AF194" s="260" t="s">
        <v>320</v>
      </c>
      <c r="AG194" s="2"/>
      <c r="AH194" s="2"/>
      <c r="AI194" s="2"/>
      <c r="AJ194" s="2"/>
      <c r="AK194" s="2"/>
      <c r="AL194" s="61"/>
      <c r="AM194" s="61"/>
      <c r="AN194" s="61"/>
      <c r="AO194" s="2"/>
      <c r="AP194" s="2"/>
      <c r="AQ194" s="2"/>
      <c r="AR194" s="2"/>
      <c r="AS194" s="2"/>
      <c r="AT194" s="2"/>
      <c r="AU194" s="20"/>
      <c r="AV194" s="20"/>
      <c r="AW194" s="21"/>
      <c r="BB194" s="259" t="s">
        <v>65</v>
      </c>
      <c r="BO194" s="77">
        <f t="shared" si="92"/>
        <v>0</v>
      </c>
      <c r="BP194" s="77">
        <f t="shared" si="93"/>
        <v>0</v>
      </c>
      <c r="BQ194" s="77">
        <f t="shared" si="94"/>
        <v>0</v>
      </c>
      <c r="BR194" s="77">
        <f t="shared" si="95"/>
        <v>0</v>
      </c>
      <c r="BS194" s="77">
        <f t="shared" si="96"/>
        <v>0</v>
      </c>
      <c r="BT194" s="77">
        <f t="shared" si="97"/>
        <v>0</v>
      </c>
      <c r="BU194" s="77">
        <f t="shared" si="98"/>
        <v>0</v>
      </c>
      <c r="BV194" s="77">
        <f t="shared" si="99"/>
        <v>0</v>
      </c>
      <c r="BW194" s="77">
        <f t="shared" si="100"/>
        <v>0</v>
      </c>
      <c r="BX194" s="77">
        <f t="shared" si="101"/>
        <v>0</v>
      </c>
      <c r="BY194" s="77">
        <f t="shared" si="102"/>
        <v>0</v>
      </c>
      <c r="BZ194" s="77">
        <f t="shared" si="103"/>
        <v>0</v>
      </c>
      <c r="CA194" s="77">
        <f t="shared" si="104"/>
        <v>0</v>
      </c>
      <c r="CB194" s="77">
        <f t="shared" si="105"/>
        <v>0</v>
      </c>
      <c r="CC194" s="77">
        <f t="shared" si="106"/>
        <v>0</v>
      </c>
      <c r="CD194" s="77">
        <f t="shared" si="107"/>
        <v>0</v>
      </c>
    </row>
    <row r="195" spans="1:82" x14ac:dyDescent="0.2">
      <c r="A195" s="79" t="s">
        <v>321</v>
      </c>
      <c r="B195" s="80" t="s">
        <v>322</v>
      </c>
      <c r="C195" s="80">
        <v>4301011824</v>
      </c>
      <c r="D195" s="80">
        <v>4680115884144</v>
      </c>
      <c r="E195" s="81">
        <v>0.4</v>
      </c>
      <c r="F195" s="82">
        <v>10</v>
      </c>
      <c r="G195" s="81">
        <v>4</v>
      </c>
      <c r="H195" s="81">
        <v>4.21</v>
      </c>
      <c r="I195" s="83">
        <v>132</v>
      </c>
      <c r="J195" s="83" t="s">
        <v>121</v>
      </c>
      <c r="K195" s="84" t="s">
        <v>125</v>
      </c>
      <c r="L195" s="84"/>
      <c r="M195" s="501">
        <v>55</v>
      </c>
      <c r="N195" s="501"/>
      <c r="O195" s="6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195" s="503"/>
      <c r="Q195" s="503"/>
      <c r="R195" s="503"/>
      <c r="S195" s="503"/>
      <c r="T195" s="85" t="s">
        <v>0</v>
      </c>
      <c r="U195" s="65">
        <v>0</v>
      </c>
      <c r="V195" s="66">
        <f t="shared" si="88"/>
        <v>0</v>
      </c>
      <c r="W195" s="65">
        <v>0</v>
      </c>
      <c r="X195" s="66">
        <f t="shared" si="89"/>
        <v>0</v>
      </c>
      <c r="Y195" s="65">
        <v>0</v>
      </c>
      <c r="Z195" s="66">
        <f t="shared" si="90"/>
        <v>0</v>
      </c>
      <c r="AA195" s="65">
        <v>0</v>
      </c>
      <c r="AB195" s="66">
        <f t="shared" si="91"/>
        <v>0</v>
      </c>
      <c r="AC195" s="67" t="str">
        <f>IF(IFERROR(ROUNDUP(V195/G195,0)*0.00902,0)+IFERROR(ROUNDUP(X195/G195,0)*0.00902,0)+IFERROR(ROUNDUP(Z195/G195,0)*0.00902,0)+IFERROR(ROUNDUP(AB195/G195,0)*0.00902,0)=0,"",IFERROR(ROUNDUP(V195/G195,0)*0.00902,0)+IFERROR(ROUNDUP(X195/G195,0)*0.00902,0)+IFERROR(ROUNDUP(Z195/G195,0)*0.00902,0)+IFERROR(ROUNDUP(AB195/G195,0)*0.00902,0))</f>
        <v/>
      </c>
      <c r="AD195" s="79" t="s">
        <v>57</v>
      </c>
      <c r="AE195" s="79" t="s">
        <v>57</v>
      </c>
      <c r="AF195" s="262" t="s">
        <v>316</v>
      </c>
      <c r="AG195" s="2"/>
      <c r="AH195" s="2"/>
      <c r="AI195" s="2"/>
      <c r="AJ195" s="2"/>
      <c r="AK195" s="2"/>
      <c r="AL195" s="61"/>
      <c r="AM195" s="61"/>
      <c r="AN195" s="61"/>
      <c r="AO195" s="2"/>
      <c r="AP195" s="2"/>
      <c r="AQ195" s="2"/>
      <c r="AR195" s="2"/>
      <c r="AS195" s="2"/>
      <c r="AT195" s="2"/>
      <c r="AU195" s="20"/>
      <c r="AV195" s="20"/>
      <c r="AW195" s="21"/>
      <c r="BB195" s="261" t="s">
        <v>65</v>
      </c>
      <c r="BO195" s="77">
        <f t="shared" si="92"/>
        <v>0</v>
      </c>
      <c r="BP195" s="77">
        <f t="shared" si="93"/>
        <v>0</v>
      </c>
      <c r="BQ195" s="77">
        <f t="shared" si="94"/>
        <v>0</v>
      </c>
      <c r="BR195" s="77">
        <f t="shared" si="95"/>
        <v>0</v>
      </c>
      <c r="BS195" s="77">
        <f t="shared" si="96"/>
        <v>0</v>
      </c>
      <c r="BT195" s="77">
        <f t="shared" si="97"/>
        <v>0</v>
      </c>
      <c r="BU195" s="77">
        <f t="shared" si="98"/>
        <v>0</v>
      </c>
      <c r="BV195" s="77">
        <f t="shared" si="99"/>
        <v>0</v>
      </c>
      <c r="BW195" s="77">
        <f t="shared" si="100"/>
        <v>0</v>
      </c>
      <c r="BX195" s="77">
        <f t="shared" si="101"/>
        <v>0</v>
      </c>
      <c r="BY195" s="77">
        <f t="shared" si="102"/>
        <v>0</v>
      </c>
      <c r="BZ195" s="77">
        <f t="shared" si="103"/>
        <v>0</v>
      </c>
      <c r="CA195" s="77">
        <f t="shared" si="104"/>
        <v>0</v>
      </c>
      <c r="CB195" s="77">
        <f t="shared" si="105"/>
        <v>0</v>
      </c>
      <c r="CC195" s="77">
        <f t="shared" si="106"/>
        <v>0</v>
      </c>
      <c r="CD195" s="77">
        <f t="shared" si="107"/>
        <v>0</v>
      </c>
    </row>
    <row r="196" spans="1:82" x14ac:dyDescent="0.2">
      <c r="A196" s="79" t="s">
        <v>323</v>
      </c>
      <c r="B196" s="80" t="s">
        <v>324</v>
      </c>
      <c r="C196" s="80">
        <v>4301011963</v>
      </c>
      <c r="D196" s="80">
        <v>4680115885288</v>
      </c>
      <c r="E196" s="81">
        <v>0.37</v>
      </c>
      <c r="F196" s="82">
        <v>10</v>
      </c>
      <c r="G196" s="81">
        <v>3.7</v>
      </c>
      <c r="H196" s="81">
        <v>3.91</v>
      </c>
      <c r="I196" s="83">
        <v>132</v>
      </c>
      <c r="J196" s="83" t="s">
        <v>121</v>
      </c>
      <c r="K196" s="84" t="s">
        <v>125</v>
      </c>
      <c r="L196" s="84"/>
      <c r="M196" s="501">
        <v>55</v>
      </c>
      <c r="N196" s="501"/>
      <c r="O196" s="63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P196" s="503"/>
      <c r="Q196" s="503"/>
      <c r="R196" s="503"/>
      <c r="S196" s="503"/>
      <c r="T196" s="85" t="s">
        <v>0</v>
      </c>
      <c r="U196" s="65">
        <v>0</v>
      </c>
      <c r="V196" s="66">
        <f t="shared" si="88"/>
        <v>0</v>
      </c>
      <c r="W196" s="65">
        <v>0</v>
      </c>
      <c r="X196" s="66">
        <f t="shared" si="89"/>
        <v>0</v>
      </c>
      <c r="Y196" s="65">
        <v>0</v>
      </c>
      <c r="Z196" s="66">
        <f t="shared" si="90"/>
        <v>0</v>
      </c>
      <c r="AA196" s="65">
        <v>0</v>
      </c>
      <c r="AB196" s="66">
        <f t="shared" si="91"/>
        <v>0</v>
      </c>
      <c r="AC196" s="67" t="str">
        <f>IF(IFERROR(ROUNDUP(V196/G196,0)*0.00902,0)+IFERROR(ROUNDUP(X196/G196,0)*0.00902,0)+IFERROR(ROUNDUP(Z196/G196,0)*0.00902,0)+IFERROR(ROUNDUP(AB196/G196,0)*0.00902,0)=0,"",IFERROR(ROUNDUP(V196/G196,0)*0.00902,0)+IFERROR(ROUNDUP(X196/G196,0)*0.00902,0)+IFERROR(ROUNDUP(Z196/G196,0)*0.00902,0)+IFERROR(ROUNDUP(AB196/G196,0)*0.00902,0))</f>
        <v/>
      </c>
      <c r="AD196" s="79" t="s">
        <v>57</v>
      </c>
      <c r="AE196" s="79" t="s">
        <v>57</v>
      </c>
      <c r="AF196" s="264" t="s">
        <v>325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263" t="s">
        <v>65</v>
      </c>
      <c r="BO196" s="77">
        <f t="shared" si="92"/>
        <v>0</v>
      </c>
      <c r="BP196" s="77">
        <f t="shared" si="93"/>
        <v>0</v>
      </c>
      <c r="BQ196" s="77">
        <f t="shared" si="94"/>
        <v>0</v>
      </c>
      <c r="BR196" s="77">
        <f t="shared" si="95"/>
        <v>0</v>
      </c>
      <c r="BS196" s="77">
        <f t="shared" si="96"/>
        <v>0</v>
      </c>
      <c r="BT196" s="77">
        <f t="shared" si="97"/>
        <v>0</v>
      </c>
      <c r="BU196" s="77">
        <f t="shared" si="98"/>
        <v>0</v>
      </c>
      <c r="BV196" s="77">
        <f t="shared" si="99"/>
        <v>0</v>
      </c>
      <c r="BW196" s="77">
        <f t="shared" si="100"/>
        <v>0</v>
      </c>
      <c r="BX196" s="77">
        <f t="shared" si="101"/>
        <v>0</v>
      </c>
      <c r="BY196" s="77">
        <f t="shared" si="102"/>
        <v>0</v>
      </c>
      <c r="BZ196" s="77">
        <f t="shared" si="103"/>
        <v>0</v>
      </c>
      <c r="CA196" s="77">
        <f t="shared" si="104"/>
        <v>0</v>
      </c>
      <c r="CB196" s="77">
        <f t="shared" si="105"/>
        <v>0</v>
      </c>
      <c r="CC196" s="77">
        <f t="shared" si="106"/>
        <v>0</v>
      </c>
      <c r="CD196" s="77">
        <f t="shared" si="107"/>
        <v>0</v>
      </c>
    </row>
    <row r="197" spans="1:82" x14ac:dyDescent="0.2">
      <c r="A197" s="506"/>
      <c r="B197" s="506"/>
      <c r="C197" s="506"/>
      <c r="D197" s="506"/>
      <c r="E197" s="506"/>
      <c r="F197" s="506"/>
      <c r="G197" s="506"/>
      <c r="H197" s="506"/>
      <c r="I197" s="506"/>
      <c r="J197" s="506"/>
      <c r="K197" s="506"/>
      <c r="L197" s="506"/>
      <c r="M197" s="506"/>
      <c r="N197" s="506"/>
      <c r="O197" s="504" t="s">
        <v>43</v>
      </c>
      <c r="P197" s="505"/>
      <c r="Q197" s="505"/>
      <c r="R197" s="505"/>
      <c r="S197" s="505"/>
      <c r="T197" s="39" t="s">
        <v>42</v>
      </c>
      <c r="U197" s="50">
        <f>IFERROR(U190/G190,0)+IFERROR(U191/G191,0)+IFERROR(U192/G192,0)+IFERROR(U193/G193,0)+IFERROR(U194/G194,0)+IFERROR(U195/G195,0)+IFERROR(U196/G196,0)</f>
        <v>0</v>
      </c>
      <c r="V197" s="50">
        <f>IFERROR(V190/G190,0)+IFERROR(V191/G191,0)+IFERROR(V192/G192,0)+IFERROR(V193/G193,0)+IFERROR(V194/G194,0)+IFERROR(V195/G195,0)+IFERROR(V196/G196,0)</f>
        <v>0</v>
      </c>
      <c r="W197" s="50">
        <f>IFERROR(W190/G190,0)+IFERROR(W191/G191,0)+IFERROR(W192/G192,0)+IFERROR(W193/G193,0)+IFERROR(W194/G194,0)+IFERROR(W195/G195,0)+IFERROR(W196/G196,0)</f>
        <v>0</v>
      </c>
      <c r="X197" s="50">
        <f>IFERROR(X190/G190,0)+IFERROR(X191/G191,0)+IFERROR(X192/G192,0)+IFERROR(X193/G193,0)+IFERROR(X194/G194,0)+IFERROR(X195/G195,0)+IFERROR(X196/G196,0)</f>
        <v>0</v>
      </c>
      <c r="Y197" s="50">
        <f>IFERROR(Y190/G190,0)+IFERROR(Y191/G191,0)+IFERROR(Y192/G192,0)+IFERROR(Y193/G193,0)+IFERROR(Y194/G194,0)+IFERROR(Y195/G195,0)+IFERROR(Y196/G196,0)</f>
        <v>0</v>
      </c>
      <c r="Z197" s="50">
        <f>IFERROR(Z190/G190,0)+IFERROR(Z191/G191,0)+IFERROR(Z192/G192,0)+IFERROR(Z193/G193,0)+IFERROR(Z194/G194,0)+IFERROR(Z195/G195,0)+IFERROR(Z196/G196,0)</f>
        <v>0</v>
      </c>
      <c r="AA197" s="50">
        <f>IFERROR(AA190/G190,0)+IFERROR(AA191/G191,0)+IFERROR(AA192/G192,0)+IFERROR(AA193/G193,0)+IFERROR(AA194/G194,0)+IFERROR(AA195/G195,0)+IFERROR(AA196/G196,0)</f>
        <v>0</v>
      </c>
      <c r="AB197" s="50">
        <f>IFERROR(AB190/G190,0)+IFERROR(AB191/G191,0)+IFERROR(AB192/G192,0)+IFERROR(AB193/G193,0)+IFERROR(AB194/G194,0)+IFERROR(AB195/G195,0)+IFERROR(AB196/G196,0)</f>
        <v>0</v>
      </c>
      <c r="AC197" s="50">
        <f>IFERROR(IF(AC190="",0,AC190),0)+IFERROR(IF(AC191="",0,AC191),0)+IFERROR(IF(AC192="",0,AC192),0)+IFERROR(IF(AC193="",0,AC193),0)+IFERROR(IF(AC194="",0,AC194),0)+IFERROR(IF(AC195="",0,AC195),0)+IFERROR(IF(AC196="",0,AC196),0)</f>
        <v>0</v>
      </c>
      <c r="AD197" s="3"/>
      <c r="AE197" s="72"/>
      <c r="AF197" s="3"/>
      <c r="AG197" s="3"/>
      <c r="AH197" s="3"/>
      <c r="AI197" s="3"/>
      <c r="AJ197" s="3"/>
      <c r="AK197" s="3"/>
      <c r="AL197" s="62"/>
      <c r="AM197" s="62"/>
      <c r="AN197" s="62"/>
      <c r="AO197" s="3"/>
      <c r="AP197" s="3"/>
      <c r="AQ197" s="2"/>
      <c r="AR197" s="2"/>
      <c r="AS197" s="2"/>
      <c r="AT197" s="2"/>
      <c r="AU197" s="20"/>
      <c r="AV197" s="20"/>
      <c r="AW197" s="21"/>
    </row>
    <row r="198" spans="1:82" x14ac:dyDescent="0.2">
      <c r="A198" s="506"/>
      <c r="B198" s="506"/>
      <c r="C198" s="506"/>
      <c r="D198" s="506"/>
      <c r="E198" s="506"/>
      <c r="F198" s="506"/>
      <c r="G198" s="506"/>
      <c r="H198" s="506"/>
      <c r="I198" s="506"/>
      <c r="J198" s="506"/>
      <c r="K198" s="506"/>
      <c r="L198" s="506"/>
      <c r="M198" s="506"/>
      <c r="N198" s="506"/>
      <c r="O198" s="504" t="s">
        <v>43</v>
      </c>
      <c r="P198" s="505"/>
      <c r="Q198" s="505"/>
      <c r="R198" s="505"/>
      <c r="S198" s="505"/>
      <c r="T198" s="39" t="s">
        <v>0</v>
      </c>
      <c r="U198" s="50">
        <f t="shared" ref="U198:AB198" si="108">IFERROR(SUM(U190:U196),0)</f>
        <v>0</v>
      </c>
      <c r="V198" s="50">
        <f t="shared" si="108"/>
        <v>0</v>
      </c>
      <c r="W198" s="50">
        <f t="shared" si="108"/>
        <v>0</v>
      </c>
      <c r="X198" s="50">
        <f t="shared" si="108"/>
        <v>0</v>
      </c>
      <c r="Y198" s="50">
        <f t="shared" si="108"/>
        <v>0</v>
      </c>
      <c r="Z198" s="50">
        <f t="shared" si="108"/>
        <v>0</v>
      </c>
      <c r="AA198" s="50">
        <f t="shared" si="108"/>
        <v>0</v>
      </c>
      <c r="AB198" s="50">
        <f t="shared" si="108"/>
        <v>0</v>
      </c>
      <c r="AC198" s="50" t="s">
        <v>57</v>
      </c>
      <c r="AD198" s="3"/>
      <c r="AE198" s="72"/>
      <c r="AF198" s="3"/>
      <c r="AG198" s="3"/>
      <c r="AH198" s="3"/>
      <c r="AI198" s="3"/>
      <c r="AJ198" s="3"/>
      <c r="AK198" s="3"/>
      <c r="AL198" s="62"/>
      <c r="AM198" s="62"/>
      <c r="AN198" s="62"/>
      <c r="AO198" s="3"/>
      <c r="AP198" s="3"/>
      <c r="AQ198" s="2"/>
      <c r="AR198" s="2"/>
      <c r="AS198" s="2"/>
      <c r="AT198" s="2"/>
      <c r="AU198" s="20"/>
      <c r="AV198" s="20"/>
      <c r="AW198" s="21"/>
    </row>
    <row r="199" spans="1:82" ht="15" x14ac:dyDescent="0.25">
      <c r="A199" s="507" t="s">
        <v>142</v>
      </c>
      <c r="B199" s="508"/>
      <c r="C199" s="508"/>
      <c r="D199" s="508"/>
      <c r="E199" s="508"/>
      <c r="F199" s="508"/>
      <c r="G199" s="508"/>
      <c r="H199" s="508"/>
      <c r="I199" s="508"/>
      <c r="J199" s="508"/>
      <c r="K199" s="508"/>
      <c r="L199" s="508"/>
      <c r="M199" s="508"/>
      <c r="N199" s="508"/>
      <c r="O199" s="508"/>
      <c r="P199" s="508"/>
      <c r="Q199" s="508"/>
      <c r="R199" s="508"/>
      <c r="S199" s="508"/>
      <c r="T199" s="508"/>
      <c r="U199" s="508"/>
      <c r="V199" s="508"/>
      <c r="W199" s="508"/>
      <c r="X199" s="509"/>
      <c r="Y199" s="509"/>
      <c r="Z199" s="509"/>
      <c r="AA199" s="510"/>
      <c r="AB199" s="510"/>
      <c r="AC199" s="510"/>
      <c r="AD199" s="510"/>
      <c r="AE199" s="511"/>
      <c r="AF199" s="512"/>
      <c r="AG199" s="2"/>
      <c r="AH199" s="2"/>
      <c r="AI199" s="2"/>
      <c r="AJ199" s="2"/>
      <c r="AK199" s="61"/>
      <c r="AL199" s="61"/>
      <c r="AM199" s="61"/>
      <c r="AN199" s="2"/>
      <c r="AO199" s="2"/>
      <c r="AP199" s="2"/>
      <c r="AQ199" s="2"/>
      <c r="AR199" s="2"/>
    </row>
    <row r="200" spans="1:82" x14ac:dyDescent="0.2">
      <c r="A200" s="79" t="s">
        <v>326</v>
      </c>
      <c r="B200" s="80" t="s">
        <v>327</v>
      </c>
      <c r="C200" s="80">
        <v>4301020340</v>
      </c>
      <c r="D200" s="80">
        <v>4680115885721</v>
      </c>
      <c r="E200" s="81">
        <v>0.33</v>
      </c>
      <c r="F200" s="82">
        <v>6</v>
      </c>
      <c r="G200" s="81">
        <v>1.98</v>
      </c>
      <c r="H200" s="81">
        <v>2.08</v>
      </c>
      <c r="I200" s="83">
        <v>234</v>
      </c>
      <c r="J200" s="83" t="s">
        <v>129</v>
      </c>
      <c r="K200" s="84" t="s">
        <v>85</v>
      </c>
      <c r="L200" s="84"/>
      <c r="M200" s="501">
        <v>50</v>
      </c>
      <c r="N200" s="501"/>
      <c r="O200" s="6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P200" s="503"/>
      <c r="Q200" s="503"/>
      <c r="R200" s="503"/>
      <c r="S200" s="503"/>
      <c r="T200" s="85" t="s">
        <v>0</v>
      </c>
      <c r="U200" s="65">
        <v>0</v>
      </c>
      <c r="V200" s="66">
        <f>IFERROR(IF(U200="",0,CEILING((U200/$G200),1)*$G200),"")</f>
        <v>0</v>
      </c>
      <c r="W200" s="65">
        <v>0</v>
      </c>
      <c r="X200" s="66">
        <f>IFERROR(IF(W200="",0,CEILING((W200/$G200),1)*$G200),"")</f>
        <v>0</v>
      </c>
      <c r="Y200" s="65">
        <v>0</v>
      </c>
      <c r="Z200" s="66">
        <f>IFERROR(IF(Y200="",0,CEILING((Y200/$G200),1)*$G200),"")</f>
        <v>0</v>
      </c>
      <c r="AA200" s="65">
        <v>0</v>
      </c>
      <c r="AB200" s="66">
        <f>IFERROR(IF(AA200="",0,CEILING((AA200/$G200),1)*$G200),"")</f>
        <v>0</v>
      </c>
      <c r="AC200" s="67" t="str">
        <f>IF(IFERROR(ROUNDUP(V200/G200,0)*0.00502,0)+IFERROR(ROUNDUP(X200/G200,0)*0.00502,0)+IFERROR(ROUNDUP(Z200/G200,0)*0.00502,0)+IFERROR(ROUNDUP(AB200/G200,0)*0.00502,0)=0,"",IFERROR(ROUNDUP(V200/G200,0)*0.00502,0)+IFERROR(ROUNDUP(X200/G200,0)*0.00502,0)+IFERROR(ROUNDUP(Z200/G200,0)*0.00502,0)+IFERROR(ROUNDUP(AB200/G200,0)*0.00502,0))</f>
        <v/>
      </c>
      <c r="AD200" s="79" t="s">
        <v>57</v>
      </c>
      <c r="AE200" s="79" t="s">
        <v>57</v>
      </c>
      <c r="AF200" s="266" t="s">
        <v>328</v>
      </c>
      <c r="AG200" s="2"/>
      <c r="AH200" s="2"/>
      <c r="AI200" s="2"/>
      <c r="AJ200" s="2"/>
      <c r="AK200" s="2"/>
      <c r="AL200" s="61"/>
      <c r="AM200" s="61"/>
      <c r="AN200" s="61"/>
      <c r="AO200" s="2"/>
      <c r="AP200" s="2"/>
      <c r="AQ200" s="2"/>
      <c r="AR200" s="2"/>
      <c r="AS200" s="2"/>
      <c r="AT200" s="2"/>
      <c r="AU200" s="20"/>
      <c r="AV200" s="20"/>
      <c r="AW200" s="21"/>
      <c r="BB200" s="265" t="s">
        <v>65</v>
      </c>
      <c r="BO200" s="77">
        <f>IFERROR(U200*H200/G200,0)</f>
        <v>0</v>
      </c>
      <c r="BP200" s="77">
        <f>IFERROR(V200*H200/G200,0)</f>
        <v>0</v>
      </c>
      <c r="BQ200" s="77">
        <f>IFERROR(1/I200*(U200/G200),0)</f>
        <v>0</v>
      </c>
      <c r="BR200" s="77">
        <f>IFERROR(1/I200*(V200/G200),0)</f>
        <v>0</v>
      </c>
      <c r="BS200" s="77">
        <f>IFERROR(W200*H200/G200,0)</f>
        <v>0</v>
      </c>
      <c r="BT200" s="77">
        <f>IFERROR(X200*H200/G200,0)</f>
        <v>0</v>
      </c>
      <c r="BU200" s="77">
        <f>IFERROR(1/I200*(W200/G200),0)</f>
        <v>0</v>
      </c>
      <c r="BV200" s="77">
        <f>IFERROR(1/I200*(X200/G200),0)</f>
        <v>0</v>
      </c>
      <c r="BW200" s="77">
        <f>IFERROR(Y200*H200/G200,0)</f>
        <v>0</v>
      </c>
      <c r="BX200" s="77">
        <f>IFERROR(Z200*H200/G200,0)</f>
        <v>0</v>
      </c>
      <c r="BY200" s="77">
        <f>IFERROR(1/I200*(Y200/G200),0)</f>
        <v>0</v>
      </c>
      <c r="BZ200" s="77">
        <f>IFERROR(1/I200*(Z200/G200),0)</f>
        <v>0</v>
      </c>
      <c r="CA200" s="77">
        <f>IFERROR(AA200*H200/G200,0)</f>
        <v>0</v>
      </c>
      <c r="CB200" s="77">
        <f>IFERROR(AB200*H200/G200,0)</f>
        <v>0</v>
      </c>
      <c r="CC200" s="77">
        <f>IFERROR(1/I200*(AA200/G200),0)</f>
        <v>0</v>
      </c>
      <c r="CD200" s="77">
        <f>IFERROR(1/I200*(AB200/G200),0)</f>
        <v>0</v>
      </c>
    </row>
    <row r="201" spans="1:82" x14ac:dyDescent="0.2">
      <c r="A201" s="506"/>
      <c r="B201" s="506"/>
      <c r="C201" s="506"/>
      <c r="D201" s="506"/>
      <c r="E201" s="506"/>
      <c r="F201" s="506"/>
      <c r="G201" s="506"/>
      <c r="H201" s="506"/>
      <c r="I201" s="506"/>
      <c r="J201" s="506"/>
      <c r="K201" s="506"/>
      <c r="L201" s="506"/>
      <c r="M201" s="506"/>
      <c r="N201" s="506"/>
      <c r="O201" s="504" t="s">
        <v>43</v>
      </c>
      <c r="P201" s="505"/>
      <c r="Q201" s="505"/>
      <c r="R201" s="505"/>
      <c r="S201" s="505"/>
      <c r="T201" s="39" t="s">
        <v>42</v>
      </c>
      <c r="U201" s="50">
        <f>IFERROR(U200/G200,0)</f>
        <v>0</v>
      </c>
      <c r="V201" s="50">
        <f>IFERROR(V200/G200,0)</f>
        <v>0</v>
      </c>
      <c r="W201" s="50">
        <f>IFERROR(W200/G200,0)</f>
        <v>0</v>
      </c>
      <c r="X201" s="50">
        <f>IFERROR(X200/G200,0)</f>
        <v>0</v>
      </c>
      <c r="Y201" s="50">
        <f>IFERROR(Y200/G200,0)</f>
        <v>0</v>
      </c>
      <c r="Z201" s="50">
        <f>IFERROR(Z200/G200,0)</f>
        <v>0</v>
      </c>
      <c r="AA201" s="50">
        <f>IFERROR(AA200/G200,0)</f>
        <v>0</v>
      </c>
      <c r="AB201" s="50">
        <f>IFERROR(AB200/G200,0)</f>
        <v>0</v>
      </c>
      <c r="AC201" s="50">
        <f>IFERROR(IF(AC200="",0,AC200),0)</f>
        <v>0</v>
      </c>
      <c r="AD201" s="3"/>
      <c r="AE201" s="72"/>
      <c r="AF201" s="3"/>
      <c r="AG201" s="3"/>
      <c r="AH201" s="3"/>
      <c r="AI201" s="3"/>
      <c r="AJ201" s="3"/>
      <c r="AK201" s="3"/>
      <c r="AL201" s="62"/>
      <c r="AM201" s="62"/>
      <c r="AN201" s="62"/>
      <c r="AO201" s="3"/>
      <c r="AP201" s="3"/>
      <c r="AQ201" s="2"/>
      <c r="AR201" s="2"/>
      <c r="AS201" s="2"/>
      <c r="AT201" s="2"/>
      <c r="AU201" s="20"/>
      <c r="AV201" s="20"/>
      <c r="AW201" s="21"/>
    </row>
    <row r="202" spans="1:82" x14ac:dyDescent="0.2">
      <c r="A202" s="506"/>
      <c r="B202" s="506"/>
      <c r="C202" s="506"/>
      <c r="D202" s="506"/>
      <c r="E202" s="506"/>
      <c r="F202" s="506"/>
      <c r="G202" s="506"/>
      <c r="H202" s="506"/>
      <c r="I202" s="506"/>
      <c r="J202" s="506"/>
      <c r="K202" s="506"/>
      <c r="L202" s="506"/>
      <c r="M202" s="506"/>
      <c r="N202" s="506"/>
      <c r="O202" s="504" t="s">
        <v>43</v>
      </c>
      <c r="P202" s="505"/>
      <c r="Q202" s="505"/>
      <c r="R202" s="505"/>
      <c r="S202" s="505"/>
      <c r="T202" s="39" t="s">
        <v>0</v>
      </c>
      <c r="U202" s="50">
        <f t="shared" ref="U202:AB202" si="109">IFERROR(SUM(U200:U200),0)</f>
        <v>0</v>
      </c>
      <c r="V202" s="50">
        <f t="shared" si="109"/>
        <v>0</v>
      </c>
      <c r="W202" s="50">
        <f t="shared" si="109"/>
        <v>0</v>
      </c>
      <c r="X202" s="50">
        <f t="shared" si="109"/>
        <v>0</v>
      </c>
      <c r="Y202" s="50">
        <f t="shared" si="109"/>
        <v>0</v>
      </c>
      <c r="Z202" s="50">
        <f t="shared" si="109"/>
        <v>0</v>
      </c>
      <c r="AA202" s="50">
        <f t="shared" si="109"/>
        <v>0</v>
      </c>
      <c r="AB202" s="50">
        <f t="shared" si="109"/>
        <v>0</v>
      </c>
      <c r="AC202" s="50" t="s">
        <v>57</v>
      </c>
      <c r="AD202" s="3"/>
      <c r="AE202" s="72"/>
      <c r="AF202" s="3"/>
      <c r="AG202" s="3"/>
      <c r="AH202" s="3"/>
      <c r="AI202" s="3"/>
      <c r="AJ202" s="3"/>
      <c r="AK202" s="3"/>
      <c r="AL202" s="62"/>
      <c r="AM202" s="62"/>
      <c r="AN202" s="62"/>
      <c r="AO202" s="3"/>
      <c r="AP202" s="3"/>
      <c r="AQ202" s="2"/>
      <c r="AR202" s="2"/>
      <c r="AS202" s="2"/>
      <c r="AT202" s="2"/>
      <c r="AU202" s="20"/>
      <c r="AV202" s="20"/>
      <c r="AW202" s="21"/>
    </row>
    <row r="203" spans="1:82" ht="15" x14ac:dyDescent="0.25">
      <c r="A203" s="526" t="s">
        <v>329</v>
      </c>
      <c r="B203" s="509"/>
      <c r="C203" s="509"/>
      <c r="D203" s="509"/>
      <c r="E203" s="509"/>
      <c r="F203" s="509"/>
      <c r="G203" s="509"/>
      <c r="H203" s="509"/>
      <c r="I203" s="509"/>
      <c r="J203" s="509"/>
      <c r="K203" s="509"/>
      <c r="L203" s="509"/>
      <c r="M203" s="509"/>
      <c r="N203" s="509"/>
      <c r="O203" s="509"/>
      <c r="P203" s="509"/>
      <c r="Q203" s="509"/>
      <c r="R203" s="509"/>
      <c r="S203" s="509"/>
      <c r="T203" s="509"/>
      <c r="U203" s="509"/>
      <c r="V203" s="509"/>
      <c r="W203" s="509"/>
      <c r="X203" s="509"/>
      <c r="Y203" s="509"/>
      <c r="Z203" s="509"/>
      <c r="AA203" s="510"/>
      <c r="AB203" s="510"/>
      <c r="AC203" s="510"/>
      <c r="AD203" s="510"/>
      <c r="AE203" s="511"/>
      <c r="AF203" s="527"/>
      <c r="AG203" s="2"/>
      <c r="AH203" s="2"/>
      <c r="AI203" s="2"/>
      <c r="AJ203" s="2"/>
      <c r="AK203" s="61"/>
      <c r="AL203" s="61"/>
      <c r="AM203" s="61"/>
      <c r="AN203" s="2"/>
      <c r="AO203" s="2"/>
      <c r="AP203" s="2"/>
      <c r="AQ203" s="2"/>
      <c r="AR203" s="2"/>
    </row>
    <row r="204" spans="1:82" ht="15" x14ac:dyDescent="0.25">
      <c r="A204" s="507" t="s">
        <v>118</v>
      </c>
      <c r="B204" s="508"/>
      <c r="C204" s="508"/>
      <c r="D204" s="508"/>
      <c r="E204" s="508"/>
      <c r="F204" s="508"/>
      <c r="G204" s="508"/>
      <c r="H204" s="508"/>
      <c r="I204" s="508"/>
      <c r="J204" s="508"/>
      <c r="K204" s="508"/>
      <c r="L204" s="508"/>
      <c r="M204" s="508"/>
      <c r="N204" s="508"/>
      <c r="O204" s="508"/>
      <c r="P204" s="508"/>
      <c r="Q204" s="508"/>
      <c r="R204" s="508"/>
      <c r="S204" s="508"/>
      <c r="T204" s="508"/>
      <c r="U204" s="508"/>
      <c r="V204" s="508"/>
      <c r="W204" s="508"/>
      <c r="X204" s="509"/>
      <c r="Y204" s="509"/>
      <c r="Z204" s="509"/>
      <c r="AA204" s="510"/>
      <c r="AB204" s="510"/>
      <c r="AC204" s="510"/>
      <c r="AD204" s="510"/>
      <c r="AE204" s="511"/>
      <c r="AF204" s="512"/>
      <c r="AG204" s="2"/>
      <c r="AH204" s="2"/>
      <c r="AI204" s="2"/>
      <c r="AJ204" s="2"/>
      <c r="AK204" s="61"/>
      <c r="AL204" s="61"/>
      <c r="AM204" s="61"/>
      <c r="AN204" s="2"/>
      <c r="AO204" s="2"/>
      <c r="AP204" s="2"/>
      <c r="AQ204" s="2"/>
      <c r="AR204" s="2"/>
    </row>
    <row r="205" spans="1:82" x14ac:dyDescent="0.2">
      <c r="A205" s="79" t="s">
        <v>330</v>
      </c>
      <c r="B205" s="80" t="s">
        <v>331</v>
      </c>
      <c r="C205" s="80">
        <v>4301011910</v>
      </c>
      <c r="D205" s="80">
        <v>4680115885806</v>
      </c>
      <c r="E205" s="81">
        <v>1.35</v>
      </c>
      <c r="F205" s="82">
        <v>8</v>
      </c>
      <c r="G205" s="81">
        <v>10.8</v>
      </c>
      <c r="H205" s="81">
        <v>11.28</v>
      </c>
      <c r="I205" s="83">
        <v>48</v>
      </c>
      <c r="J205" s="83" t="s">
        <v>137</v>
      </c>
      <c r="K205" s="84" t="s">
        <v>296</v>
      </c>
      <c r="L205" s="84"/>
      <c r="M205" s="501">
        <v>55</v>
      </c>
      <c r="N205" s="501"/>
      <c r="O205" s="63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P205" s="503"/>
      <c r="Q205" s="503"/>
      <c r="R205" s="503"/>
      <c r="S205" s="503"/>
      <c r="T205" s="85" t="s">
        <v>0</v>
      </c>
      <c r="U205" s="65">
        <v>0</v>
      </c>
      <c r="V205" s="66">
        <f>IFERROR(IF(U205="",0,CEILING((U205/$G205),1)*$G205),"")</f>
        <v>0</v>
      </c>
      <c r="W205" s="65">
        <v>0</v>
      </c>
      <c r="X205" s="66">
        <f>IFERROR(IF(W205="",0,CEILING((W205/$G205),1)*$G205),"")</f>
        <v>0</v>
      </c>
      <c r="Y205" s="65">
        <v>0</v>
      </c>
      <c r="Z205" s="66">
        <f>IFERROR(IF(Y205="",0,CEILING((Y205/$G205),1)*$G205),"")</f>
        <v>0</v>
      </c>
      <c r="AA205" s="65">
        <v>0</v>
      </c>
      <c r="AB205" s="66">
        <f>IFERROR(IF(AA205="",0,CEILING((AA205/$G205),1)*$G205),"")</f>
        <v>0</v>
      </c>
      <c r="AC205" s="67" t="str">
        <f>IF(IFERROR(ROUNDUP(V205/G205,0)*0.02039,0)+IFERROR(ROUNDUP(X205/G205,0)*0.02039,0)+IFERROR(ROUNDUP(Z205/G205,0)*0.02039,0)+IFERROR(ROUNDUP(AB205/G205,0)*0.02039,0)=0,"",IFERROR(ROUNDUP(V205/G205,0)*0.02039,0)+IFERROR(ROUNDUP(X205/G205,0)*0.02039,0)+IFERROR(ROUNDUP(Z205/G205,0)*0.02039,0)+IFERROR(ROUNDUP(AB205/G205,0)*0.02039,0))</f>
        <v/>
      </c>
      <c r="AD205" s="79" t="s">
        <v>57</v>
      </c>
      <c r="AE205" s="79" t="s">
        <v>57</v>
      </c>
      <c r="AF205" s="268" t="s">
        <v>332</v>
      </c>
      <c r="AG205" s="2"/>
      <c r="AH205" s="2"/>
      <c r="AI205" s="2"/>
      <c r="AJ205" s="2"/>
      <c r="AK205" s="2"/>
      <c r="AL205" s="61"/>
      <c r="AM205" s="61"/>
      <c r="AN205" s="61"/>
      <c r="AO205" s="2"/>
      <c r="AP205" s="2"/>
      <c r="AQ205" s="2"/>
      <c r="AR205" s="2"/>
      <c r="AS205" s="2"/>
      <c r="AT205" s="2"/>
      <c r="AU205" s="20"/>
      <c r="AV205" s="20"/>
      <c r="AW205" s="21"/>
      <c r="BB205" s="267" t="s">
        <v>65</v>
      </c>
      <c r="BO205" s="77">
        <f>IFERROR(U205*H205/G205,0)</f>
        <v>0</v>
      </c>
      <c r="BP205" s="77">
        <f>IFERROR(V205*H205/G205,0)</f>
        <v>0</v>
      </c>
      <c r="BQ205" s="77">
        <f>IFERROR(1/I205*(U205/G205),0)</f>
        <v>0</v>
      </c>
      <c r="BR205" s="77">
        <f>IFERROR(1/I205*(V205/G205),0)</f>
        <v>0</v>
      </c>
      <c r="BS205" s="77">
        <f>IFERROR(W205*H205/G205,0)</f>
        <v>0</v>
      </c>
      <c r="BT205" s="77">
        <f>IFERROR(X205*H205/G205,0)</f>
        <v>0</v>
      </c>
      <c r="BU205" s="77">
        <f>IFERROR(1/I205*(W205/G205),0)</f>
        <v>0</v>
      </c>
      <c r="BV205" s="77">
        <f>IFERROR(1/I205*(X205/G205),0)</f>
        <v>0</v>
      </c>
      <c r="BW205" s="77">
        <f>IFERROR(Y205*H205/G205,0)</f>
        <v>0</v>
      </c>
      <c r="BX205" s="77">
        <f>IFERROR(Z205*H205/G205,0)</f>
        <v>0</v>
      </c>
      <c r="BY205" s="77">
        <f>IFERROR(1/I205*(Y205/G205),0)</f>
        <v>0</v>
      </c>
      <c r="BZ205" s="77">
        <f>IFERROR(1/I205*(Z205/G205),0)</f>
        <v>0</v>
      </c>
      <c r="CA205" s="77">
        <f>IFERROR(AA205*H205/G205,0)</f>
        <v>0</v>
      </c>
      <c r="CB205" s="77">
        <f>IFERROR(AB205*H205/G205,0)</f>
        <v>0</v>
      </c>
      <c r="CC205" s="77">
        <f>IFERROR(1/I205*(AA205/G205),0)</f>
        <v>0</v>
      </c>
      <c r="CD205" s="77">
        <f>IFERROR(1/I205*(AB205/G205),0)</f>
        <v>0</v>
      </c>
    </row>
    <row r="206" spans="1:82" x14ac:dyDescent="0.2">
      <c r="A206" s="79" t="s">
        <v>333</v>
      </c>
      <c r="B206" s="80" t="s">
        <v>334</v>
      </c>
      <c r="C206" s="80">
        <v>4301011852</v>
      </c>
      <c r="D206" s="80">
        <v>4680115885844</v>
      </c>
      <c r="E206" s="81">
        <v>0.4</v>
      </c>
      <c r="F206" s="82">
        <v>10</v>
      </c>
      <c r="G206" s="81">
        <v>4</v>
      </c>
      <c r="H206" s="81">
        <v>4.21</v>
      </c>
      <c r="I206" s="83">
        <v>132</v>
      </c>
      <c r="J206" s="83" t="s">
        <v>121</v>
      </c>
      <c r="K206" s="84" t="s">
        <v>125</v>
      </c>
      <c r="L206" s="84"/>
      <c r="M206" s="501">
        <v>55</v>
      </c>
      <c r="N206" s="501"/>
      <c r="O206" s="6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P206" s="503"/>
      <c r="Q206" s="503"/>
      <c r="R206" s="503"/>
      <c r="S206" s="503"/>
      <c r="T206" s="85" t="s">
        <v>0</v>
      </c>
      <c r="U206" s="65">
        <v>0</v>
      </c>
      <c r="V206" s="66">
        <f>IFERROR(IF(U206="",0,CEILING((U206/$G206),1)*$G206),"")</f>
        <v>0</v>
      </c>
      <c r="W206" s="65">
        <v>0</v>
      </c>
      <c r="X206" s="66">
        <f>IFERROR(IF(W206="",0,CEILING((W206/$G206),1)*$G206),"")</f>
        <v>0</v>
      </c>
      <c r="Y206" s="65">
        <v>0</v>
      </c>
      <c r="Z206" s="66">
        <f>IFERROR(IF(Y206="",0,CEILING((Y206/$G206),1)*$G206),"")</f>
        <v>0</v>
      </c>
      <c r="AA206" s="65">
        <v>0</v>
      </c>
      <c r="AB206" s="66">
        <f>IFERROR(IF(AA206="",0,CEILING((AA206/$G206),1)*$G206),"")</f>
        <v>0</v>
      </c>
      <c r="AC206" s="67" t="str">
        <f>IF(IFERROR(ROUNDUP(V206/G206,0)*0.00902,0)+IFERROR(ROUNDUP(X206/G206,0)*0.00902,0)+IFERROR(ROUNDUP(Z206/G206,0)*0.00902,0)+IFERROR(ROUNDUP(AB206/G206,0)*0.00902,0)=0,"",IFERROR(ROUNDUP(V206/G206,0)*0.00902,0)+IFERROR(ROUNDUP(X206/G206,0)*0.00902,0)+IFERROR(ROUNDUP(Z206/G206,0)*0.00902,0)+IFERROR(ROUNDUP(AB206/G206,0)*0.00902,0))</f>
        <v/>
      </c>
      <c r="AD206" s="79" t="s">
        <v>57</v>
      </c>
      <c r="AE206" s="79" t="s">
        <v>57</v>
      </c>
      <c r="AF206" s="270" t="s">
        <v>335</v>
      </c>
      <c r="AG206" s="2"/>
      <c r="AH206" s="2"/>
      <c r="AI206" s="2"/>
      <c r="AJ206" s="2"/>
      <c r="AK206" s="2"/>
      <c r="AL206" s="61"/>
      <c r="AM206" s="61"/>
      <c r="AN206" s="61"/>
      <c r="AO206" s="2"/>
      <c r="AP206" s="2"/>
      <c r="AQ206" s="2"/>
      <c r="AR206" s="2"/>
      <c r="AS206" s="2"/>
      <c r="AT206" s="2"/>
      <c r="AU206" s="20"/>
      <c r="AV206" s="20"/>
      <c r="AW206" s="21"/>
      <c r="BB206" s="269" t="s">
        <v>65</v>
      </c>
      <c r="BO206" s="77">
        <f>IFERROR(U206*H206/G206,0)</f>
        <v>0</v>
      </c>
      <c r="BP206" s="77">
        <f>IFERROR(V206*H206/G206,0)</f>
        <v>0</v>
      </c>
      <c r="BQ206" s="77">
        <f>IFERROR(1/I206*(U206/G206),0)</f>
        <v>0</v>
      </c>
      <c r="BR206" s="77">
        <f>IFERROR(1/I206*(V206/G206),0)</f>
        <v>0</v>
      </c>
      <c r="BS206" s="77">
        <f>IFERROR(W206*H206/G206,0)</f>
        <v>0</v>
      </c>
      <c r="BT206" s="77">
        <f>IFERROR(X206*H206/G206,0)</f>
        <v>0</v>
      </c>
      <c r="BU206" s="77">
        <f>IFERROR(1/I206*(W206/G206),0)</f>
        <v>0</v>
      </c>
      <c r="BV206" s="77">
        <f>IFERROR(1/I206*(X206/G206),0)</f>
        <v>0</v>
      </c>
      <c r="BW206" s="77">
        <f>IFERROR(Y206*H206/G206,0)</f>
        <v>0</v>
      </c>
      <c r="BX206" s="77">
        <f>IFERROR(Z206*H206/G206,0)</f>
        <v>0</v>
      </c>
      <c r="BY206" s="77">
        <f>IFERROR(1/I206*(Y206/G206),0)</f>
        <v>0</v>
      </c>
      <c r="BZ206" s="77">
        <f>IFERROR(1/I206*(Z206/G206),0)</f>
        <v>0</v>
      </c>
      <c r="CA206" s="77">
        <f>IFERROR(AA206*H206/G206,0)</f>
        <v>0</v>
      </c>
      <c r="CB206" s="77">
        <f>IFERROR(AB206*H206/G206,0)</f>
        <v>0</v>
      </c>
      <c r="CC206" s="77">
        <f>IFERROR(1/I206*(AA206/G206),0)</f>
        <v>0</v>
      </c>
      <c r="CD206" s="77">
        <f>IFERROR(1/I206*(AB206/G206),0)</f>
        <v>0</v>
      </c>
    </row>
    <row r="207" spans="1:82" x14ac:dyDescent="0.2">
      <c r="A207" s="79" t="s">
        <v>336</v>
      </c>
      <c r="B207" s="80" t="s">
        <v>337</v>
      </c>
      <c r="C207" s="80">
        <v>4301011319</v>
      </c>
      <c r="D207" s="80">
        <v>4607091387469</v>
      </c>
      <c r="E207" s="81">
        <v>0.5</v>
      </c>
      <c r="F207" s="82">
        <v>10</v>
      </c>
      <c r="G207" s="81">
        <v>5</v>
      </c>
      <c r="H207" s="81">
        <v>5.21</v>
      </c>
      <c r="I207" s="83">
        <v>132</v>
      </c>
      <c r="J207" s="83" t="s">
        <v>121</v>
      </c>
      <c r="K207" s="84" t="s">
        <v>125</v>
      </c>
      <c r="L207" s="84"/>
      <c r="M207" s="501">
        <v>55</v>
      </c>
      <c r="N207" s="501"/>
      <c r="O207" s="6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07" s="503"/>
      <c r="Q207" s="503"/>
      <c r="R207" s="503"/>
      <c r="S207" s="503"/>
      <c r="T207" s="85" t="s">
        <v>0</v>
      </c>
      <c r="U207" s="65">
        <v>0</v>
      </c>
      <c r="V207" s="66">
        <f>IFERROR(IF(U207="",0,CEILING((U207/$G207),1)*$G207),"")</f>
        <v>0</v>
      </c>
      <c r="W207" s="65">
        <v>0</v>
      </c>
      <c r="X207" s="66">
        <f>IFERROR(IF(W207="",0,CEILING((W207/$G207),1)*$G207),"")</f>
        <v>0</v>
      </c>
      <c r="Y207" s="65">
        <v>0</v>
      </c>
      <c r="Z207" s="66">
        <f>IFERROR(IF(Y207="",0,CEILING((Y207/$G207),1)*$G207),"")</f>
        <v>0</v>
      </c>
      <c r="AA207" s="65">
        <v>0</v>
      </c>
      <c r="AB207" s="66">
        <f>IFERROR(IF(AA207="",0,CEILING((AA207/$G207),1)*$G207),"")</f>
        <v>0</v>
      </c>
      <c r="AC207" s="67" t="str">
        <f>IF(IFERROR(ROUNDUP(V207/G207,0)*0.00902,0)+IFERROR(ROUNDUP(X207/G207,0)*0.00902,0)+IFERROR(ROUNDUP(Z207/G207,0)*0.00902,0)+IFERROR(ROUNDUP(AB207/G207,0)*0.00902,0)=0,"",IFERROR(ROUNDUP(V207/G207,0)*0.00902,0)+IFERROR(ROUNDUP(X207/G207,0)*0.00902,0)+IFERROR(ROUNDUP(Z207/G207,0)*0.00902,0)+IFERROR(ROUNDUP(AB207/G207,0)*0.00902,0))</f>
        <v/>
      </c>
      <c r="AD207" s="79" t="s">
        <v>57</v>
      </c>
      <c r="AE207" s="79" t="s">
        <v>57</v>
      </c>
      <c r="AF207" s="272" t="s">
        <v>338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271" t="s">
        <v>65</v>
      </c>
      <c r="BO207" s="77">
        <f>IFERROR(U207*H207/G207,0)</f>
        <v>0</v>
      </c>
      <c r="BP207" s="77">
        <f>IFERROR(V207*H207/G207,0)</f>
        <v>0</v>
      </c>
      <c r="BQ207" s="77">
        <f>IFERROR(1/I207*(U207/G207),0)</f>
        <v>0</v>
      </c>
      <c r="BR207" s="77">
        <f>IFERROR(1/I207*(V207/G207),0)</f>
        <v>0</v>
      </c>
      <c r="BS207" s="77">
        <f>IFERROR(W207*H207/G207,0)</f>
        <v>0</v>
      </c>
      <c r="BT207" s="77">
        <f>IFERROR(X207*H207/G207,0)</f>
        <v>0</v>
      </c>
      <c r="BU207" s="77">
        <f>IFERROR(1/I207*(W207/G207),0)</f>
        <v>0</v>
      </c>
      <c r="BV207" s="77">
        <f>IFERROR(1/I207*(X207/G207),0)</f>
        <v>0</v>
      </c>
      <c r="BW207" s="77">
        <f>IFERROR(Y207*H207/G207,0)</f>
        <v>0</v>
      </c>
      <c r="BX207" s="77">
        <f>IFERROR(Z207*H207/G207,0)</f>
        <v>0</v>
      </c>
      <c r="BY207" s="77">
        <f>IFERROR(1/I207*(Y207/G207),0)</f>
        <v>0</v>
      </c>
      <c r="BZ207" s="77">
        <f>IFERROR(1/I207*(Z207/G207),0)</f>
        <v>0</v>
      </c>
      <c r="CA207" s="77">
        <f>IFERROR(AA207*H207/G207,0)</f>
        <v>0</v>
      </c>
      <c r="CB207" s="77">
        <f>IFERROR(AB207*H207/G207,0)</f>
        <v>0</v>
      </c>
      <c r="CC207" s="77">
        <f>IFERROR(1/I207*(AA207/G207),0)</f>
        <v>0</v>
      </c>
      <c r="CD207" s="77">
        <f>IFERROR(1/I207*(AB207/G207),0)</f>
        <v>0</v>
      </c>
    </row>
    <row r="208" spans="1:82" x14ac:dyDescent="0.2">
      <c r="A208" s="79" t="s">
        <v>339</v>
      </c>
      <c r="B208" s="80" t="s">
        <v>340</v>
      </c>
      <c r="C208" s="80">
        <v>4301011316</v>
      </c>
      <c r="D208" s="80">
        <v>4607091387438</v>
      </c>
      <c r="E208" s="81">
        <v>0.5</v>
      </c>
      <c r="F208" s="82">
        <v>10</v>
      </c>
      <c r="G208" s="81">
        <v>5</v>
      </c>
      <c r="H208" s="81">
        <v>5.21</v>
      </c>
      <c r="I208" s="83">
        <v>132</v>
      </c>
      <c r="J208" s="83" t="s">
        <v>121</v>
      </c>
      <c r="K208" s="84" t="s">
        <v>125</v>
      </c>
      <c r="L208" s="84"/>
      <c r="M208" s="501">
        <v>55</v>
      </c>
      <c r="N208" s="501"/>
      <c r="O208" s="62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08" s="503"/>
      <c r="Q208" s="503"/>
      <c r="R208" s="503"/>
      <c r="S208" s="503"/>
      <c r="T208" s="85" t="s">
        <v>0</v>
      </c>
      <c r="U208" s="65">
        <v>0</v>
      </c>
      <c r="V208" s="66">
        <f>IFERROR(IF(U208="",0,CEILING((U208/$G208),1)*$G208),"")</f>
        <v>0</v>
      </c>
      <c r="W208" s="65">
        <v>0</v>
      </c>
      <c r="X208" s="66">
        <f>IFERROR(IF(W208="",0,CEILING((W208/$G208),1)*$G208),"")</f>
        <v>0</v>
      </c>
      <c r="Y208" s="65">
        <v>0</v>
      </c>
      <c r="Z208" s="66">
        <f>IFERROR(IF(Y208="",0,CEILING((Y208/$G208),1)*$G208),"")</f>
        <v>0</v>
      </c>
      <c r="AA208" s="65">
        <v>0</v>
      </c>
      <c r="AB208" s="66">
        <f>IFERROR(IF(AA208="",0,CEILING((AA208/$G208),1)*$G208),"")</f>
        <v>0</v>
      </c>
      <c r="AC208" s="67" t="str">
        <f>IF(IFERROR(ROUNDUP(V208/G208,0)*0.00902,0)+IFERROR(ROUNDUP(X208/G208,0)*0.00902,0)+IFERROR(ROUNDUP(Z208/G208,0)*0.00902,0)+IFERROR(ROUNDUP(AB208/G208,0)*0.00902,0)=0,"",IFERROR(ROUNDUP(V208/G208,0)*0.00902,0)+IFERROR(ROUNDUP(X208/G208,0)*0.00902,0)+IFERROR(ROUNDUP(Z208/G208,0)*0.00902,0)+IFERROR(ROUNDUP(AB208/G208,0)*0.00902,0))</f>
        <v/>
      </c>
      <c r="AD208" s="79" t="s">
        <v>57</v>
      </c>
      <c r="AE208" s="79" t="s">
        <v>57</v>
      </c>
      <c r="AF208" s="274" t="s">
        <v>341</v>
      </c>
      <c r="AG208" s="2"/>
      <c r="AH208" s="2"/>
      <c r="AI208" s="2"/>
      <c r="AJ208" s="2"/>
      <c r="AK208" s="2"/>
      <c r="AL208" s="61"/>
      <c r="AM208" s="61"/>
      <c r="AN208" s="61"/>
      <c r="AO208" s="2"/>
      <c r="AP208" s="2"/>
      <c r="AQ208" s="2"/>
      <c r="AR208" s="2"/>
      <c r="AS208" s="2"/>
      <c r="AT208" s="2"/>
      <c r="AU208" s="20"/>
      <c r="AV208" s="20"/>
      <c r="AW208" s="21"/>
      <c r="BB208" s="273" t="s">
        <v>65</v>
      </c>
      <c r="BO208" s="77">
        <f>IFERROR(U208*H208/G208,0)</f>
        <v>0</v>
      </c>
      <c r="BP208" s="77">
        <f>IFERROR(V208*H208/G208,0)</f>
        <v>0</v>
      </c>
      <c r="BQ208" s="77">
        <f>IFERROR(1/I208*(U208/G208),0)</f>
        <v>0</v>
      </c>
      <c r="BR208" s="77">
        <f>IFERROR(1/I208*(V208/G208),0)</f>
        <v>0</v>
      </c>
      <c r="BS208" s="77">
        <f>IFERROR(W208*H208/G208,0)</f>
        <v>0</v>
      </c>
      <c r="BT208" s="77">
        <f>IFERROR(X208*H208/G208,0)</f>
        <v>0</v>
      </c>
      <c r="BU208" s="77">
        <f>IFERROR(1/I208*(W208/G208),0)</f>
        <v>0</v>
      </c>
      <c r="BV208" s="77">
        <f>IFERROR(1/I208*(X208/G208),0)</f>
        <v>0</v>
      </c>
      <c r="BW208" s="77">
        <f>IFERROR(Y208*H208/G208,0)</f>
        <v>0</v>
      </c>
      <c r="BX208" s="77">
        <f>IFERROR(Z208*H208/G208,0)</f>
        <v>0</v>
      </c>
      <c r="BY208" s="77">
        <f>IFERROR(1/I208*(Y208/G208),0)</f>
        <v>0</v>
      </c>
      <c r="BZ208" s="77">
        <f>IFERROR(1/I208*(Z208/G208),0)</f>
        <v>0</v>
      </c>
      <c r="CA208" s="77">
        <f>IFERROR(AA208*H208/G208,0)</f>
        <v>0</v>
      </c>
      <c r="CB208" s="77">
        <f>IFERROR(AB208*H208/G208,0)</f>
        <v>0</v>
      </c>
      <c r="CC208" s="77">
        <f>IFERROR(1/I208*(AA208/G208),0)</f>
        <v>0</v>
      </c>
      <c r="CD208" s="77">
        <f>IFERROR(1/I208*(AB208/G208),0)</f>
        <v>0</v>
      </c>
    </row>
    <row r="209" spans="1:82" x14ac:dyDescent="0.2">
      <c r="A209" s="506"/>
      <c r="B209" s="506"/>
      <c r="C209" s="506"/>
      <c r="D209" s="506"/>
      <c r="E209" s="506"/>
      <c r="F209" s="506"/>
      <c r="G209" s="506"/>
      <c r="H209" s="506"/>
      <c r="I209" s="506"/>
      <c r="J209" s="506"/>
      <c r="K209" s="506"/>
      <c r="L209" s="506"/>
      <c r="M209" s="506"/>
      <c r="N209" s="506"/>
      <c r="O209" s="504" t="s">
        <v>43</v>
      </c>
      <c r="P209" s="505"/>
      <c r="Q209" s="505"/>
      <c r="R209" s="505"/>
      <c r="S209" s="505"/>
      <c r="T209" s="39" t="s">
        <v>42</v>
      </c>
      <c r="U209" s="50">
        <f>IFERROR(U205/G205,0)+IFERROR(U206/G206,0)+IFERROR(U207/G207,0)+IFERROR(U208/G208,0)</f>
        <v>0</v>
      </c>
      <c r="V209" s="50">
        <f>IFERROR(V205/G205,0)+IFERROR(V206/G206,0)+IFERROR(V207/G207,0)+IFERROR(V208/G208,0)</f>
        <v>0</v>
      </c>
      <c r="W209" s="50">
        <f>IFERROR(W205/G205,0)+IFERROR(W206/G206,0)+IFERROR(W207/G207,0)+IFERROR(W208/G208,0)</f>
        <v>0</v>
      </c>
      <c r="X209" s="50">
        <f>IFERROR(X205/G205,0)+IFERROR(X206/G206,0)+IFERROR(X207/G207,0)+IFERROR(X208/G208,0)</f>
        <v>0</v>
      </c>
      <c r="Y209" s="50">
        <f>IFERROR(Y205/G205,0)+IFERROR(Y206/G206,0)+IFERROR(Y207/G207,0)+IFERROR(Y208/G208,0)</f>
        <v>0</v>
      </c>
      <c r="Z209" s="50">
        <f>IFERROR(Z205/G205,0)+IFERROR(Z206/G206,0)+IFERROR(Z207/G207,0)+IFERROR(Z208/G208,0)</f>
        <v>0</v>
      </c>
      <c r="AA209" s="50">
        <f>IFERROR(AA205/G205,0)+IFERROR(AA206/G206,0)+IFERROR(AA207/G207,0)+IFERROR(AA208/G208,0)</f>
        <v>0</v>
      </c>
      <c r="AB209" s="50">
        <f>IFERROR(AB205/G205,0)+IFERROR(AB206/G206,0)+IFERROR(AB207/G207,0)+IFERROR(AB208/G208,0)</f>
        <v>0</v>
      </c>
      <c r="AC209" s="50">
        <f>IFERROR(IF(AC205="",0,AC205),0)+IFERROR(IF(AC206="",0,AC206),0)+IFERROR(IF(AC207="",0,AC207),0)+IFERROR(IF(AC208="",0,AC208),0)</f>
        <v>0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x14ac:dyDescent="0.2">
      <c r="A210" s="506"/>
      <c r="B210" s="506"/>
      <c r="C210" s="506"/>
      <c r="D210" s="506"/>
      <c r="E210" s="506"/>
      <c r="F210" s="506"/>
      <c r="G210" s="506"/>
      <c r="H210" s="506"/>
      <c r="I210" s="506"/>
      <c r="J210" s="506"/>
      <c r="K210" s="506"/>
      <c r="L210" s="506"/>
      <c r="M210" s="506"/>
      <c r="N210" s="506"/>
      <c r="O210" s="504" t="s">
        <v>43</v>
      </c>
      <c r="P210" s="505"/>
      <c r="Q210" s="505"/>
      <c r="R210" s="505"/>
      <c r="S210" s="505"/>
      <c r="T210" s="39" t="s">
        <v>0</v>
      </c>
      <c r="U210" s="50">
        <f t="shared" ref="U210:AB210" si="110">IFERROR(SUM(U205:U208),0)</f>
        <v>0</v>
      </c>
      <c r="V210" s="50">
        <f t="shared" si="110"/>
        <v>0</v>
      </c>
      <c r="W210" s="50">
        <f t="shared" si="110"/>
        <v>0</v>
      </c>
      <c r="X210" s="50">
        <f t="shared" si="110"/>
        <v>0</v>
      </c>
      <c r="Y210" s="50">
        <f t="shared" si="110"/>
        <v>0</v>
      </c>
      <c r="Z210" s="50">
        <f t="shared" si="110"/>
        <v>0</v>
      </c>
      <c r="AA210" s="50">
        <f t="shared" si="110"/>
        <v>0</v>
      </c>
      <c r="AB210" s="50">
        <f t="shared" si="110"/>
        <v>0</v>
      </c>
      <c r="AC210" s="50" t="s">
        <v>57</v>
      </c>
      <c r="AD210" s="3"/>
      <c r="AE210" s="72"/>
      <c r="AF210" s="3"/>
      <c r="AG210" s="3"/>
      <c r="AH210" s="3"/>
      <c r="AI210" s="3"/>
      <c r="AJ210" s="3"/>
      <c r="AK210" s="3"/>
      <c r="AL210" s="62"/>
      <c r="AM210" s="62"/>
      <c r="AN210" s="62"/>
      <c r="AO210" s="3"/>
      <c r="AP210" s="3"/>
      <c r="AQ210" s="2"/>
      <c r="AR210" s="2"/>
      <c r="AS210" s="2"/>
      <c r="AT210" s="2"/>
      <c r="AU210" s="20"/>
      <c r="AV210" s="20"/>
      <c r="AW210" s="21"/>
    </row>
    <row r="211" spans="1:82" ht="15" x14ac:dyDescent="0.25">
      <c r="A211" s="526" t="s">
        <v>342</v>
      </c>
      <c r="B211" s="509"/>
      <c r="C211" s="509"/>
      <c r="D211" s="509"/>
      <c r="E211" s="509"/>
      <c r="F211" s="509"/>
      <c r="G211" s="509"/>
      <c r="H211" s="509"/>
      <c r="I211" s="509"/>
      <c r="J211" s="509"/>
      <c r="K211" s="509"/>
      <c r="L211" s="509"/>
      <c r="M211" s="509"/>
      <c r="N211" s="509"/>
      <c r="O211" s="509"/>
      <c r="P211" s="509"/>
      <c r="Q211" s="509"/>
      <c r="R211" s="509"/>
      <c r="S211" s="509"/>
      <c r="T211" s="509"/>
      <c r="U211" s="509"/>
      <c r="V211" s="509"/>
      <c r="W211" s="509"/>
      <c r="X211" s="509"/>
      <c r="Y211" s="509"/>
      <c r="Z211" s="509"/>
      <c r="AA211" s="510"/>
      <c r="AB211" s="510"/>
      <c r="AC211" s="510"/>
      <c r="AD211" s="510"/>
      <c r="AE211" s="511"/>
      <c r="AF211" s="527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ht="15" x14ac:dyDescent="0.25">
      <c r="A212" s="507" t="s">
        <v>82</v>
      </c>
      <c r="B212" s="508"/>
      <c r="C212" s="508"/>
      <c r="D212" s="508"/>
      <c r="E212" s="508"/>
      <c r="F212" s="508"/>
      <c r="G212" s="508"/>
      <c r="H212" s="508"/>
      <c r="I212" s="508"/>
      <c r="J212" s="508"/>
      <c r="K212" s="508"/>
      <c r="L212" s="508"/>
      <c r="M212" s="508"/>
      <c r="N212" s="508"/>
      <c r="O212" s="508"/>
      <c r="P212" s="508"/>
      <c r="Q212" s="508"/>
      <c r="R212" s="508"/>
      <c r="S212" s="508"/>
      <c r="T212" s="508"/>
      <c r="U212" s="508"/>
      <c r="V212" s="508"/>
      <c r="W212" s="508"/>
      <c r="X212" s="509"/>
      <c r="Y212" s="509"/>
      <c r="Z212" s="509"/>
      <c r="AA212" s="510"/>
      <c r="AB212" s="510"/>
      <c r="AC212" s="510"/>
      <c r="AD212" s="510"/>
      <c r="AE212" s="511"/>
      <c r="AF212" s="512"/>
      <c r="AG212" s="2"/>
      <c r="AH212" s="2"/>
      <c r="AI212" s="2"/>
      <c r="AJ212" s="2"/>
      <c r="AK212" s="61"/>
      <c r="AL212" s="61"/>
      <c r="AM212" s="61"/>
      <c r="AN212" s="2"/>
      <c r="AO212" s="2"/>
      <c r="AP212" s="2"/>
      <c r="AQ212" s="2"/>
      <c r="AR212" s="2"/>
    </row>
    <row r="213" spans="1:82" ht="33.75" x14ac:dyDescent="0.2">
      <c r="A213" s="79" t="s">
        <v>343</v>
      </c>
      <c r="B213" s="80" t="s">
        <v>344</v>
      </c>
      <c r="C213" s="80">
        <v>4301051409</v>
      </c>
      <c r="D213" s="80">
        <v>4680115881556</v>
      </c>
      <c r="E213" s="81">
        <v>1</v>
      </c>
      <c r="F213" s="82">
        <v>4</v>
      </c>
      <c r="G213" s="81">
        <v>4</v>
      </c>
      <c r="H213" s="81">
        <v>4.4080000000000004</v>
      </c>
      <c r="I213" s="83">
        <v>104</v>
      </c>
      <c r="J213" s="83" t="s">
        <v>137</v>
      </c>
      <c r="K213" s="84" t="s">
        <v>85</v>
      </c>
      <c r="L213" s="84"/>
      <c r="M213" s="501">
        <v>45</v>
      </c>
      <c r="N213" s="501"/>
      <c r="O213" s="6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213" s="503"/>
      <c r="Q213" s="503"/>
      <c r="R213" s="503"/>
      <c r="S213" s="503"/>
      <c r="T213" s="85" t="s">
        <v>0</v>
      </c>
      <c r="U213" s="65">
        <v>0</v>
      </c>
      <c r="V213" s="66">
        <f t="shared" ref="V213:V218" si="111">IFERROR(IF(U213="",0,CEILING((U213/$G213),1)*$G213),"")</f>
        <v>0</v>
      </c>
      <c r="W213" s="65">
        <v>0</v>
      </c>
      <c r="X213" s="66">
        <f t="shared" ref="X213:X218" si="112">IFERROR(IF(W213="",0,CEILING((W213/$G213),1)*$G213),"")</f>
        <v>0</v>
      </c>
      <c r="Y213" s="65">
        <v>0</v>
      </c>
      <c r="Z213" s="66">
        <f t="shared" ref="Z213:Z218" si="113">IFERROR(IF(Y213="",0,CEILING((Y213/$G213),1)*$G213),"")</f>
        <v>0</v>
      </c>
      <c r="AA213" s="65">
        <v>0</v>
      </c>
      <c r="AB213" s="66">
        <f t="shared" ref="AB213:AB218" si="114">IFERROR(IF(AA213="",0,CEILING((AA213/$G213),1)*$G213),"")</f>
        <v>0</v>
      </c>
      <c r="AC213" s="67" t="str">
        <f>IF(IFERROR(ROUNDUP(V213/G213,0)*0.01196,0)+IFERROR(ROUNDUP(X213/G213,0)*0.01196,0)+IFERROR(ROUNDUP(Z213/G213,0)*0.01196,0)+IFERROR(ROUNDUP(AB213/G213,0)*0.01196,0)=0,"",IFERROR(ROUNDUP(V213/G213,0)*0.01196,0)+IFERROR(ROUNDUP(X213/G213,0)*0.01196,0)+IFERROR(ROUNDUP(Z213/G213,0)*0.01196,0)+IFERROR(ROUNDUP(AB213/G213,0)*0.01196,0))</f>
        <v/>
      </c>
      <c r="AD213" s="79" t="s">
        <v>57</v>
      </c>
      <c r="AE213" s="79" t="s">
        <v>57</v>
      </c>
      <c r="AF213" s="276" t="s">
        <v>345</v>
      </c>
      <c r="AG213" s="2"/>
      <c r="AH213" s="2"/>
      <c r="AI213" s="2"/>
      <c r="AJ213" s="2"/>
      <c r="AK213" s="2"/>
      <c r="AL213" s="61"/>
      <c r="AM213" s="61"/>
      <c r="AN213" s="61"/>
      <c r="AO213" s="2"/>
      <c r="AP213" s="2"/>
      <c r="AQ213" s="2"/>
      <c r="AR213" s="2"/>
      <c r="AS213" s="2"/>
      <c r="AT213" s="2"/>
      <c r="AU213" s="20"/>
      <c r="AV213" s="20"/>
      <c r="AW213" s="21"/>
      <c r="BB213" s="275" t="s">
        <v>65</v>
      </c>
      <c r="BO213" s="77">
        <f t="shared" ref="BO213:BO218" si="115">IFERROR(U213*H213/G213,0)</f>
        <v>0</v>
      </c>
      <c r="BP213" s="77">
        <f t="shared" ref="BP213:BP218" si="116">IFERROR(V213*H213/G213,0)</f>
        <v>0</v>
      </c>
      <c r="BQ213" s="77">
        <f t="shared" ref="BQ213:BQ218" si="117">IFERROR(1/I213*(U213/G213),0)</f>
        <v>0</v>
      </c>
      <c r="BR213" s="77">
        <f t="shared" ref="BR213:BR218" si="118">IFERROR(1/I213*(V213/G213),0)</f>
        <v>0</v>
      </c>
      <c r="BS213" s="77">
        <f t="shared" ref="BS213:BS218" si="119">IFERROR(W213*H213/G213,0)</f>
        <v>0</v>
      </c>
      <c r="BT213" s="77">
        <f t="shared" ref="BT213:BT218" si="120">IFERROR(X213*H213/G213,0)</f>
        <v>0</v>
      </c>
      <c r="BU213" s="77">
        <f t="shared" ref="BU213:BU218" si="121">IFERROR(1/I213*(W213/G213),0)</f>
        <v>0</v>
      </c>
      <c r="BV213" s="77">
        <f t="shared" ref="BV213:BV218" si="122">IFERROR(1/I213*(X213/G213),0)</f>
        <v>0</v>
      </c>
      <c r="BW213" s="77">
        <f t="shared" ref="BW213:BW218" si="123">IFERROR(Y213*H213/G213,0)</f>
        <v>0</v>
      </c>
      <c r="BX213" s="77">
        <f t="shared" ref="BX213:BX218" si="124">IFERROR(Z213*H213/G213,0)</f>
        <v>0</v>
      </c>
      <c r="BY213" s="77">
        <f t="shared" ref="BY213:BY218" si="125">IFERROR(1/I213*(Y213/G213),0)</f>
        <v>0</v>
      </c>
      <c r="BZ213" s="77">
        <f t="shared" ref="BZ213:BZ218" si="126">IFERROR(1/I213*(Z213/G213),0)</f>
        <v>0</v>
      </c>
      <c r="CA213" s="77">
        <f t="shared" ref="CA213:CA218" si="127">IFERROR(AA213*H213/G213,0)</f>
        <v>0</v>
      </c>
      <c r="CB213" s="77">
        <f t="shared" ref="CB213:CB218" si="128">IFERROR(AB213*H213/G213,0)</f>
        <v>0</v>
      </c>
      <c r="CC213" s="77">
        <f t="shared" ref="CC213:CC218" si="129">IFERROR(1/I213*(AA213/G213),0)</f>
        <v>0</v>
      </c>
      <c r="CD213" s="77">
        <f t="shared" ref="CD213:CD218" si="130">IFERROR(1/I213*(AB213/G213),0)</f>
        <v>0</v>
      </c>
    </row>
    <row r="214" spans="1:82" ht="33.75" x14ac:dyDescent="0.2">
      <c r="A214" s="79" t="s">
        <v>343</v>
      </c>
      <c r="B214" s="80" t="s">
        <v>344</v>
      </c>
      <c r="C214" s="80">
        <v>4301051572</v>
      </c>
      <c r="D214" s="80">
        <v>4680115881556</v>
      </c>
      <c r="E214" s="81">
        <v>1</v>
      </c>
      <c r="F214" s="82">
        <v>4</v>
      </c>
      <c r="G214" s="81">
        <v>4</v>
      </c>
      <c r="H214" s="81">
        <v>4.4080000000000004</v>
      </c>
      <c r="I214" s="83">
        <v>104</v>
      </c>
      <c r="J214" s="83" t="s">
        <v>137</v>
      </c>
      <c r="K214" s="84" t="s">
        <v>88</v>
      </c>
      <c r="L214" s="84"/>
      <c r="M214" s="501">
        <v>45</v>
      </c>
      <c r="N214" s="501"/>
      <c r="O214" s="6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214" s="503"/>
      <c r="Q214" s="503"/>
      <c r="R214" s="503"/>
      <c r="S214" s="503"/>
      <c r="T214" s="85" t="s">
        <v>0</v>
      </c>
      <c r="U214" s="65">
        <v>0</v>
      </c>
      <c r="V214" s="66">
        <f t="shared" si="111"/>
        <v>0</v>
      </c>
      <c r="W214" s="65">
        <v>0</v>
      </c>
      <c r="X214" s="66">
        <f t="shared" si="112"/>
        <v>0</v>
      </c>
      <c r="Y214" s="65">
        <v>0</v>
      </c>
      <c r="Z214" s="66">
        <f t="shared" si="113"/>
        <v>0</v>
      </c>
      <c r="AA214" s="65">
        <v>0</v>
      </c>
      <c r="AB214" s="66">
        <f t="shared" si="114"/>
        <v>0</v>
      </c>
      <c r="AC214" s="67" t="str">
        <f>IF(IFERROR(ROUNDUP(V214/G214,0)*0.01196,0)+IFERROR(ROUNDUP(X214/G214,0)*0.01196,0)+IFERROR(ROUNDUP(Z214/G214,0)*0.01196,0)+IFERROR(ROUNDUP(AB214/G214,0)*0.01196,0)=0,"",IFERROR(ROUNDUP(V214/G214,0)*0.01196,0)+IFERROR(ROUNDUP(X214/G214,0)*0.01196,0)+IFERROR(ROUNDUP(Z214/G214,0)*0.01196,0)+IFERROR(ROUNDUP(AB214/G214,0)*0.01196,0))</f>
        <v/>
      </c>
      <c r="AD214" s="79" t="s">
        <v>57</v>
      </c>
      <c r="AE214" s="79" t="s">
        <v>57</v>
      </c>
      <c r="AF214" s="278" t="s">
        <v>345</v>
      </c>
      <c r="AG214" s="2"/>
      <c r="AH214" s="2"/>
      <c r="AI214" s="2"/>
      <c r="AJ214" s="2"/>
      <c r="AK214" s="2"/>
      <c r="AL214" s="61"/>
      <c r="AM214" s="61"/>
      <c r="AN214" s="61"/>
      <c r="AO214" s="2"/>
      <c r="AP214" s="2"/>
      <c r="AQ214" s="2"/>
      <c r="AR214" s="2"/>
      <c r="AS214" s="2"/>
      <c r="AT214" s="2"/>
      <c r="AU214" s="20"/>
      <c r="AV214" s="20"/>
      <c r="AW214" s="21"/>
      <c r="BB214" s="277" t="s">
        <v>65</v>
      </c>
      <c r="BO214" s="77">
        <f t="shared" si="115"/>
        <v>0</v>
      </c>
      <c r="BP214" s="77">
        <f t="shared" si="116"/>
        <v>0</v>
      </c>
      <c r="BQ214" s="77">
        <f t="shared" si="117"/>
        <v>0</v>
      </c>
      <c r="BR214" s="77">
        <f t="shared" si="118"/>
        <v>0</v>
      </c>
      <c r="BS214" s="77">
        <f t="shared" si="119"/>
        <v>0</v>
      </c>
      <c r="BT214" s="77">
        <f t="shared" si="120"/>
        <v>0</v>
      </c>
      <c r="BU214" s="77">
        <f t="shared" si="121"/>
        <v>0</v>
      </c>
      <c r="BV214" s="77">
        <f t="shared" si="122"/>
        <v>0</v>
      </c>
      <c r="BW214" s="77">
        <f t="shared" si="123"/>
        <v>0</v>
      </c>
      <c r="BX214" s="77">
        <f t="shared" si="124"/>
        <v>0</v>
      </c>
      <c r="BY214" s="77">
        <f t="shared" si="125"/>
        <v>0</v>
      </c>
      <c r="BZ214" s="77">
        <f t="shared" si="126"/>
        <v>0</v>
      </c>
      <c r="CA214" s="77">
        <f t="shared" si="127"/>
        <v>0</v>
      </c>
      <c r="CB214" s="77">
        <f t="shared" si="128"/>
        <v>0</v>
      </c>
      <c r="CC214" s="77">
        <f t="shared" si="129"/>
        <v>0</v>
      </c>
      <c r="CD214" s="77">
        <f t="shared" si="130"/>
        <v>0</v>
      </c>
    </row>
    <row r="215" spans="1:82" ht="22.5" x14ac:dyDescent="0.2">
      <c r="A215" s="79" t="s">
        <v>346</v>
      </c>
      <c r="B215" s="80" t="s">
        <v>347</v>
      </c>
      <c r="C215" s="80">
        <v>4301051940</v>
      </c>
      <c r="D215" s="80">
        <v>4680115881037</v>
      </c>
      <c r="E215" s="81">
        <v>0.84</v>
      </c>
      <c r="F215" s="82">
        <v>4</v>
      </c>
      <c r="G215" s="81">
        <v>3.36</v>
      </c>
      <c r="H215" s="81">
        <v>3.6179999999999999</v>
      </c>
      <c r="I215" s="83">
        <v>132</v>
      </c>
      <c r="J215" s="83" t="s">
        <v>121</v>
      </c>
      <c r="K215" s="84" t="s">
        <v>88</v>
      </c>
      <c r="L215" s="84"/>
      <c r="M215" s="501">
        <v>40</v>
      </c>
      <c r="N215" s="501"/>
      <c r="O215" s="6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215" s="503"/>
      <c r="Q215" s="503"/>
      <c r="R215" s="503"/>
      <c r="S215" s="503"/>
      <c r="T215" s="85" t="s">
        <v>0</v>
      </c>
      <c r="U215" s="65">
        <v>0</v>
      </c>
      <c r="V215" s="66">
        <f t="shared" si="111"/>
        <v>0</v>
      </c>
      <c r="W215" s="65">
        <v>0</v>
      </c>
      <c r="X215" s="66">
        <f t="shared" si="112"/>
        <v>0</v>
      </c>
      <c r="Y215" s="65">
        <v>0</v>
      </c>
      <c r="Z215" s="66">
        <f t="shared" si="113"/>
        <v>0</v>
      </c>
      <c r="AA215" s="65">
        <v>0</v>
      </c>
      <c r="AB215" s="66">
        <f t="shared" si="114"/>
        <v>0</v>
      </c>
      <c r="AC215" s="67" t="str">
        <f>IF(IFERROR(ROUNDUP(V215/G215,0)*0.00902,0)+IFERROR(ROUNDUP(X215/G215,0)*0.00902,0)+IFERROR(ROUNDUP(Z215/G215,0)*0.00902,0)+IFERROR(ROUNDUP(AB215/G215,0)*0.00902,0)=0,"",IFERROR(ROUNDUP(V215/G215,0)*0.00902,0)+IFERROR(ROUNDUP(X215/G215,0)*0.00902,0)+IFERROR(ROUNDUP(Z215/G215,0)*0.00902,0)+IFERROR(ROUNDUP(AB215/G215,0)*0.00902,0))</f>
        <v/>
      </c>
      <c r="AD215" s="79" t="s">
        <v>57</v>
      </c>
      <c r="AE215" s="79" t="s">
        <v>57</v>
      </c>
      <c r="AF215" s="280" t="s">
        <v>348</v>
      </c>
      <c r="AG215" s="2"/>
      <c r="AH215" s="2"/>
      <c r="AI215" s="2"/>
      <c r="AJ215" s="2"/>
      <c r="AK215" s="2"/>
      <c r="AL215" s="61"/>
      <c r="AM215" s="61"/>
      <c r="AN215" s="61"/>
      <c r="AO215" s="2"/>
      <c r="AP215" s="2"/>
      <c r="AQ215" s="2"/>
      <c r="AR215" s="2"/>
      <c r="AS215" s="2"/>
      <c r="AT215" s="2"/>
      <c r="AU215" s="20"/>
      <c r="AV215" s="20"/>
      <c r="AW215" s="21"/>
      <c r="BB215" s="279" t="s">
        <v>65</v>
      </c>
      <c r="BO215" s="77">
        <f t="shared" si="115"/>
        <v>0</v>
      </c>
      <c r="BP215" s="77">
        <f t="shared" si="116"/>
        <v>0</v>
      </c>
      <c r="BQ215" s="77">
        <f t="shared" si="117"/>
        <v>0</v>
      </c>
      <c r="BR215" s="77">
        <f t="shared" si="118"/>
        <v>0</v>
      </c>
      <c r="BS215" s="77">
        <f t="shared" si="119"/>
        <v>0</v>
      </c>
      <c r="BT215" s="77">
        <f t="shared" si="120"/>
        <v>0</v>
      </c>
      <c r="BU215" s="77">
        <f t="shared" si="121"/>
        <v>0</v>
      </c>
      <c r="BV215" s="77">
        <f t="shared" si="122"/>
        <v>0</v>
      </c>
      <c r="BW215" s="77">
        <f t="shared" si="123"/>
        <v>0</v>
      </c>
      <c r="BX215" s="77">
        <f t="shared" si="124"/>
        <v>0</v>
      </c>
      <c r="BY215" s="77">
        <f t="shared" si="125"/>
        <v>0</v>
      </c>
      <c r="BZ215" s="77">
        <f t="shared" si="126"/>
        <v>0</v>
      </c>
      <c r="CA215" s="77">
        <f t="shared" si="127"/>
        <v>0</v>
      </c>
      <c r="CB215" s="77">
        <f t="shared" si="128"/>
        <v>0</v>
      </c>
      <c r="CC215" s="77">
        <f t="shared" si="129"/>
        <v>0</v>
      </c>
      <c r="CD215" s="77">
        <f t="shared" si="130"/>
        <v>0</v>
      </c>
    </row>
    <row r="216" spans="1:82" ht="22.5" x14ac:dyDescent="0.2">
      <c r="A216" s="79" t="s">
        <v>349</v>
      </c>
      <c r="B216" s="80" t="s">
        <v>350</v>
      </c>
      <c r="C216" s="80">
        <v>4301051795</v>
      </c>
      <c r="D216" s="80">
        <v>4680115881228</v>
      </c>
      <c r="E216" s="81">
        <v>0.4</v>
      </c>
      <c r="F216" s="82">
        <v>6</v>
      </c>
      <c r="G216" s="81">
        <v>2.4</v>
      </c>
      <c r="H216" s="81">
        <v>2.6520000000000001</v>
      </c>
      <c r="I216" s="83">
        <v>182</v>
      </c>
      <c r="J216" s="83" t="s">
        <v>86</v>
      </c>
      <c r="K216" s="84" t="s">
        <v>88</v>
      </c>
      <c r="L216" s="84"/>
      <c r="M216" s="501">
        <v>40</v>
      </c>
      <c r="N216" s="501"/>
      <c r="O216" s="62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216" s="503"/>
      <c r="Q216" s="503"/>
      <c r="R216" s="503"/>
      <c r="S216" s="503"/>
      <c r="T216" s="85" t="s">
        <v>0</v>
      </c>
      <c r="U216" s="65">
        <v>0</v>
      </c>
      <c r="V216" s="66">
        <f t="shared" si="111"/>
        <v>0</v>
      </c>
      <c r="W216" s="65">
        <v>0</v>
      </c>
      <c r="X216" s="66">
        <f t="shared" si="112"/>
        <v>0</v>
      </c>
      <c r="Y216" s="65">
        <v>0</v>
      </c>
      <c r="Z216" s="66">
        <f t="shared" si="113"/>
        <v>0</v>
      </c>
      <c r="AA216" s="65">
        <v>0</v>
      </c>
      <c r="AB216" s="66">
        <f t="shared" si="114"/>
        <v>0</v>
      </c>
      <c r="AC216" s="67" t="str">
        <f>IF(IFERROR(ROUNDUP(V216/G216,0)*0.00651,0)+IFERROR(ROUNDUP(X216/G216,0)*0.00651,0)+IFERROR(ROUNDUP(Z216/G216,0)*0.00651,0)+IFERROR(ROUNDUP(AB216/G216,0)*0.00651,0)=0,"",IFERROR(ROUNDUP(V216/G216,0)*0.00651,0)+IFERROR(ROUNDUP(X216/G216,0)*0.00651,0)+IFERROR(ROUNDUP(Z216/G216,0)*0.00651,0)+IFERROR(ROUNDUP(AB216/G216,0)*0.00651,0))</f>
        <v/>
      </c>
      <c r="AD216" s="79" t="s">
        <v>57</v>
      </c>
      <c r="AE216" s="79" t="s">
        <v>57</v>
      </c>
      <c r="AF216" s="282" t="s">
        <v>348</v>
      </c>
      <c r="AG216" s="2"/>
      <c r="AH216" s="2"/>
      <c r="AI216" s="2"/>
      <c r="AJ216" s="2"/>
      <c r="AK216" s="2"/>
      <c r="AL216" s="61"/>
      <c r="AM216" s="61"/>
      <c r="AN216" s="61"/>
      <c r="AO216" s="2"/>
      <c r="AP216" s="2"/>
      <c r="AQ216" s="2"/>
      <c r="AR216" s="2"/>
      <c r="AS216" s="2"/>
      <c r="AT216" s="2"/>
      <c r="AU216" s="20"/>
      <c r="AV216" s="20"/>
      <c r="AW216" s="21"/>
      <c r="BB216" s="281" t="s">
        <v>65</v>
      </c>
      <c r="BO216" s="77">
        <f t="shared" si="115"/>
        <v>0</v>
      </c>
      <c r="BP216" s="77">
        <f t="shared" si="116"/>
        <v>0</v>
      </c>
      <c r="BQ216" s="77">
        <f t="shared" si="117"/>
        <v>0</v>
      </c>
      <c r="BR216" s="77">
        <f t="shared" si="118"/>
        <v>0</v>
      </c>
      <c r="BS216" s="77">
        <f t="shared" si="119"/>
        <v>0</v>
      </c>
      <c r="BT216" s="77">
        <f t="shared" si="120"/>
        <v>0</v>
      </c>
      <c r="BU216" s="77">
        <f t="shared" si="121"/>
        <v>0</v>
      </c>
      <c r="BV216" s="77">
        <f t="shared" si="122"/>
        <v>0</v>
      </c>
      <c r="BW216" s="77">
        <f t="shared" si="123"/>
        <v>0</v>
      </c>
      <c r="BX216" s="77">
        <f t="shared" si="124"/>
        <v>0</v>
      </c>
      <c r="BY216" s="77">
        <f t="shared" si="125"/>
        <v>0</v>
      </c>
      <c r="BZ216" s="77">
        <f t="shared" si="126"/>
        <v>0</v>
      </c>
      <c r="CA216" s="77">
        <f t="shared" si="127"/>
        <v>0</v>
      </c>
      <c r="CB216" s="77">
        <f t="shared" si="128"/>
        <v>0</v>
      </c>
      <c r="CC216" s="77">
        <f t="shared" si="129"/>
        <v>0</v>
      </c>
      <c r="CD216" s="77">
        <f t="shared" si="130"/>
        <v>0</v>
      </c>
    </row>
    <row r="217" spans="1:82" ht="33.75" x14ac:dyDescent="0.2">
      <c r="A217" s="79" t="s">
        <v>351</v>
      </c>
      <c r="B217" s="80" t="s">
        <v>352</v>
      </c>
      <c r="C217" s="80">
        <v>4301051388</v>
      </c>
      <c r="D217" s="80">
        <v>4680115881211</v>
      </c>
      <c r="E217" s="81">
        <v>0.4</v>
      </c>
      <c r="F217" s="82">
        <v>6</v>
      </c>
      <c r="G217" s="81">
        <v>2.4</v>
      </c>
      <c r="H217" s="81">
        <v>2.58</v>
      </c>
      <c r="I217" s="83">
        <v>182</v>
      </c>
      <c r="J217" s="83" t="s">
        <v>86</v>
      </c>
      <c r="K217" s="84" t="s">
        <v>85</v>
      </c>
      <c r="L217" s="84"/>
      <c r="M217" s="501">
        <v>45</v>
      </c>
      <c r="N217" s="501"/>
      <c r="O217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217" s="503"/>
      <c r="Q217" s="503"/>
      <c r="R217" s="503"/>
      <c r="S217" s="503"/>
      <c r="T217" s="85" t="s">
        <v>0</v>
      </c>
      <c r="U217" s="65">
        <v>0</v>
      </c>
      <c r="V217" s="66">
        <f t="shared" si="111"/>
        <v>0</v>
      </c>
      <c r="W217" s="65">
        <v>0</v>
      </c>
      <c r="X217" s="66">
        <f t="shared" si="112"/>
        <v>0</v>
      </c>
      <c r="Y217" s="65">
        <v>0</v>
      </c>
      <c r="Z217" s="66">
        <f t="shared" si="113"/>
        <v>0</v>
      </c>
      <c r="AA217" s="65">
        <v>0</v>
      </c>
      <c r="AB217" s="66">
        <f t="shared" si="114"/>
        <v>0</v>
      </c>
      <c r="AC217" s="67" t="str">
        <f>IF(IFERROR(ROUNDUP(V217/G217,0)*0.00651,0)+IFERROR(ROUNDUP(X217/G217,0)*0.00651,0)+IFERROR(ROUNDUP(Z217/G217,0)*0.00651,0)+IFERROR(ROUNDUP(AB217/G217,0)*0.00651,0)=0,"",IFERROR(ROUNDUP(V217/G217,0)*0.00651,0)+IFERROR(ROUNDUP(X217/G217,0)*0.00651,0)+IFERROR(ROUNDUP(Z217/G217,0)*0.00651,0)+IFERROR(ROUNDUP(AB217/G217,0)*0.00651,0))</f>
        <v/>
      </c>
      <c r="AD217" s="79" t="s">
        <v>57</v>
      </c>
      <c r="AE217" s="79" t="s">
        <v>57</v>
      </c>
      <c r="AF217" s="284" t="s">
        <v>345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283" t="s">
        <v>65</v>
      </c>
      <c r="BO217" s="77">
        <f t="shared" si="115"/>
        <v>0</v>
      </c>
      <c r="BP217" s="77">
        <f t="shared" si="116"/>
        <v>0</v>
      </c>
      <c r="BQ217" s="77">
        <f t="shared" si="117"/>
        <v>0</v>
      </c>
      <c r="BR217" s="77">
        <f t="shared" si="118"/>
        <v>0</v>
      </c>
      <c r="BS217" s="77">
        <f t="shared" si="119"/>
        <v>0</v>
      </c>
      <c r="BT217" s="77">
        <f t="shared" si="120"/>
        <v>0</v>
      </c>
      <c r="BU217" s="77">
        <f t="shared" si="121"/>
        <v>0</v>
      </c>
      <c r="BV217" s="77">
        <f t="shared" si="122"/>
        <v>0</v>
      </c>
      <c r="BW217" s="77">
        <f t="shared" si="123"/>
        <v>0</v>
      </c>
      <c r="BX217" s="77">
        <f t="shared" si="124"/>
        <v>0</v>
      </c>
      <c r="BY217" s="77">
        <f t="shared" si="125"/>
        <v>0</v>
      </c>
      <c r="BZ217" s="77">
        <f t="shared" si="126"/>
        <v>0</v>
      </c>
      <c r="CA217" s="77">
        <f t="shared" si="127"/>
        <v>0</v>
      </c>
      <c r="CB217" s="77">
        <f t="shared" si="128"/>
        <v>0</v>
      </c>
      <c r="CC217" s="77">
        <f t="shared" si="129"/>
        <v>0</v>
      </c>
      <c r="CD217" s="77">
        <f t="shared" si="130"/>
        <v>0</v>
      </c>
    </row>
    <row r="218" spans="1:82" ht="33.75" x14ac:dyDescent="0.2">
      <c r="A218" s="79" t="s">
        <v>353</v>
      </c>
      <c r="B218" s="80" t="s">
        <v>354</v>
      </c>
      <c r="C218" s="80">
        <v>4301051939</v>
      </c>
      <c r="D218" s="80">
        <v>4680115881020</v>
      </c>
      <c r="E218" s="81">
        <v>0.84</v>
      </c>
      <c r="F218" s="82">
        <v>4</v>
      </c>
      <c r="G218" s="81">
        <v>3.36</v>
      </c>
      <c r="H218" s="81">
        <v>3.57</v>
      </c>
      <c r="I218" s="83">
        <v>132</v>
      </c>
      <c r="J218" s="83" t="s">
        <v>121</v>
      </c>
      <c r="K218" s="84" t="s">
        <v>88</v>
      </c>
      <c r="L218" s="84"/>
      <c r="M218" s="501">
        <v>45</v>
      </c>
      <c r="N218" s="501"/>
      <c r="O218" s="62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218" s="503"/>
      <c r="Q218" s="503"/>
      <c r="R218" s="503"/>
      <c r="S218" s="503"/>
      <c r="T218" s="85" t="s">
        <v>0</v>
      </c>
      <c r="U218" s="65">
        <v>0</v>
      </c>
      <c r="V218" s="66">
        <f t="shared" si="111"/>
        <v>0</v>
      </c>
      <c r="W218" s="65">
        <v>0</v>
      </c>
      <c r="X218" s="66">
        <f t="shared" si="112"/>
        <v>0</v>
      </c>
      <c r="Y218" s="65">
        <v>0</v>
      </c>
      <c r="Z218" s="66">
        <f t="shared" si="113"/>
        <v>0</v>
      </c>
      <c r="AA218" s="65">
        <v>0</v>
      </c>
      <c r="AB218" s="66">
        <f t="shared" si="114"/>
        <v>0</v>
      </c>
      <c r="AC218" s="67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9" t="s">
        <v>57</v>
      </c>
      <c r="AE218" s="79" t="s">
        <v>57</v>
      </c>
      <c r="AF218" s="286" t="s">
        <v>355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285" t="s">
        <v>65</v>
      </c>
      <c r="BO218" s="77">
        <f t="shared" si="115"/>
        <v>0</v>
      </c>
      <c r="BP218" s="77">
        <f t="shared" si="116"/>
        <v>0</v>
      </c>
      <c r="BQ218" s="77">
        <f t="shared" si="117"/>
        <v>0</v>
      </c>
      <c r="BR218" s="77">
        <f t="shared" si="118"/>
        <v>0</v>
      </c>
      <c r="BS218" s="77">
        <f t="shared" si="119"/>
        <v>0</v>
      </c>
      <c r="BT218" s="77">
        <f t="shared" si="120"/>
        <v>0</v>
      </c>
      <c r="BU218" s="77">
        <f t="shared" si="121"/>
        <v>0</v>
      </c>
      <c r="BV218" s="77">
        <f t="shared" si="122"/>
        <v>0</v>
      </c>
      <c r="BW218" s="77">
        <f t="shared" si="123"/>
        <v>0</v>
      </c>
      <c r="BX218" s="77">
        <f t="shared" si="124"/>
        <v>0</v>
      </c>
      <c r="BY218" s="77">
        <f t="shared" si="125"/>
        <v>0</v>
      </c>
      <c r="BZ218" s="77">
        <f t="shared" si="126"/>
        <v>0</v>
      </c>
      <c r="CA218" s="77">
        <f t="shared" si="127"/>
        <v>0</v>
      </c>
      <c r="CB218" s="77">
        <f t="shared" si="128"/>
        <v>0</v>
      </c>
      <c r="CC218" s="77">
        <f t="shared" si="129"/>
        <v>0</v>
      </c>
      <c r="CD218" s="77">
        <f t="shared" si="130"/>
        <v>0</v>
      </c>
    </row>
    <row r="219" spans="1:82" x14ac:dyDescent="0.2">
      <c r="A219" s="506"/>
      <c r="B219" s="506"/>
      <c r="C219" s="506"/>
      <c r="D219" s="506"/>
      <c r="E219" s="506"/>
      <c r="F219" s="506"/>
      <c r="G219" s="506"/>
      <c r="H219" s="506"/>
      <c r="I219" s="506"/>
      <c r="J219" s="506"/>
      <c r="K219" s="506"/>
      <c r="L219" s="506"/>
      <c r="M219" s="506"/>
      <c r="N219" s="506"/>
      <c r="O219" s="504" t="s">
        <v>43</v>
      </c>
      <c r="P219" s="505"/>
      <c r="Q219" s="505"/>
      <c r="R219" s="505"/>
      <c r="S219" s="505"/>
      <c r="T219" s="39" t="s">
        <v>42</v>
      </c>
      <c r="U219" s="50">
        <f>IFERROR(U213/G213,0)+IFERROR(U214/G214,0)+IFERROR(U215/G215,0)+IFERROR(U216/G216,0)+IFERROR(U217/G217,0)+IFERROR(U218/G218,0)</f>
        <v>0</v>
      </c>
      <c r="V219" s="50">
        <f>IFERROR(V213/G213,0)+IFERROR(V214/G214,0)+IFERROR(V215/G215,0)+IFERROR(V216/G216,0)+IFERROR(V217/G217,0)+IFERROR(V218/G218,0)</f>
        <v>0</v>
      </c>
      <c r="W219" s="50">
        <f>IFERROR(W213/G213,0)+IFERROR(W214/G214,0)+IFERROR(W215/G215,0)+IFERROR(W216/G216,0)+IFERROR(W217/G217,0)+IFERROR(W218/G218,0)</f>
        <v>0</v>
      </c>
      <c r="X219" s="50">
        <f>IFERROR(X213/G213,0)+IFERROR(X214/G214,0)+IFERROR(X215/G215,0)+IFERROR(X216/G216,0)+IFERROR(X217/G217,0)+IFERROR(X218/G218,0)</f>
        <v>0</v>
      </c>
      <c r="Y219" s="50">
        <f>IFERROR(Y213/G213,0)+IFERROR(Y214/G214,0)+IFERROR(Y215/G215,0)+IFERROR(Y216/G216,0)+IFERROR(Y217/G217,0)+IFERROR(Y218/G218,0)</f>
        <v>0</v>
      </c>
      <c r="Z219" s="50">
        <f>IFERROR(Z213/G213,0)+IFERROR(Z214/G214,0)+IFERROR(Z215/G215,0)+IFERROR(Z216/G216,0)+IFERROR(Z217/G217,0)+IFERROR(Z218/G218,0)</f>
        <v>0</v>
      </c>
      <c r="AA219" s="50">
        <f>IFERROR(AA213/G213,0)+IFERROR(AA214/G214,0)+IFERROR(AA215/G215,0)+IFERROR(AA216/G216,0)+IFERROR(AA217/G217,0)+IFERROR(AA218/G218,0)</f>
        <v>0</v>
      </c>
      <c r="AB219" s="50">
        <f>IFERROR(AB213/G213,0)+IFERROR(AB214/G214,0)+IFERROR(AB215/G215,0)+IFERROR(AB216/G216,0)+IFERROR(AB217/G217,0)+IFERROR(AB218/G218,0)</f>
        <v>0</v>
      </c>
      <c r="AC219" s="50">
        <f>IFERROR(IF(AC213="",0,AC213),0)+IFERROR(IF(AC214="",0,AC214),0)+IFERROR(IF(AC215="",0,AC215),0)+IFERROR(IF(AC216="",0,AC216),0)+IFERROR(IF(AC217="",0,AC217),0)+IFERROR(IF(AC218="",0,AC218),0)</f>
        <v>0</v>
      </c>
      <c r="AD219" s="3"/>
      <c r="AE219" s="72"/>
      <c r="AF219" s="3"/>
      <c r="AG219" s="3"/>
      <c r="AH219" s="3"/>
      <c r="AI219" s="3"/>
      <c r="AJ219" s="3"/>
      <c r="AK219" s="3"/>
      <c r="AL219" s="62"/>
      <c r="AM219" s="62"/>
      <c r="AN219" s="62"/>
      <c r="AO219" s="3"/>
      <c r="AP219" s="3"/>
      <c r="AQ219" s="2"/>
      <c r="AR219" s="2"/>
      <c r="AS219" s="2"/>
      <c r="AT219" s="2"/>
      <c r="AU219" s="20"/>
      <c r="AV219" s="20"/>
      <c r="AW219" s="21"/>
    </row>
    <row r="220" spans="1:82" x14ac:dyDescent="0.2">
      <c r="A220" s="506"/>
      <c r="B220" s="506"/>
      <c r="C220" s="506"/>
      <c r="D220" s="506"/>
      <c r="E220" s="506"/>
      <c r="F220" s="506"/>
      <c r="G220" s="506"/>
      <c r="H220" s="506"/>
      <c r="I220" s="506"/>
      <c r="J220" s="506"/>
      <c r="K220" s="506"/>
      <c r="L220" s="506"/>
      <c r="M220" s="506"/>
      <c r="N220" s="506"/>
      <c r="O220" s="504" t="s">
        <v>43</v>
      </c>
      <c r="P220" s="505"/>
      <c r="Q220" s="505"/>
      <c r="R220" s="505"/>
      <c r="S220" s="505"/>
      <c r="T220" s="39" t="s">
        <v>0</v>
      </c>
      <c r="U220" s="50">
        <f t="shared" ref="U220:AB220" si="131">IFERROR(SUM(U213:U218),0)</f>
        <v>0</v>
      </c>
      <c r="V220" s="50">
        <f t="shared" si="131"/>
        <v>0</v>
      </c>
      <c r="W220" s="50">
        <f t="shared" si="131"/>
        <v>0</v>
      </c>
      <c r="X220" s="50">
        <f t="shared" si="131"/>
        <v>0</v>
      </c>
      <c r="Y220" s="50">
        <f t="shared" si="131"/>
        <v>0</v>
      </c>
      <c r="Z220" s="50">
        <f t="shared" si="131"/>
        <v>0</v>
      </c>
      <c r="AA220" s="50">
        <f t="shared" si="131"/>
        <v>0</v>
      </c>
      <c r="AB220" s="50">
        <f t="shared" si="131"/>
        <v>0</v>
      </c>
      <c r="AC220" s="50" t="s">
        <v>57</v>
      </c>
      <c r="AD220" s="3"/>
      <c r="AE220" s="72"/>
      <c r="AF220" s="3"/>
      <c r="AG220" s="3"/>
      <c r="AH220" s="3"/>
      <c r="AI220" s="3"/>
      <c r="AJ220" s="3"/>
      <c r="AK220" s="3"/>
      <c r="AL220" s="62"/>
      <c r="AM220" s="62"/>
      <c r="AN220" s="62"/>
      <c r="AO220" s="3"/>
      <c r="AP220" s="3"/>
      <c r="AQ220" s="2"/>
      <c r="AR220" s="2"/>
      <c r="AS220" s="2"/>
      <c r="AT220" s="2"/>
      <c r="AU220" s="20"/>
      <c r="AV220" s="20"/>
      <c r="AW220" s="21"/>
    </row>
    <row r="221" spans="1:82" ht="15" x14ac:dyDescent="0.25">
      <c r="A221" s="526" t="s">
        <v>356</v>
      </c>
      <c r="B221" s="509"/>
      <c r="C221" s="509"/>
      <c r="D221" s="509"/>
      <c r="E221" s="509"/>
      <c r="F221" s="509"/>
      <c r="G221" s="509"/>
      <c r="H221" s="509"/>
      <c r="I221" s="509"/>
      <c r="J221" s="509"/>
      <c r="K221" s="509"/>
      <c r="L221" s="509"/>
      <c r="M221" s="509"/>
      <c r="N221" s="509"/>
      <c r="O221" s="509"/>
      <c r="P221" s="509"/>
      <c r="Q221" s="509"/>
      <c r="R221" s="509"/>
      <c r="S221" s="509"/>
      <c r="T221" s="509"/>
      <c r="U221" s="509"/>
      <c r="V221" s="509"/>
      <c r="W221" s="509"/>
      <c r="X221" s="509"/>
      <c r="Y221" s="509"/>
      <c r="Z221" s="509"/>
      <c r="AA221" s="510"/>
      <c r="AB221" s="510"/>
      <c r="AC221" s="510"/>
      <c r="AD221" s="510"/>
      <c r="AE221" s="511"/>
      <c r="AF221" s="527"/>
      <c r="AG221" s="2"/>
      <c r="AH221" s="2"/>
      <c r="AI221" s="2"/>
      <c r="AJ221" s="2"/>
      <c r="AK221" s="61"/>
      <c r="AL221" s="61"/>
      <c r="AM221" s="61"/>
      <c r="AN221" s="2"/>
      <c r="AO221" s="2"/>
      <c r="AP221" s="2"/>
      <c r="AQ221" s="2"/>
      <c r="AR221" s="2"/>
    </row>
    <row r="222" spans="1:82" ht="15" x14ac:dyDescent="0.25">
      <c r="A222" s="507" t="s">
        <v>118</v>
      </c>
      <c r="B222" s="508"/>
      <c r="C222" s="508"/>
      <c r="D222" s="508"/>
      <c r="E222" s="508"/>
      <c r="F222" s="508"/>
      <c r="G222" s="508"/>
      <c r="H222" s="508"/>
      <c r="I222" s="508"/>
      <c r="J222" s="508"/>
      <c r="K222" s="508"/>
      <c r="L222" s="508"/>
      <c r="M222" s="508"/>
      <c r="N222" s="508"/>
      <c r="O222" s="508"/>
      <c r="P222" s="508"/>
      <c r="Q222" s="508"/>
      <c r="R222" s="508"/>
      <c r="S222" s="508"/>
      <c r="T222" s="508"/>
      <c r="U222" s="508"/>
      <c r="V222" s="508"/>
      <c r="W222" s="508"/>
      <c r="X222" s="509"/>
      <c r="Y222" s="509"/>
      <c r="Z222" s="509"/>
      <c r="AA222" s="510"/>
      <c r="AB222" s="510"/>
      <c r="AC222" s="510"/>
      <c r="AD222" s="510"/>
      <c r="AE222" s="511"/>
      <c r="AF222" s="512"/>
      <c r="AG222" s="2"/>
      <c r="AH222" s="2"/>
      <c r="AI222" s="2"/>
      <c r="AJ222" s="2"/>
      <c r="AK222" s="61"/>
      <c r="AL222" s="61"/>
      <c r="AM222" s="61"/>
      <c r="AN222" s="2"/>
      <c r="AO222" s="2"/>
      <c r="AP222" s="2"/>
      <c r="AQ222" s="2"/>
      <c r="AR222" s="2"/>
    </row>
    <row r="223" spans="1:82" ht="22.5" x14ac:dyDescent="0.2">
      <c r="A223" s="79" t="s">
        <v>357</v>
      </c>
      <c r="B223" s="80" t="s">
        <v>358</v>
      </c>
      <c r="C223" s="80">
        <v>4301011790</v>
      </c>
      <c r="D223" s="80">
        <v>4680115884649</v>
      </c>
      <c r="E223" s="81">
        <v>0.37</v>
      </c>
      <c r="F223" s="82">
        <v>10</v>
      </c>
      <c r="G223" s="81">
        <v>3.7</v>
      </c>
      <c r="H223" s="81">
        <v>3.91</v>
      </c>
      <c r="I223" s="83">
        <v>132</v>
      </c>
      <c r="J223" s="83" t="s">
        <v>121</v>
      </c>
      <c r="K223" s="84" t="s">
        <v>85</v>
      </c>
      <c r="L223" s="84"/>
      <c r="M223" s="501">
        <v>45</v>
      </c>
      <c r="N223" s="501"/>
      <c r="O223" s="618" t="str">
        <f>HYPERLINK("https://abi.ru/products/Охлажденные/Стародворье/Стародворская EDLP/EDPP/Вареные колбасы/P004037/","Вареные колбасы «Стародворская» Фикс.вес 0,37 Вектор ТМ «Стародворье»")</f>
        <v>Вареные колбасы «Стародворская» Фикс.вес 0,37 Вектор ТМ «Стародворье»</v>
      </c>
      <c r="P223" s="503"/>
      <c r="Q223" s="503"/>
      <c r="R223" s="503"/>
      <c r="S223" s="503"/>
      <c r="T223" s="85" t="s">
        <v>0</v>
      </c>
      <c r="U223" s="65">
        <v>0</v>
      </c>
      <c r="V223" s="66">
        <f>IFERROR(IF(U223="",0,CEILING((U223/$G223),1)*$G223),"")</f>
        <v>0</v>
      </c>
      <c r="W223" s="65">
        <v>0</v>
      </c>
      <c r="X223" s="66">
        <f>IFERROR(IF(W223="",0,CEILING((W223/$G223),1)*$G223),"")</f>
        <v>0</v>
      </c>
      <c r="Y223" s="65">
        <v>0</v>
      </c>
      <c r="Z223" s="66">
        <f>IFERROR(IF(Y223="",0,CEILING((Y223/$G223),1)*$G223),"")</f>
        <v>0</v>
      </c>
      <c r="AA223" s="65">
        <v>0</v>
      </c>
      <c r="AB223" s="66">
        <f>IFERROR(IF(AA223="",0,CEILING((AA223/$G223),1)*$G223),"")</f>
        <v>0</v>
      </c>
      <c r="AC223" s="67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9" t="s">
        <v>57</v>
      </c>
      <c r="AE223" s="79" t="s">
        <v>57</v>
      </c>
      <c r="AF223" s="288" t="s">
        <v>359</v>
      </c>
      <c r="AG223" s="2"/>
      <c r="AH223" s="2"/>
      <c r="AI223" s="2"/>
      <c r="AJ223" s="2"/>
      <c r="AK223" s="2"/>
      <c r="AL223" s="61"/>
      <c r="AM223" s="61"/>
      <c r="AN223" s="61"/>
      <c r="AO223" s="2"/>
      <c r="AP223" s="2"/>
      <c r="AQ223" s="2"/>
      <c r="AR223" s="2"/>
      <c r="AS223" s="2"/>
      <c r="AT223" s="2"/>
      <c r="AU223" s="20"/>
      <c r="AV223" s="20"/>
      <c r="AW223" s="21"/>
      <c r="BB223" s="287" t="s">
        <v>65</v>
      </c>
      <c r="BO223" s="77">
        <f>IFERROR(U223*H223/G223,0)</f>
        <v>0</v>
      </c>
      <c r="BP223" s="77">
        <f>IFERROR(V223*H223/G223,0)</f>
        <v>0</v>
      </c>
      <c r="BQ223" s="77">
        <f>IFERROR(1/I223*(U223/G223),0)</f>
        <v>0</v>
      </c>
      <c r="BR223" s="77">
        <f>IFERROR(1/I223*(V223/G223),0)</f>
        <v>0</v>
      </c>
      <c r="BS223" s="77">
        <f>IFERROR(W223*H223/G223,0)</f>
        <v>0</v>
      </c>
      <c r="BT223" s="77">
        <f>IFERROR(X223*H223/G223,0)</f>
        <v>0</v>
      </c>
      <c r="BU223" s="77">
        <f>IFERROR(1/I223*(W223/G223),0)</f>
        <v>0</v>
      </c>
      <c r="BV223" s="77">
        <f>IFERROR(1/I223*(X223/G223),0)</f>
        <v>0</v>
      </c>
      <c r="BW223" s="77">
        <f>IFERROR(Y223*H223/G223,0)</f>
        <v>0</v>
      </c>
      <c r="BX223" s="77">
        <f>IFERROR(Z223*H223/G223,0)</f>
        <v>0</v>
      </c>
      <c r="BY223" s="77">
        <f>IFERROR(1/I223*(Y223/G223),0)</f>
        <v>0</v>
      </c>
      <c r="BZ223" s="77">
        <f>IFERROR(1/I223*(Z223/G223),0)</f>
        <v>0</v>
      </c>
      <c r="CA223" s="77">
        <f>IFERROR(AA223*H223/G223,0)</f>
        <v>0</v>
      </c>
      <c r="CB223" s="77">
        <f>IFERROR(AB223*H223/G223,0)</f>
        <v>0</v>
      </c>
      <c r="CC223" s="77">
        <f>IFERROR(1/I223*(AA223/G223),0)</f>
        <v>0</v>
      </c>
      <c r="CD223" s="77">
        <f>IFERROR(1/I223*(AB223/G223),0)</f>
        <v>0</v>
      </c>
    </row>
    <row r="224" spans="1:82" x14ac:dyDescent="0.2">
      <c r="A224" s="79" t="s">
        <v>360</v>
      </c>
      <c r="B224" s="80" t="s">
        <v>361</v>
      </c>
      <c r="C224" s="80">
        <v>4301011306</v>
      </c>
      <c r="D224" s="80">
        <v>4607091389296</v>
      </c>
      <c r="E224" s="81">
        <v>0.4</v>
      </c>
      <c r="F224" s="82">
        <v>10</v>
      </c>
      <c r="G224" s="81">
        <v>4</v>
      </c>
      <c r="H224" s="81">
        <v>4.21</v>
      </c>
      <c r="I224" s="83">
        <v>132</v>
      </c>
      <c r="J224" s="83" t="s">
        <v>121</v>
      </c>
      <c r="K224" s="84" t="s">
        <v>85</v>
      </c>
      <c r="L224" s="84"/>
      <c r="M224" s="501">
        <v>45</v>
      </c>
      <c r="N224" s="501"/>
      <c r="O224" s="61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224" s="503"/>
      <c r="Q224" s="503"/>
      <c r="R224" s="503"/>
      <c r="S224" s="503"/>
      <c r="T224" s="85" t="s">
        <v>0</v>
      </c>
      <c r="U224" s="65">
        <v>0</v>
      </c>
      <c r="V224" s="66">
        <f>IFERROR(IF(U224="",0,CEILING((U224/$G224),1)*$G224),"")</f>
        <v>0</v>
      </c>
      <c r="W224" s="65">
        <v>0</v>
      </c>
      <c r="X224" s="66">
        <f>IFERROR(IF(W224="",0,CEILING((W224/$G224),1)*$G224),"")</f>
        <v>0</v>
      </c>
      <c r="Y224" s="65">
        <v>0</v>
      </c>
      <c r="Z224" s="66">
        <f>IFERROR(IF(Y224="",0,CEILING((Y224/$G224),1)*$G224),"")</f>
        <v>0</v>
      </c>
      <c r="AA224" s="65">
        <v>0</v>
      </c>
      <c r="AB224" s="66">
        <f>IFERROR(IF(AA224="",0,CEILING((AA224/$G224),1)*$G224),"")</f>
        <v>0</v>
      </c>
      <c r="AC224" s="67" t="str">
        <f>IF(IFERROR(ROUNDUP(V224/G224,0)*0.00902,0)+IFERROR(ROUNDUP(X224/G224,0)*0.00902,0)+IFERROR(ROUNDUP(Z224/G224,0)*0.00902,0)+IFERROR(ROUNDUP(AB224/G224,0)*0.00902,0)=0,"",IFERROR(ROUNDUP(V224/G224,0)*0.00902,0)+IFERROR(ROUNDUP(X224/G224,0)*0.00902,0)+IFERROR(ROUNDUP(Z224/G224,0)*0.00902,0)+IFERROR(ROUNDUP(AB224/G224,0)*0.00902,0))</f>
        <v/>
      </c>
      <c r="AD224" s="79" t="s">
        <v>57</v>
      </c>
      <c r="AE224" s="79" t="s">
        <v>57</v>
      </c>
      <c r="AF224" s="290" t="s">
        <v>362</v>
      </c>
      <c r="AG224" s="2"/>
      <c r="AH224" s="2"/>
      <c r="AI224" s="2"/>
      <c r="AJ224" s="2"/>
      <c r="AK224" s="2"/>
      <c r="AL224" s="61"/>
      <c r="AM224" s="61"/>
      <c r="AN224" s="61"/>
      <c r="AO224" s="2"/>
      <c r="AP224" s="2"/>
      <c r="AQ224" s="2"/>
      <c r="AR224" s="2"/>
      <c r="AS224" s="2"/>
      <c r="AT224" s="2"/>
      <c r="AU224" s="20"/>
      <c r="AV224" s="20"/>
      <c r="AW224" s="21"/>
      <c r="BB224" s="289" t="s">
        <v>65</v>
      </c>
      <c r="BO224" s="77">
        <f>IFERROR(U224*H224/G224,0)</f>
        <v>0</v>
      </c>
      <c r="BP224" s="77">
        <f>IFERROR(V224*H224/G224,0)</f>
        <v>0</v>
      </c>
      <c r="BQ224" s="77">
        <f>IFERROR(1/I224*(U224/G224),0)</f>
        <v>0</v>
      </c>
      <c r="BR224" s="77">
        <f>IFERROR(1/I224*(V224/G224),0)</f>
        <v>0</v>
      </c>
      <c r="BS224" s="77">
        <f>IFERROR(W224*H224/G224,0)</f>
        <v>0</v>
      </c>
      <c r="BT224" s="77">
        <f>IFERROR(X224*H224/G224,0)</f>
        <v>0</v>
      </c>
      <c r="BU224" s="77">
        <f>IFERROR(1/I224*(W224/G224),0)</f>
        <v>0</v>
      </c>
      <c r="BV224" s="77">
        <f>IFERROR(1/I224*(X224/G224),0)</f>
        <v>0</v>
      </c>
      <c r="BW224" s="77">
        <f>IFERROR(Y224*H224/G224,0)</f>
        <v>0</v>
      </c>
      <c r="BX224" s="77">
        <f>IFERROR(Z224*H224/G224,0)</f>
        <v>0</v>
      </c>
      <c r="BY224" s="77">
        <f>IFERROR(1/I224*(Y224/G224),0)</f>
        <v>0</v>
      </c>
      <c r="BZ224" s="77">
        <f>IFERROR(1/I224*(Z224/G224),0)</f>
        <v>0</v>
      </c>
      <c r="CA224" s="77">
        <f>IFERROR(AA224*H224/G224,0)</f>
        <v>0</v>
      </c>
      <c r="CB224" s="77">
        <f>IFERROR(AB224*H224/G224,0)</f>
        <v>0</v>
      </c>
      <c r="CC224" s="77">
        <f>IFERROR(1/I224*(AA224/G224),0)</f>
        <v>0</v>
      </c>
      <c r="CD224" s="77">
        <f>IFERROR(1/I224*(AB224/G224),0)</f>
        <v>0</v>
      </c>
    </row>
    <row r="225" spans="1:82" x14ac:dyDescent="0.2">
      <c r="A225" s="506"/>
      <c r="B225" s="506"/>
      <c r="C225" s="506"/>
      <c r="D225" s="506"/>
      <c r="E225" s="506"/>
      <c r="F225" s="506"/>
      <c r="G225" s="506"/>
      <c r="H225" s="506"/>
      <c r="I225" s="506"/>
      <c r="J225" s="506"/>
      <c r="K225" s="506"/>
      <c r="L225" s="506"/>
      <c r="M225" s="506"/>
      <c r="N225" s="506"/>
      <c r="O225" s="504" t="s">
        <v>43</v>
      </c>
      <c r="P225" s="505"/>
      <c r="Q225" s="505"/>
      <c r="R225" s="505"/>
      <c r="S225" s="505"/>
      <c r="T225" s="39" t="s">
        <v>42</v>
      </c>
      <c r="U225" s="50">
        <f>IFERROR(U223/G223,0)+IFERROR(U224/G224,0)</f>
        <v>0</v>
      </c>
      <c r="V225" s="50">
        <f>IFERROR(V223/G223,0)+IFERROR(V224/G224,0)</f>
        <v>0</v>
      </c>
      <c r="W225" s="50">
        <f>IFERROR(W223/G223,0)+IFERROR(W224/G224,0)</f>
        <v>0</v>
      </c>
      <c r="X225" s="50">
        <f>IFERROR(X223/G223,0)+IFERROR(X224/G224,0)</f>
        <v>0</v>
      </c>
      <c r="Y225" s="50">
        <f>IFERROR(Y223/G223,0)+IFERROR(Y224/G224,0)</f>
        <v>0</v>
      </c>
      <c r="Z225" s="50">
        <f>IFERROR(Z223/G223,0)+IFERROR(Z224/G224,0)</f>
        <v>0</v>
      </c>
      <c r="AA225" s="50">
        <f>IFERROR(AA223/G223,0)+IFERROR(AA224/G224,0)</f>
        <v>0</v>
      </c>
      <c r="AB225" s="50">
        <f>IFERROR(AB223/G223,0)+IFERROR(AB224/G224,0)</f>
        <v>0</v>
      </c>
      <c r="AC225" s="50">
        <f>IFERROR(IF(AC223="",0,AC223),0)+IFERROR(IF(AC224="",0,AC224),0)</f>
        <v>0</v>
      </c>
      <c r="AD225" s="3"/>
      <c r="AE225" s="72"/>
      <c r="AF225" s="3"/>
      <c r="AG225" s="3"/>
      <c r="AH225" s="3"/>
      <c r="AI225" s="3"/>
      <c r="AJ225" s="3"/>
      <c r="AK225" s="3"/>
      <c r="AL225" s="62"/>
      <c r="AM225" s="62"/>
      <c r="AN225" s="62"/>
      <c r="AO225" s="3"/>
      <c r="AP225" s="3"/>
      <c r="AQ225" s="2"/>
      <c r="AR225" s="2"/>
      <c r="AS225" s="2"/>
      <c r="AT225" s="2"/>
      <c r="AU225" s="20"/>
      <c r="AV225" s="20"/>
      <c r="AW225" s="21"/>
    </row>
    <row r="226" spans="1:82" x14ac:dyDescent="0.2">
      <c r="A226" s="506"/>
      <c r="B226" s="506"/>
      <c r="C226" s="506"/>
      <c r="D226" s="506"/>
      <c r="E226" s="506"/>
      <c r="F226" s="506"/>
      <c r="G226" s="506"/>
      <c r="H226" s="506"/>
      <c r="I226" s="506"/>
      <c r="J226" s="506"/>
      <c r="K226" s="506"/>
      <c r="L226" s="506"/>
      <c r="M226" s="506"/>
      <c r="N226" s="506"/>
      <c r="O226" s="504" t="s">
        <v>43</v>
      </c>
      <c r="P226" s="505"/>
      <c r="Q226" s="505"/>
      <c r="R226" s="505"/>
      <c r="S226" s="505"/>
      <c r="T226" s="39" t="s">
        <v>0</v>
      </c>
      <c r="U226" s="50">
        <f t="shared" ref="U226:AB226" si="132">IFERROR(SUM(U223:U224),0)</f>
        <v>0</v>
      </c>
      <c r="V226" s="50">
        <f t="shared" si="132"/>
        <v>0</v>
      </c>
      <c r="W226" s="50">
        <f t="shared" si="132"/>
        <v>0</v>
      </c>
      <c r="X226" s="50">
        <f t="shared" si="132"/>
        <v>0</v>
      </c>
      <c r="Y226" s="50">
        <f t="shared" si="132"/>
        <v>0</v>
      </c>
      <c r="Z226" s="50">
        <f t="shared" si="132"/>
        <v>0</v>
      </c>
      <c r="AA226" s="50">
        <f t="shared" si="132"/>
        <v>0</v>
      </c>
      <c r="AB226" s="50">
        <f t="shared" si="132"/>
        <v>0</v>
      </c>
      <c r="AC226" s="50" t="s">
        <v>57</v>
      </c>
      <c r="AD226" s="3"/>
      <c r="AE226" s="72"/>
      <c r="AF226" s="3"/>
      <c r="AG226" s="3"/>
      <c r="AH226" s="3"/>
      <c r="AI226" s="3"/>
      <c r="AJ226" s="3"/>
      <c r="AK226" s="3"/>
      <c r="AL226" s="62"/>
      <c r="AM226" s="62"/>
      <c r="AN226" s="62"/>
      <c r="AO226" s="3"/>
      <c r="AP226" s="3"/>
      <c r="AQ226" s="2"/>
      <c r="AR226" s="2"/>
      <c r="AS226" s="2"/>
      <c r="AT226" s="2"/>
      <c r="AU226" s="20"/>
      <c r="AV226" s="20"/>
      <c r="AW226" s="21"/>
    </row>
    <row r="227" spans="1:82" ht="15" x14ac:dyDescent="0.25">
      <c r="A227" s="507" t="s">
        <v>82</v>
      </c>
      <c r="B227" s="508"/>
      <c r="C227" s="508"/>
      <c r="D227" s="508"/>
      <c r="E227" s="508"/>
      <c r="F227" s="508"/>
      <c r="G227" s="508"/>
      <c r="H227" s="508"/>
      <c r="I227" s="508"/>
      <c r="J227" s="508"/>
      <c r="K227" s="508"/>
      <c r="L227" s="508"/>
      <c r="M227" s="508"/>
      <c r="N227" s="508"/>
      <c r="O227" s="508"/>
      <c r="P227" s="508"/>
      <c r="Q227" s="508"/>
      <c r="R227" s="508"/>
      <c r="S227" s="508"/>
      <c r="T227" s="508"/>
      <c r="U227" s="508"/>
      <c r="V227" s="508"/>
      <c r="W227" s="508"/>
      <c r="X227" s="509"/>
      <c r="Y227" s="509"/>
      <c r="Z227" s="509"/>
      <c r="AA227" s="510"/>
      <c r="AB227" s="510"/>
      <c r="AC227" s="510"/>
      <c r="AD227" s="510"/>
      <c r="AE227" s="511"/>
      <c r="AF227" s="512"/>
      <c r="AG227" s="2"/>
      <c r="AH227" s="2"/>
      <c r="AI227" s="2"/>
      <c r="AJ227" s="2"/>
      <c r="AK227" s="61"/>
      <c r="AL227" s="61"/>
      <c r="AM227" s="61"/>
      <c r="AN227" s="2"/>
      <c r="AO227" s="2"/>
      <c r="AP227" s="2"/>
      <c r="AQ227" s="2"/>
      <c r="AR227" s="2"/>
    </row>
    <row r="228" spans="1:82" ht="33.75" x14ac:dyDescent="0.2">
      <c r="A228" s="79" t="s">
        <v>363</v>
      </c>
      <c r="B228" s="80" t="s">
        <v>364</v>
      </c>
      <c r="C228" s="80">
        <v>4301051782</v>
      </c>
      <c r="D228" s="80">
        <v>4680115884618</v>
      </c>
      <c r="E228" s="81">
        <v>0.6</v>
      </c>
      <c r="F228" s="82">
        <v>6</v>
      </c>
      <c r="G228" s="81">
        <v>3.6</v>
      </c>
      <c r="H228" s="81">
        <v>3.81</v>
      </c>
      <c r="I228" s="83">
        <v>132</v>
      </c>
      <c r="J228" s="83" t="s">
        <v>121</v>
      </c>
      <c r="K228" s="84" t="s">
        <v>85</v>
      </c>
      <c r="L228" s="84"/>
      <c r="M228" s="501">
        <v>45</v>
      </c>
      <c r="N228" s="501"/>
      <c r="O228" s="6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P228" s="503"/>
      <c r="Q228" s="503"/>
      <c r="R228" s="503"/>
      <c r="S228" s="503"/>
      <c r="T228" s="85" t="s">
        <v>0</v>
      </c>
      <c r="U228" s="65">
        <v>0</v>
      </c>
      <c r="V228" s="66">
        <f>IFERROR(IF(U228="",0,CEILING((U228/$G228),1)*$G228),"")</f>
        <v>0</v>
      </c>
      <c r="W228" s="65">
        <v>0</v>
      </c>
      <c r="X228" s="66">
        <f>IFERROR(IF(W228="",0,CEILING((W228/$G228),1)*$G228),"")</f>
        <v>0</v>
      </c>
      <c r="Y228" s="65">
        <v>0</v>
      </c>
      <c r="Z228" s="66">
        <f>IFERROR(IF(Y228="",0,CEILING((Y228/$G228),1)*$G228),"")</f>
        <v>0</v>
      </c>
      <c r="AA228" s="65">
        <v>0</v>
      </c>
      <c r="AB228" s="66">
        <f>IFERROR(IF(AA228="",0,CEILING((AA228/$G228),1)*$G228),"")</f>
        <v>0</v>
      </c>
      <c r="AC228" s="67" t="str">
        <f>IF(IFERROR(ROUNDUP(V228/G228,0)*0.00902,0)+IFERROR(ROUNDUP(X228/G228,0)*0.00902,0)+IFERROR(ROUNDUP(Z228/G228,0)*0.00902,0)+IFERROR(ROUNDUP(AB228/G228,0)*0.00902,0)=0,"",IFERROR(ROUNDUP(V228/G228,0)*0.00902,0)+IFERROR(ROUNDUP(X228/G228,0)*0.00902,0)+IFERROR(ROUNDUP(Z228/G228,0)*0.00902,0)+IFERROR(ROUNDUP(AB228/G228,0)*0.00902,0))</f>
        <v/>
      </c>
      <c r="AD228" s="79" t="s">
        <v>57</v>
      </c>
      <c r="AE228" s="79" t="s">
        <v>57</v>
      </c>
      <c r="AF228" s="292" t="s">
        <v>365</v>
      </c>
      <c r="AG228" s="2"/>
      <c r="AH228" s="2"/>
      <c r="AI228" s="2"/>
      <c r="AJ228" s="2"/>
      <c r="AK228" s="2"/>
      <c r="AL228" s="61"/>
      <c r="AM228" s="61"/>
      <c r="AN228" s="61"/>
      <c r="AO228" s="2"/>
      <c r="AP228" s="2"/>
      <c r="AQ228" s="2"/>
      <c r="AR228" s="2"/>
      <c r="AS228" s="2"/>
      <c r="AT228" s="2"/>
      <c r="AU228" s="20"/>
      <c r="AV228" s="20"/>
      <c r="AW228" s="21"/>
      <c r="BB228" s="291" t="s">
        <v>65</v>
      </c>
      <c r="BO228" s="77">
        <f>IFERROR(U228*H228/G228,0)</f>
        <v>0</v>
      </c>
      <c r="BP228" s="77">
        <f>IFERROR(V228*H228/G228,0)</f>
        <v>0</v>
      </c>
      <c r="BQ228" s="77">
        <f>IFERROR(1/I228*(U228/G228),0)</f>
        <v>0</v>
      </c>
      <c r="BR228" s="77">
        <f>IFERROR(1/I228*(V228/G228),0)</f>
        <v>0</v>
      </c>
      <c r="BS228" s="77">
        <f>IFERROR(W228*H228/G228,0)</f>
        <v>0</v>
      </c>
      <c r="BT228" s="77">
        <f>IFERROR(X228*H228/G228,0)</f>
        <v>0</v>
      </c>
      <c r="BU228" s="77">
        <f>IFERROR(1/I228*(W228/G228),0)</f>
        <v>0</v>
      </c>
      <c r="BV228" s="77">
        <f>IFERROR(1/I228*(X228/G228),0)</f>
        <v>0</v>
      </c>
      <c r="BW228" s="77">
        <f>IFERROR(Y228*H228/G228,0)</f>
        <v>0</v>
      </c>
      <c r="BX228" s="77">
        <f>IFERROR(Z228*H228/G228,0)</f>
        <v>0</v>
      </c>
      <c r="BY228" s="77">
        <f>IFERROR(1/I228*(Y228/G228),0)</f>
        <v>0</v>
      </c>
      <c r="BZ228" s="77">
        <f>IFERROR(1/I228*(Z228/G228),0)</f>
        <v>0</v>
      </c>
      <c r="CA228" s="77">
        <f>IFERROR(AA228*H228/G228,0)</f>
        <v>0</v>
      </c>
      <c r="CB228" s="77">
        <f>IFERROR(AB228*H228/G228,0)</f>
        <v>0</v>
      </c>
      <c r="CC228" s="77">
        <f>IFERROR(1/I228*(AA228/G228),0)</f>
        <v>0</v>
      </c>
      <c r="CD228" s="77">
        <f>IFERROR(1/I228*(AB228/G228),0)</f>
        <v>0</v>
      </c>
    </row>
    <row r="229" spans="1:82" ht="33.75" x14ac:dyDescent="0.2">
      <c r="A229" s="79" t="s">
        <v>366</v>
      </c>
      <c r="B229" s="80" t="s">
        <v>367</v>
      </c>
      <c r="C229" s="80">
        <v>4301051658</v>
      </c>
      <c r="D229" s="80">
        <v>4680115880887</v>
      </c>
      <c r="E229" s="81">
        <v>0.77</v>
      </c>
      <c r="F229" s="82">
        <v>6</v>
      </c>
      <c r="G229" s="81">
        <v>4.62</v>
      </c>
      <c r="H229" s="81">
        <v>5.0460000000000003</v>
      </c>
      <c r="I229" s="83">
        <v>104</v>
      </c>
      <c r="J229" s="83" t="s">
        <v>137</v>
      </c>
      <c r="K229" s="84" t="s">
        <v>85</v>
      </c>
      <c r="L229" s="84"/>
      <c r="M229" s="501">
        <v>45</v>
      </c>
      <c r="N229" s="501"/>
      <c r="O229" s="616" t="str">
        <f>HYPERLINK("https://abi.ru/products/Охлажденные/Стародворье/Стародворская EDLP/EDPP/Сосиски/P003964/","Сосиски «Стародворские по-баварски» Фикс.вес 0,77 п/а ТМ «Стародворье»")</f>
        <v>Сосиски «Стародворские по-баварски» Фикс.вес 0,77 п/а ТМ «Стародворье»</v>
      </c>
      <c r="P229" s="503"/>
      <c r="Q229" s="503"/>
      <c r="R229" s="503"/>
      <c r="S229" s="503"/>
      <c r="T229" s="85" t="s">
        <v>0</v>
      </c>
      <c r="U229" s="65">
        <v>0</v>
      </c>
      <c r="V229" s="66">
        <f>IFERROR(IF(U229="",0,CEILING((U229/$G229),1)*$G229),"")</f>
        <v>0</v>
      </c>
      <c r="W229" s="65">
        <v>0</v>
      </c>
      <c r="X229" s="66">
        <f>IFERROR(IF(W229="",0,CEILING((W229/$G229),1)*$G229),"")</f>
        <v>0</v>
      </c>
      <c r="Y229" s="65">
        <v>0</v>
      </c>
      <c r="Z229" s="66">
        <f>IFERROR(IF(Y229="",0,CEILING((Y229/$G229),1)*$G229),"")</f>
        <v>0</v>
      </c>
      <c r="AA229" s="65">
        <v>0</v>
      </c>
      <c r="AB229" s="66">
        <f>IFERROR(IF(AA229="",0,CEILING((AA229/$G229),1)*$G229),"")</f>
        <v>0</v>
      </c>
      <c r="AC229" s="67" t="str">
        <f>IF(IFERROR(ROUNDUP(V229/G229,0)*0.01196,0)+IFERROR(ROUNDUP(X229/G229,0)*0.01196,0)+IFERROR(ROUNDUP(Z229/G229,0)*0.01196,0)+IFERROR(ROUNDUP(AB229/G229,0)*0.01196,0)=0,"",IFERROR(ROUNDUP(V229/G229,0)*0.01196,0)+IFERROR(ROUNDUP(X229/G229,0)*0.01196,0)+IFERROR(ROUNDUP(Z229/G229,0)*0.01196,0)+IFERROR(ROUNDUP(AB229/G229,0)*0.01196,0))</f>
        <v/>
      </c>
      <c r="AD229" s="79" t="s">
        <v>57</v>
      </c>
      <c r="AE229" s="79" t="s">
        <v>57</v>
      </c>
      <c r="AF229" s="294" t="s">
        <v>368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293" t="s">
        <v>65</v>
      </c>
      <c r="BO229" s="77">
        <f>IFERROR(U229*H229/G229,0)</f>
        <v>0</v>
      </c>
      <c r="BP229" s="77">
        <f>IFERROR(V229*H229/G229,0)</f>
        <v>0</v>
      </c>
      <c r="BQ229" s="77">
        <f>IFERROR(1/I229*(U229/G229),0)</f>
        <v>0</v>
      </c>
      <c r="BR229" s="77">
        <f>IFERROR(1/I229*(V229/G229),0)</f>
        <v>0</v>
      </c>
      <c r="BS229" s="77">
        <f>IFERROR(W229*H229/G229,0)</f>
        <v>0</v>
      </c>
      <c r="BT229" s="77">
        <f>IFERROR(X229*H229/G229,0)</f>
        <v>0</v>
      </c>
      <c r="BU229" s="77">
        <f>IFERROR(1/I229*(W229/G229),0)</f>
        <v>0</v>
      </c>
      <c r="BV229" s="77">
        <f>IFERROR(1/I229*(X229/G229),0)</f>
        <v>0</v>
      </c>
      <c r="BW229" s="77">
        <f>IFERROR(Y229*H229/G229,0)</f>
        <v>0</v>
      </c>
      <c r="BX229" s="77">
        <f>IFERROR(Z229*H229/G229,0)</f>
        <v>0</v>
      </c>
      <c r="BY229" s="77">
        <f>IFERROR(1/I229*(Y229/G229),0)</f>
        <v>0</v>
      </c>
      <c r="BZ229" s="77">
        <f>IFERROR(1/I229*(Z229/G229),0)</f>
        <v>0</v>
      </c>
      <c r="CA229" s="77">
        <f>IFERROR(AA229*H229/G229,0)</f>
        <v>0</v>
      </c>
      <c r="CB229" s="77">
        <f>IFERROR(AB229*H229/G229,0)</f>
        <v>0</v>
      </c>
      <c r="CC229" s="77">
        <f>IFERROR(1/I229*(AA229/G229),0)</f>
        <v>0</v>
      </c>
      <c r="CD229" s="77">
        <f>IFERROR(1/I229*(AB229/G229),0)</f>
        <v>0</v>
      </c>
    </row>
    <row r="230" spans="1:82" x14ac:dyDescent="0.2">
      <c r="A230" s="506"/>
      <c r="B230" s="506"/>
      <c r="C230" s="506"/>
      <c r="D230" s="506"/>
      <c r="E230" s="506"/>
      <c r="F230" s="506"/>
      <c r="G230" s="506"/>
      <c r="H230" s="506"/>
      <c r="I230" s="506"/>
      <c r="J230" s="506"/>
      <c r="K230" s="506"/>
      <c r="L230" s="506"/>
      <c r="M230" s="506"/>
      <c r="N230" s="506"/>
      <c r="O230" s="504" t="s">
        <v>43</v>
      </c>
      <c r="P230" s="505"/>
      <c r="Q230" s="505"/>
      <c r="R230" s="505"/>
      <c r="S230" s="505"/>
      <c r="T230" s="39" t="s">
        <v>42</v>
      </c>
      <c r="U230" s="50">
        <f>IFERROR(U228/G228,0)+IFERROR(U229/G229,0)</f>
        <v>0</v>
      </c>
      <c r="V230" s="50">
        <f>IFERROR(V228/G228,0)+IFERROR(V229/G229,0)</f>
        <v>0</v>
      </c>
      <c r="W230" s="50">
        <f>IFERROR(W228/G228,0)+IFERROR(W229/G229,0)</f>
        <v>0</v>
      </c>
      <c r="X230" s="50">
        <f>IFERROR(X228/G228,0)+IFERROR(X229/G229,0)</f>
        <v>0</v>
      </c>
      <c r="Y230" s="50">
        <f>IFERROR(Y228/G228,0)+IFERROR(Y229/G229,0)</f>
        <v>0</v>
      </c>
      <c r="Z230" s="50">
        <f>IFERROR(Z228/G228,0)+IFERROR(Z229/G229,0)</f>
        <v>0</v>
      </c>
      <c r="AA230" s="50">
        <f>IFERROR(AA228/G228,0)+IFERROR(AA229/G229,0)</f>
        <v>0</v>
      </c>
      <c r="AB230" s="50">
        <f>IFERROR(AB228/G228,0)+IFERROR(AB229/G229,0)</f>
        <v>0</v>
      </c>
      <c r="AC230" s="50">
        <f>IFERROR(IF(AC228="",0,AC228),0)+IFERROR(IF(AC229="",0,AC229),0)</f>
        <v>0</v>
      </c>
      <c r="AD230" s="3"/>
      <c r="AE230" s="72"/>
      <c r="AF230" s="3"/>
      <c r="AG230" s="3"/>
      <c r="AH230" s="3"/>
      <c r="AI230" s="3"/>
      <c r="AJ230" s="3"/>
      <c r="AK230" s="3"/>
      <c r="AL230" s="62"/>
      <c r="AM230" s="62"/>
      <c r="AN230" s="62"/>
      <c r="AO230" s="3"/>
      <c r="AP230" s="3"/>
      <c r="AQ230" s="2"/>
      <c r="AR230" s="2"/>
      <c r="AS230" s="2"/>
      <c r="AT230" s="2"/>
      <c r="AU230" s="20"/>
      <c r="AV230" s="20"/>
      <c r="AW230" s="21"/>
    </row>
    <row r="231" spans="1:82" x14ac:dyDescent="0.2">
      <c r="A231" s="506"/>
      <c r="B231" s="506"/>
      <c r="C231" s="506"/>
      <c r="D231" s="506"/>
      <c r="E231" s="506"/>
      <c r="F231" s="506"/>
      <c r="G231" s="506"/>
      <c r="H231" s="506"/>
      <c r="I231" s="506"/>
      <c r="J231" s="506"/>
      <c r="K231" s="506"/>
      <c r="L231" s="506"/>
      <c r="M231" s="506"/>
      <c r="N231" s="506"/>
      <c r="O231" s="504" t="s">
        <v>43</v>
      </c>
      <c r="P231" s="505"/>
      <c r="Q231" s="505"/>
      <c r="R231" s="505"/>
      <c r="S231" s="505"/>
      <c r="T231" s="39" t="s">
        <v>0</v>
      </c>
      <c r="U231" s="50">
        <f t="shared" ref="U231:AB231" si="133">IFERROR(SUM(U228:U229),0)</f>
        <v>0</v>
      </c>
      <c r="V231" s="50">
        <f t="shared" si="133"/>
        <v>0</v>
      </c>
      <c r="W231" s="50">
        <f t="shared" si="133"/>
        <v>0</v>
      </c>
      <c r="X231" s="50">
        <f t="shared" si="133"/>
        <v>0</v>
      </c>
      <c r="Y231" s="50">
        <f t="shared" si="133"/>
        <v>0</v>
      </c>
      <c r="Z231" s="50">
        <f t="shared" si="133"/>
        <v>0</v>
      </c>
      <c r="AA231" s="50">
        <f t="shared" si="133"/>
        <v>0</v>
      </c>
      <c r="AB231" s="50">
        <f t="shared" si="133"/>
        <v>0</v>
      </c>
      <c r="AC231" s="50" t="s">
        <v>57</v>
      </c>
      <c r="AD231" s="3"/>
      <c r="AE231" s="72"/>
      <c r="AF231" s="3"/>
      <c r="AG231" s="3"/>
      <c r="AH231" s="3"/>
      <c r="AI231" s="3"/>
      <c r="AJ231" s="3"/>
      <c r="AK231" s="3"/>
      <c r="AL231" s="62"/>
      <c r="AM231" s="62"/>
      <c r="AN231" s="62"/>
      <c r="AO231" s="3"/>
      <c r="AP231" s="3"/>
      <c r="AQ231" s="2"/>
      <c r="AR231" s="2"/>
      <c r="AS231" s="2"/>
      <c r="AT231" s="2"/>
      <c r="AU231" s="20"/>
      <c r="AV231" s="20"/>
      <c r="AW231" s="21"/>
    </row>
    <row r="232" spans="1:82" ht="15" x14ac:dyDescent="0.25">
      <c r="A232" s="526" t="s">
        <v>369</v>
      </c>
      <c r="B232" s="509"/>
      <c r="C232" s="509"/>
      <c r="D232" s="509"/>
      <c r="E232" s="509"/>
      <c r="F232" s="509"/>
      <c r="G232" s="509"/>
      <c r="H232" s="509"/>
      <c r="I232" s="509"/>
      <c r="J232" s="509"/>
      <c r="K232" s="509"/>
      <c r="L232" s="509"/>
      <c r="M232" s="509"/>
      <c r="N232" s="509"/>
      <c r="O232" s="509"/>
      <c r="P232" s="509"/>
      <c r="Q232" s="509"/>
      <c r="R232" s="509"/>
      <c r="S232" s="509"/>
      <c r="T232" s="509"/>
      <c r="U232" s="509"/>
      <c r="V232" s="509"/>
      <c r="W232" s="509"/>
      <c r="X232" s="509"/>
      <c r="Y232" s="509"/>
      <c r="Z232" s="509"/>
      <c r="AA232" s="510"/>
      <c r="AB232" s="510"/>
      <c r="AC232" s="510"/>
      <c r="AD232" s="510"/>
      <c r="AE232" s="511"/>
      <c r="AF232" s="527"/>
      <c r="AG232" s="2"/>
      <c r="AH232" s="2"/>
      <c r="AI232" s="2"/>
      <c r="AJ232" s="2"/>
      <c r="AK232" s="61"/>
      <c r="AL232" s="61"/>
      <c r="AM232" s="61"/>
      <c r="AN232" s="2"/>
      <c r="AO232" s="2"/>
      <c r="AP232" s="2"/>
      <c r="AQ232" s="2"/>
      <c r="AR232" s="2"/>
    </row>
    <row r="233" spans="1:82" ht="15" x14ac:dyDescent="0.25">
      <c r="A233" s="507" t="s">
        <v>118</v>
      </c>
      <c r="B233" s="508"/>
      <c r="C233" s="508"/>
      <c r="D233" s="508"/>
      <c r="E233" s="508"/>
      <c r="F233" s="508"/>
      <c r="G233" s="508"/>
      <c r="H233" s="508"/>
      <c r="I233" s="508"/>
      <c r="J233" s="508"/>
      <c r="K233" s="508"/>
      <c r="L233" s="508"/>
      <c r="M233" s="508"/>
      <c r="N233" s="508"/>
      <c r="O233" s="508"/>
      <c r="P233" s="508"/>
      <c r="Q233" s="508"/>
      <c r="R233" s="508"/>
      <c r="S233" s="508"/>
      <c r="T233" s="508"/>
      <c r="U233" s="508"/>
      <c r="V233" s="508"/>
      <c r="W233" s="508"/>
      <c r="X233" s="509"/>
      <c r="Y233" s="509"/>
      <c r="Z233" s="509"/>
      <c r="AA233" s="510"/>
      <c r="AB233" s="510"/>
      <c r="AC233" s="510"/>
      <c r="AD233" s="510"/>
      <c r="AE233" s="511"/>
      <c r="AF233" s="512"/>
      <c r="AG233" s="2"/>
      <c r="AH233" s="2"/>
      <c r="AI233" s="2"/>
      <c r="AJ233" s="2"/>
      <c r="AK233" s="61"/>
      <c r="AL233" s="61"/>
      <c r="AM233" s="61"/>
      <c r="AN233" s="2"/>
      <c r="AO233" s="2"/>
      <c r="AP233" s="2"/>
      <c r="AQ233" s="2"/>
      <c r="AR233" s="2"/>
    </row>
    <row r="234" spans="1:82" ht="22.5" x14ac:dyDescent="0.2">
      <c r="A234" s="79" t="s">
        <v>370</v>
      </c>
      <c r="B234" s="80" t="s">
        <v>371</v>
      </c>
      <c r="C234" s="80">
        <v>4301011353</v>
      </c>
      <c r="D234" s="80">
        <v>4607091389807</v>
      </c>
      <c r="E234" s="81">
        <v>0.4</v>
      </c>
      <c r="F234" s="82">
        <v>10</v>
      </c>
      <c r="G234" s="81">
        <v>4</v>
      </c>
      <c r="H234" s="81">
        <v>4.21</v>
      </c>
      <c r="I234" s="83">
        <v>132</v>
      </c>
      <c r="J234" s="83" t="s">
        <v>121</v>
      </c>
      <c r="K234" s="84" t="s">
        <v>125</v>
      </c>
      <c r="L234" s="84"/>
      <c r="M234" s="501">
        <v>55</v>
      </c>
      <c r="N234" s="501"/>
      <c r="O234" s="61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34" s="503"/>
      <c r="Q234" s="503"/>
      <c r="R234" s="503"/>
      <c r="S234" s="503"/>
      <c r="T234" s="85" t="s">
        <v>0</v>
      </c>
      <c r="U234" s="65">
        <v>0</v>
      </c>
      <c r="V234" s="66">
        <f>IFERROR(IF(U234="",0,CEILING((U234/$G234),1)*$G234),"")</f>
        <v>0</v>
      </c>
      <c r="W234" s="65">
        <v>0</v>
      </c>
      <c r="X234" s="66">
        <f>IFERROR(IF(W234="",0,CEILING((W234/$G234),1)*$G234),"")</f>
        <v>0</v>
      </c>
      <c r="Y234" s="65">
        <v>0</v>
      </c>
      <c r="Z234" s="66">
        <f>IFERROR(IF(Y234="",0,CEILING((Y234/$G234),1)*$G234),"")</f>
        <v>0</v>
      </c>
      <c r="AA234" s="65">
        <v>0</v>
      </c>
      <c r="AB234" s="66">
        <f>IFERROR(IF(AA234="",0,CEILING((AA234/$G234),1)*$G234),"")</f>
        <v>0</v>
      </c>
      <c r="AC234" s="67" t="str">
        <f>IF(IFERROR(ROUNDUP(V234/G234,0)*0.00902,0)+IFERROR(ROUNDUP(X234/G234,0)*0.00902,0)+IFERROR(ROUNDUP(Z234/G234,0)*0.00902,0)+IFERROR(ROUNDUP(AB234/G234,0)*0.00902,0)=0,"",IFERROR(ROUNDUP(V234/G234,0)*0.00902,0)+IFERROR(ROUNDUP(X234/G234,0)*0.00902,0)+IFERROR(ROUNDUP(Z234/G234,0)*0.00902,0)+IFERROR(ROUNDUP(AB234/G234,0)*0.00902,0))</f>
        <v/>
      </c>
      <c r="AD234" s="79" t="s">
        <v>57</v>
      </c>
      <c r="AE234" s="79" t="s">
        <v>57</v>
      </c>
      <c r="AF234" s="296" t="s">
        <v>372</v>
      </c>
      <c r="AG234" s="2"/>
      <c r="AH234" s="2"/>
      <c r="AI234" s="2"/>
      <c r="AJ234" s="2"/>
      <c r="AK234" s="2"/>
      <c r="AL234" s="61"/>
      <c r="AM234" s="61"/>
      <c r="AN234" s="61"/>
      <c r="AO234" s="2"/>
      <c r="AP234" s="2"/>
      <c r="AQ234" s="2"/>
      <c r="AR234" s="2"/>
      <c r="AS234" s="2"/>
      <c r="AT234" s="2"/>
      <c r="AU234" s="20"/>
      <c r="AV234" s="20"/>
      <c r="AW234" s="21"/>
      <c r="BB234" s="295" t="s">
        <v>65</v>
      </c>
      <c r="BO234" s="77">
        <f>IFERROR(U234*H234/G234,0)</f>
        <v>0</v>
      </c>
      <c r="BP234" s="77">
        <f>IFERROR(V234*H234/G234,0)</f>
        <v>0</v>
      </c>
      <c r="BQ234" s="77">
        <f>IFERROR(1/I234*(U234/G234),0)</f>
        <v>0</v>
      </c>
      <c r="BR234" s="77">
        <f>IFERROR(1/I234*(V234/G234),0)</f>
        <v>0</v>
      </c>
      <c r="BS234" s="77">
        <f>IFERROR(W234*H234/G234,0)</f>
        <v>0</v>
      </c>
      <c r="BT234" s="77">
        <f>IFERROR(X234*H234/G234,0)</f>
        <v>0</v>
      </c>
      <c r="BU234" s="77">
        <f>IFERROR(1/I234*(W234/G234),0)</f>
        <v>0</v>
      </c>
      <c r="BV234" s="77">
        <f>IFERROR(1/I234*(X234/G234),0)</f>
        <v>0</v>
      </c>
      <c r="BW234" s="77">
        <f>IFERROR(Y234*H234/G234,0)</f>
        <v>0</v>
      </c>
      <c r="BX234" s="77">
        <f>IFERROR(Z234*H234/G234,0)</f>
        <v>0</v>
      </c>
      <c r="BY234" s="77">
        <f>IFERROR(1/I234*(Y234/G234),0)</f>
        <v>0</v>
      </c>
      <c r="BZ234" s="77">
        <f>IFERROR(1/I234*(Z234/G234),0)</f>
        <v>0</v>
      </c>
      <c r="CA234" s="77">
        <f>IFERROR(AA234*H234/G234,0)</f>
        <v>0</v>
      </c>
      <c r="CB234" s="77">
        <f>IFERROR(AB234*H234/G234,0)</f>
        <v>0</v>
      </c>
      <c r="CC234" s="77">
        <f>IFERROR(1/I234*(AA234/G234),0)</f>
        <v>0</v>
      </c>
      <c r="CD234" s="77">
        <f>IFERROR(1/I234*(AB234/G234),0)</f>
        <v>0</v>
      </c>
    </row>
    <row r="235" spans="1:82" x14ac:dyDescent="0.2">
      <c r="A235" s="506"/>
      <c r="B235" s="506"/>
      <c r="C235" s="506"/>
      <c r="D235" s="506"/>
      <c r="E235" s="506"/>
      <c r="F235" s="506"/>
      <c r="G235" s="506"/>
      <c r="H235" s="506"/>
      <c r="I235" s="506"/>
      <c r="J235" s="506"/>
      <c r="K235" s="506"/>
      <c r="L235" s="506"/>
      <c r="M235" s="506"/>
      <c r="N235" s="506"/>
      <c r="O235" s="504" t="s">
        <v>43</v>
      </c>
      <c r="P235" s="505"/>
      <c r="Q235" s="505"/>
      <c r="R235" s="505"/>
      <c r="S235" s="505"/>
      <c r="T235" s="39" t="s">
        <v>42</v>
      </c>
      <c r="U235" s="50">
        <f>IFERROR(U234/G234,0)</f>
        <v>0</v>
      </c>
      <c r="V235" s="50">
        <f>IFERROR(V234/G234,0)</f>
        <v>0</v>
      </c>
      <c r="W235" s="50">
        <f>IFERROR(W234/G234,0)</f>
        <v>0</v>
      </c>
      <c r="X235" s="50">
        <f>IFERROR(X234/G234,0)</f>
        <v>0</v>
      </c>
      <c r="Y235" s="50">
        <f>IFERROR(Y234/G234,0)</f>
        <v>0</v>
      </c>
      <c r="Z235" s="50">
        <f>IFERROR(Z234/G234,0)</f>
        <v>0</v>
      </c>
      <c r="AA235" s="50">
        <f>IFERROR(AA234/G234,0)</f>
        <v>0</v>
      </c>
      <c r="AB235" s="50">
        <f>IFERROR(AB234/G234,0)</f>
        <v>0</v>
      </c>
      <c r="AC235" s="50">
        <f>IFERROR(IF(AC234="",0,AC234),0)</f>
        <v>0</v>
      </c>
      <c r="AD235" s="3"/>
      <c r="AE235" s="72"/>
      <c r="AF235" s="3"/>
      <c r="AG235" s="3"/>
      <c r="AH235" s="3"/>
      <c r="AI235" s="3"/>
      <c r="AJ235" s="3"/>
      <c r="AK235" s="3"/>
      <c r="AL235" s="62"/>
      <c r="AM235" s="62"/>
      <c r="AN235" s="62"/>
      <c r="AO235" s="3"/>
      <c r="AP235" s="3"/>
      <c r="AQ235" s="2"/>
      <c r="AR235" s="2"/>
      <c r="AS235" s="2"/>
      <c r="AT235" s="2"/>
      <c r="AU235" s="20"/>
      <c r="AV235" s="20"/>
      <c r="AW235" s="21"/>
    </row>
    <row r="236" spans="1:82" x14ac:dyDescent="0.2">
      <c r="A236" s="506"/>
      <c r="B236" s="506"/>
      <c r="C236" s="506"/>
      <c r="D236" s="506"/>
      <c r="E236" s="506"/>
      <c r="F236" s="506"/>
      <c r="G236" s="506"/>
      <c r="H236" s="506"/>
      <c r="I236" s="506"/>
      <c r="J236" s="506"/>
      <c r="K236" s="506"/>
      <c r="L236" s="506"/>
      <c r="M236" s="506"/>
      <c r="N236" s="506"/>
      <c r="O236" s="504" t="s">
        <v>43</v>
      </c>
      <c r="P236" s="505"/>
      <c r="Q236" s="505"/>
      <c r="R236" s="505"/>
      <c r="S236" s="505"/>
      <c r="T236" s="39" t="s">
        <v>0</v>
      </c>
      <c r="U236" s="50">
        <f t="shared" ref="U236:AB236" si="134">IFERROR(SUM(U234:U234),0)</f>
        <v>0</v>
      </c>
      <c r="V236" s="50">
        <f t="shared" si="134"/>
        <v>0</v>
      </c>
      <c r="W236" s="50">
        <f t="shared" si="134"/>
        <v>0</v>
      </c>
      <c r="X236" s="50">
        <f t="shared" si="134"/>
        <v>0</v>
      </c>
      <c r="Y236" s="50">
        <f t="shared" si="134"/>
        <v>0</v>
      </c>
      <c r="Z236" s="50">
        <f t="shared" si="134"/>
        <v>0</v>
      </c>
      <c r="AA236" s="50">
        <f t="shared" si="134"/>
        <v>0</v>
      </c>
      <c r="AB236" s="50">
        <f t="shared" si="134"/>
        <v>0</v>
      </c>
      <c r="AC236" s="50" t="s">
        <v>57</v>
      </c>
      <c r="AD236" s="3"/>
      <c r="AE236" s="72"/>
      <c r="AF236" s="3"/>
      <c r="AG236" s="3"/>
      <c r="AH236" s="3"/>
      <c r="AI236" s="3"/>
      <c r="AJ236" s="3"/>
      <c r="AK236" s="3"/>
      <c r="AL236" s="62"/>
      <c r="AM236" s="62"/>
      <c r="AN236" s="62"/>
      <c r="AO236" s="3"/>
      <c r="AP236" s="3"/>
      <c r="AQ236" s="2"/>
      <c r="AR236" s="2"/>
      <c r="AS236" s="2"/>
      <c r="AT236" s="2"/>
      <c r="AU236" s="20"/>
      <c r="AV236" s="20"/>
      <c r="AW236" s="21"/>
    </row>
    <row r="237" spans="1:82" ht="15" x14ac:dyDescent="0.25">
      <c r="A237" s="507" t="s">
        <v>146</v>
      </c>
      <c r="B237" s="508"/>
      <c r="C237" s="508"/>
      <c r="D237" s="508"/>
      <c r="E237" s="508"/>
      <c r="F237" s="508"/>
      <c r="G237" s="508"/>
      <c r="H237" s="508"/>
      <c r="I237" s="508"/>
      <c r="J237" s="508"/>
      <c r="K237" s="508"/>
      <c r="L237" s="508"/>
      <c r="M237" s="508"/>
      <c r="N237" s="508"/>
      <c r="O237" s="508"/>
      <c r="P237" s="508"/>
      <c r="Q237" s="508"/>
      <c r="R237" s="508"/>
      <c r="S237" s="508"/>
      <c r="T237" s="508"/>
      <c r="U237" s="508"/>
      <c r="V237" s="508"/>
      <c r="W237" s="508"/>
      <c r="X237" s="509"/>
      <c r="Y237" s="509"/>
      <c r="Z237" s="509"/>
      <c r="AA237" s="510"/>
      <c r="AB237" s="510"/>
      <c r="AC237" s="510"/>
      <c r="AD237" s="510"/>
      <c r="AE237" s="511"/>
      <c r="AF237" s="512"/>
      <c r="AG237" s="2"/>
      <c r="AH237" s="2"/>
      <c r="AI237" s="2"/>
      <c r="AJ237" s="2"/>
      <c r="AK237" s="61"/>
      <c r="AL237" s="61"/>
      <c r="AM237" s="61"/>
      <c r="AN237" s="2"/>
      <c r="AO237" s="2"/>
      <c r="AP237" s="2"/>
      <c r="AQ237" s="2"/>
      <c r="AR237" s="2"/>
    </row>
    <row r="238" spans="1:82" x14ac:dyDescent="0.2">
      <c r="A238" s="79" t="s">
        <v>373</v>
      </c>
      <c r="B238" s="80" t="s">
        <v>374</v>
      </c>
      <c r="C238" s="80">
        <v>4301031164</v>
      </c>
      <c r="D238" s="80">
        <v>4680115880481</v>
      </c>
      <c r="E238" s="81">
        <v>0.28000000000000003</v>
      </c>
      <c r="F238" s="82">
        <v>6</v>
      </c>
      <c r="G238" s="81">
        <v>1.68</v>
      </c>
      <c r="H238" s="81">
        <v>1.78</v>
      </c>
      <c r="I238" s="83">
        <v>234</v>
      </c>
      <c r="J238" s="83" t="s">
        <v>129</v>
      </c>
      <c r="K238" s="84" t="s">
        <v>98</v>
      </c>
      <c r="L238" s="84"/>
      <c r="M238" s="501">
        <v>40</v>
      </c>
      <c r="N238" s="501"/>
      <c r="O238" s="6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38" s="503"/>
      <c r="Q238" s="503"/>
      <c r="R238" s="503"/>
      <c r="S238" s="503"/>
      <c r="T238" s="85" t="s">
        <v>0</v>
      </c>
      <c r="U238" s="65">
        <v>0</v>
      </c>
      <c r="V238" s="66">
        <f>IFERROR(IF(U238="",0,CEILING((U238/$G238),1)*$G238),"")</f>
        <v>0</v>
      </c>
      <c r="W238" s="65">
        <v>0</v>
      </c>
      <c r="X238" s="66">
        <f>IFERROR(IF(W238="",0,CEILING((W238/$G238),1)*$G238),"")</f>
        <v>0</v>
      </c>
      <c r="Y238" s="65">
        <v>0</v>
      </c>
      <c r="Z238" s="66">
        <f>IFERROR(IF(Y238="",0,CEILING((Y238/$G238),1)*$G238),"")</f>
        <v>0</v>
      </c>
      <c r="AA238" s="65">
        <v>0</v>
      </c>
      <c r="AB238" s="66">
        <f>IFERROR(IF(AA238="",0,CEILING((AA238/$G238),1)*$G238),"")</f>
        <v>0</v>
      </c>
      <c r="AC238" s="67" t="str">
        <f>IF(IFERROR(ROUNDUP(V238/G238,0)*0.00502,0)+IFERROR(ROUNDUP(X238/G238,0)*0.00502,0)+IFERROR(ROUNDUP(Z238/G238,0)*0.00502,0)+IFERROR(ROUNDUP(AB238/G238,0)*0.00502,0)=0,"",IFERROR(ROUNDUP(V238/G238,0)*0.00502,0)+IFERROR(ROUNDUP(X238/G238,0)*0.00502,0)+IFERROR(ROUNDUP(Z238/G238,0)*0.00502,0)+IFERROR(ROUNDUP(AB238/G238,0)*0.00502,0))</f>
        <v/>
      </c>
      <c r="AD238" s="79" t="s">
        <v>57</v>
      </c>
      <c r="AE238" s="79" t="s">
        <v>57</v>
      </c>
      <c r="AF238" s="298" t="s">
        <v>375</v>
      </c>
      <c r="AG238" s="2"/>
      <c r="AH238" s="2"/>
      <c r="AI238" s="2"/>
      <c r="AJ238" s="2"/>
      <c r="AK238" s="2"/>
      <c r="AL238" s="61"/>
      <c r="AM238" s="61"/>
      <c r="AN238" s="61"/>
      <c r="AO238" s="2"/>
      <c r="AP238" s="2"/>
      <c r="AQ238" s="2"/>
      <c r="AR238" s="2"/>
      <c r="AS238" s="2"/>
      <c r="AT238" s="2"/>
      <c r="AU238" s="20"/>
      <c r="AV238" s="20"/>
      <c r="AW238" s="21"/>
      <c r="BB238" s="297" t="s">
        <v>65</v>
      </c>
      <c r="BO238" s="77">
        <f>IFERROR(U238*H238/G238,0)</f>
        <v>0</v>
      </c>
      <c r="BP238" s="77">
        <f>IFERROR(V238*H238/G238,0)</f>
        <v>0</v>
      </c>
      <c r="BQ238" s="77">
        <f>IFERROR(1/I238*(U238/G238),0)</f>
        <v>0</v>
      </c>
      <c r="BR238" s="77">
        <f>IFERROR(1/I238*(V238/G238),0)</f>
        <v>0</v>
      </c>
      <c r="BS238" s="77">
        <f>IFERROR(W238*H238/G238,0)</f>
        <v>0</v>
      </c>
      <c r="BT238" s="77">
        <f>IFERROR(X238*H238/G238,0)</f>
        <v>0</v>
      </c>
      <c r="BU238" s="77">
        <f>IFERROR(1/I238*(W238/G238),0)</f>
        <v>0</v>
      </c>
      <c r="BV238" s="77">
        <f>IFERROR(1/I238*(X238/G238),0)</f>
        <v>0</v>
      </c>
      <c r="BW238" s="77">
        <f>IFERROR(Y238*H238/G238,0)</f>
        <v>0</v>
      </c>
      <c r="BX238" s="77">
        <f>IFERROR(Z238*H238/G238,0)</f>
        <v>0</v>
      </c>
      <c r="BY238" s="77">
        <f>IFERROR(1/I238*(Y238/G238),0)</f>
        <v>0</v>
      </c>
      <c r="BZ238" s="77">
        <f>IFERROR(1/I238*(Z238/G238),0)</f>
        <v>0</v>
      </c>
      <c r="CA238" s="77">
        <f>IFERROR(AA238*H238/G238,0)</f>
        <v>0</v>
      </c>
      <c r="CB238" s="77">
        <f>IFERROR(AB238*H238/G238,0)</f>
        <v>0</v>
      </c>
      <c r="CC238" s="77">
        <f>IFERROR(1/I238*(AA238/G238),0)</f>
        <v>0</v>
      </c>
      <c r="CD238" s="77">
        <f>IFERROR(1/I238*(AB238/G238),0)</f>
        <v>0</v>
      </c>
    </row>
    <row r="239" spans="1:82" x14ac:dyDescent="0.2">
      <c r="A239" s="506"/>
      <c r="B239" s="506"/>
      <c r="C239" s="506"/>
      <c r="D239" s="506"/>
      <c r="E239" s="506"/>
      <c r="F239" s="506"/>
      <c r="G239" s="506"/>
      <c r="H239" s="506"/>
      <c r="I239" s="506"/>
      <c r="J239" s="506"/>
      <c r="K239" s="506"/>
      <c r="L239" s="506"/>
      <c r="M239" s="506"/>
      <c r="N239" s="506"/>
      <c r="O239" s="504" t="s">
        <v>43</v>
      </c>
      <c r="P239" s="505"/>
      <c r="Q239" s="505"/>
      <c r="R239" s="505"/>
      <c r="S239" s="505"/>
      <c r="T239" s="39" t="s">
        <v>42</v>
      </c>
      <c r="U239" s="50">
        <f>IFERROR(U238/G238,0)</f>
        <v>0</v>
      </c>
      <c r="V239" s="50">
        <f>IFERROR(V238/G238,0)</f>
        <v>0</v>
      </c>
      <c r="W239" s="50">
        <f>IFERROR(W238/G238,0)</f>
        <v>0</v>
      </c>
      <c r="X239" s="50">
        <f>IFERROR(X238/G238,0)</f>
        <v>0</v>
      </c>
      <c r="Y239" s="50">
        <f>IFERROR(Y238/G238,0)</f>
        <v>0</v>
      </c>
      <c r="Z239" s="50">
        <f>IFERROR(Z238/G238,0)</f>
        <v>0</v>
      </c>
      <c r="AA239" s="50">
        <f>IFERROR(AA238/G238,0)</f>
        <v>0</v>
      </c>
      <c r="AB239" s="50">
        <f>IFERROR(AB238/G238,0)</f>
        <v>0</v>
      </c>
      <c r="AC239" s="50">
        <f>IFERROR(IF(AC238="",0,AC238),0)</f>
        <v>0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x14ac:dyDescent="0.2">
      <c r="A240" s="506"/>
      <c r="B240" s="506"/>
      <c r="C240" s="506"/>
      <c r="D240" s="506"/>
      <c r="E240" s="506"/>
      <c r="F240" s="506"/>
      <c r="G240" s="506"/>
      <c r="H240" s="506"/>
      <c r="I240" s="506"/>
      <c r="J240" s="506"/>
      <c r="K240" s="506"/>
      <c r="L240" s="506"/>
      <c r="M240" s="506"/>
      <c r="N240" s="506"/>
      <c r="O240" s="504" t="s">
        <v>43</v>
      </c>
      <c r="P240" s="505"/>
      <c r="Q240" s="505"/>
      <c r="R240" s="505"/>
      <c r="S240" s="505"/>
      <c r="T240" s="39" t="s">
        <v>0</v>
      </c>
      <c r="U240" s="50">
        <f t="shared" ref="U240:AB240" si="135">IFERROR(SUM(U238:U238),0)</f>
        <v>0</v>
      </c>
      <c r="V240" s="50">
        <f t="shared" si="135"/>
        <v>0</v>
      </c>
      <c r="W240" s="50">
        <f t="shared" si="135"/>
        <v>0</v>
      </c>
      <c r="X240" s="50">
        <f t="shared" si="135"/>
        <v>0</v>
      </c>
      <c r="Y240" s="50">
        <f t="shared" si="135"/>
        <v>0</v>
      </c>
      <c r="Z240" s="50">
        <f t="shared" si="135"/>
        <v>0</v>
      </c>
      <c r="AA240" s="50">
        <f t="shared" si="135"/>
        <v>0</v>
      </c>
      <c r="AB240" s="50">
        <f t="shared" si="135"/>
        <v>0</v>
      </c>
      <c r="AC240" s="50" t="s">
        <v>57</v>
      </c>
      <c r="AD240" s="3"/>
      <c r="AE240" s="72"/>
      <c r="AF240" s="3"/>
      <c r="AG240" s="3"/>
      <c r="AH240" s="3"/>
      <c r="AI240" s="3"/>
      <c r="AJ240" s="3"/>
      <c r="AK240" s="3"/>
      <c r="AL240" s="62"/>
      <c r="AM240" s="62"/>
      <c r="AN240" s="62"/>
      <c r="AO240" s="3"/>
      <c r="AP240" s="3"/>
      <c r="AQ240" s="2"/>
      <c r="AR240" s="2"/>
      <c r="AS240" s="2"/>
      <c r="AT240" s="2"/>
      <c r="AU240" s="20"/>
      <c r="AV240" s="20"/>
      <c r="AW240" s="21"/>
    </row>
    <row r="241" spans="1:82" ht="15" x14ac:dyDescent="0.25">
      <c r="A241" s="526" t="s">
        <v>376</v>
      </c>
      <c r="B241" s="509"/>
      <c r="C241" s="509"/>
      <c r="D241" s="509"/>
      <c r="E241" s="509"/>
      <c r="F241" s="509"/>
      <c r="G241" s="509"/>
      <c r="H241" s="509"/>
      <c r="I241" s="509"/>
      <c r="J241" s="509"/>
      <c r="K241" s="509"/>
      <c r="L241" s="509"/>
      <c r="M241" s="509"/>
      <c r="N241" s="509"/>
      <c r="O241" s="509"/>
      <c r="P241" s="509"/>
      <c r="Q241" s="509"/>
      <c r="R241" s="509"/>
      <c r="S241" s="509"/>
      <c r="T241" s="509"/>
      <c r="U241" s="509"/>
      <c r="V241" s="509"/>
      <c r="W241" s="509"/>
      <c r="X241" s="509"/>
      <c r="Y241" s="509"/>
      <c r="Z241" s="509"/>
      <c r="AA241" s="510"/>
      <c r="AB241" s="510"/>
      <c r="AC241" s="510"/>
      <c r="AD241" s="510"/>
      <c r="AE241" s="511"/>
      <c r="AF241" s="527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ht="15" x14ac:dyDescent="0.25">
      <c r="A242" s="507" t="s">
        <v>118</v>
      </c>
      <c r="B242" s="508"/>
      <c r="C242" s="508"/>
      <c r="D242" s="508"/>
      <c r="E242" s="508"/>
      <c r="F242" s="508"/>
      <c r="G242" s="508"/>
      <c r="H242" s="508"/>
      <c r="I242" s="508"/>
      <c r="J242" s="508"/>
      <c r="K242" s="508"/>
      <c r="L242" s="508"/>
      <c r="M242" s="508"/>
      <c r="N242" s="508"/>
      <c r="O242" s="508"/>
      <c r="P242" s="508"/>
      <c r="Q242" s="508"/>
      <c r="R242" s="508"/>
      <c r="S242" s="508"/>
      <c r="T242" s="508"/>
      <c r="U242" s="508"/>
      <c r="V242" s="508"/>
      <c r="W242" s="508"/>
      <c r="X242" s="509"/>
      <c r="Y242" s="509"/>
      <c r="Z242" s="509"/>
      <c r="AA242" s="510"/>
      <c r="AB242" s="510"/>
      <c r="AC242" s="510"/>
      <c r="AD242" s="510"/>
      <c r="AE242" s="511"/>
      <c r="AF242" s="512"/>
      <c r="AG242" s="2"/>
      <c r="AH242" s="2"/>
      <c r="AI242" s="2"/>
      <c r="AJ242" s="2"/>
      <c r="AK242" s="61"/>
      <c r="AL242" s="61"/>
      <c r="AM242" s="61"/>
      <c r="AN242" s="2"/>
      <c r="AO242" s="2"/>
      <c r="AP242" s="2"/>
      <c r="AQ242" s="2"/>
      <c r="AR242" s="2"/>
    </row>
    <row r="243" spans="1:82" x14ac:dyDescent="0.2">
      <c r="A243" s="79" t="s">
        <v>377</v>
      </c>
      <c r="B243" s="80" t="s">
        <v>378</v>
      </c>
      <c r="C243" s="80">
        <v>4301011861</v>
      </c>
      <c r="D243" s="80">
        <v>4680115883352</v>
      </c>
      <c r="E243" s="81">
        <v>0.9</v>
      </c>
      <c r="F243" s="82">
        <v>6</v>
      </c>
      <c r="G243" s="81">
        <v>5.4</v>
      </c>
      <c r="H243" s="81">
        <v>5.76</v>
      </c>
      <c r="I243" s="83">
        <v>104</v>
      </c>
      <c r="J243" s="83" t="s">
        <v>137</v>
      </c>
      <c r="K243" s="84" t="s">
        <v>125</v>
      </c>
      <c r="L243" s="84"/>
      <c r="M243" s="501">
        <v>55</v>
      </c>
      <c r="N243" s="501"/>
      <c r="O243" s="613" t="str">
        <f>HYPERLINK("https://abi.ru/products/Охлажденные/Стародворье/Филедворская EDLP/EDPP/Вареные колбасы/P004240/","Вареные колбасы «Филедворская» ф/в 0,9 п/а ТМ «Стародворье»")</f>
        <v>Вареные колбасы «Филедворская» ф/в 0,9 п/а ТМ «Стародворье»</v>
      </c>
      <c r="P243" s="503"/>
      <c r="Q243" s="503"/>
      <c r="R243" s="503"/>
      <c r="S243" s="503"/>
      <c r="T243" s="85" t="s">
        <v>0</v>
      </c>
      <c r="U243" s="65">
        <v>0</v>
      </c>
      <c r="V243" s="66">
        <f>IFERROR(IF(U243="",0,CEILING((U243/$G243),1)*$G243),"")</f>
        <v>0</v>
      </c>
      <c r="W243" s="65">
        <v>0</v>
      </c>
      <c r="X243" s="66">
        <f>IFERROR(IF(W243="",0,CEILING((W243/$G243),1)*$G243),"")</f>
        <v>0</v>
      </c>
      <c r="Y243" s="65">
        <v>0</v>
      </c>
      <c r="Z243" s="66">
        <f>IFERROR(IF(Y243="",0,CEILING((Y243/$G243),1)*$G243),"")</f>
        <v>0</v>
      </c>
      <c r="AA243" s="65">
        <v>0</v>
      </c>
      <c r="AB243" s="66">
        <f>IFERROR(IF(AA243="",0,CEILING((AA243/$G243),1)*$G243),"")</f>
        <v>0</v>
      </c>
      <c r="AC243" s="67" t="str">
        <f>IF(IFERROR(ROUNDUP(V243/G243,0)*0.01196,0)+IFERROR(ROUNDUP(X243/G243,0)*0.01196,0)+IFERROR(ROUNDUP(Z243/G243,0)*0.01196,0)+IFERROR(ROUNDUP(AB243/G243,0)*0.01196,0)=0,"",IFERROR(ROUNDUP(V243/G243,0)*0.01196,0)+IFERROR(ROUNDUP(X243/G243,0)*0.01196,0)+IFERROR(ROUNDUP(Z243/G243,0)*0.01196,0)+IFERROR(ROUNDUP(AB243/G243,0)*0.01196,0))</f>
        <v/>
      </c>
      <c r="AD243" s="79" t="s">
        <v>57</v>
      </c>
      <c r="AE243" s="79" t="s">
        <v>57</v>
      </c>
      <c r="AF243" s="300" t="s">
        <v>310</v>
      </c>
      <c r="AG243" s="2"/>
      <c r="AH243" s="2"/>
      <c r="AI243" s="2"/>
      <c r="AJ243" s="2"/>
      <c r="AK243" s="2"/>
      <c r="AL243" s="61"/>
      <c r="AM243" s="61"/>
      <c r="AN243" s="61"/>
      <c r="AO243" s="2"/>
      <c r="AP243" s="2"/>
      <c r="AQ243" s="2"/>
      <c r="AR243" s="2"/>
      <c r="AS243" s="2"/>
      <c r="AT243" s="2"/>
      <c r="AU243" s="20"/>
      <c r="AV243" s="20"/>
      <c r="AW243" s="21"/>
      <c r="BB243" s="299" t="s">
        <v>65</v>
      </c>
      <c r="BO243" s="77">
        <f>IFERROR(U243*H243/G243,0)</f>
        <v>0</v>
      </c>
      <c r="BP243" s="77">
        <f>IFERROR(V243*H243/G243,0)</f>
        <v>0</v>
      </c>
      <c r="BQ243" s="77">
        <f>IFERROR(1/I243*(U243/G243),0)</f>
        <v>0</v>
      </c>
      <c r="BR243" s="77">
        <f>IFERROR(1/I243*(V243/G243),0)</f>
        <v>0</v>
      </c>
      <c r="BS243" s="77">
        <f>IFERROR(W243*H243/G243,0)</f>
        <v>0</v>
      </c>
      <c r="BT243" s="77">
        <f>IFERROR(X243*H243/G243,0)</f>
        <v>0</v>
      </c>
      <c r="BU243" s="77">
        <f>IFERROR(1/I243*(W243/G243),0)</f>
        <v>0</v>
      </c>
      <c r="BV243" s="77">
        <f>IFERROR(1/I243*(X243/G243),0)</f>
        <v>0</v>
      </c>
      <c r="BW243" s="77">
        <f>IFERROR(Y243*H243/G243,0)</f>
        <v>0</v>
      </c>
      <c r="BX243" s="77">
        <f>IFERROR(Z243*H243/G243,0)</f>
        <v>0</v>
      </c>
      <c r="BY243" s="77">
        <f>IFERROR(1/I243*(Y243/G243),0)</f>
        <v>0</v>
      </c>
      <c r="BZ243" s="77">
        <f>IFERROR(1/I243*(Z243/G243),0)</f>
        <v>0</v>
      </c>
      <c r="CA243" s="77">
        <f>IFERROR(AA243*H243/G243,0)</f>
        <v>0</v>
      </c>
      <c r="CB243" s="77">
        <f>IFERROR(AB243*H243/G243,0)</f>
        <v>0</v>
      </c>
      <c r="CC243" s="77">
        <f>IFERROR(1/I243*(AA243/G243),0)</f>
        <v>0</v>
      </c>
      <c r="CD243" s="77">
        <f>IFERROR(1/I243*(AB243/G243),0)</f>
        <v>0</v>
      </c>
    </row>
    <row r="244" spans="1:82" x14ac:dyDescent="0.2">
      <c r="A244" s="79" t="s">
        <v>379</v>
      </c>
      <c r="B244" s="80" t="s">
        <v>380</v>
      </c>
      <c r="C244" s="80">
        <v>4301011594</v>
      </c>
      <c r="D244" s="80">
        <v>4680115883413</v>
      </c>
      <c r="E244" s="81">
        <v>0.37</v>
      </c>
      <c r="F244" s="82">
        <v>10</v>
      </c>
      <c r="G244" s="81">
        <v>3.7</v>
      </c>
      <c r="H244" s="81">
        <v>3.91</v>
      </c>
      <c r="I244" s="83">
        <v>132</v>
      </c>
      <c r="J244" s="83" t="s">
        <v>121</v>
      </c>
      <c r="K244" s="84" t="s">
        <v>125</v>
      </c>
      <c r="L244" s="84"/>
      <c r="M244" s="501">
        <v>55</v>
      </c>
      <c r="N244" s="501"/>
      <c r="O244" s="61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244" s="503"/>
      <c r="Q244" s="503"/>
      <c r="R244" s="503"/>
      <c r="S244" s="503"/>
      <c r="T244" s="85" t="s">
        <v>0</v>
      </c>
      <c r="U244" s="65">
        <v>0</v>
      </c>
      <c r="V244" s="66">
        <f>IFERROR(IF(U244="",0,CEILING((U244/$G244),1)*$G244),"")</f>
        <v>0</v>
      </c>
      <c r="W244" s="65">
        <v>0</v>
      </c>
      <c r="X244" s="66">
        <f>IFERROR(IF(W244="",0,CEILING((W244/$G244),1)*$G244),"")</f>
        <v>0</v>
      </c>
      <c r="Y244" s="65">
        <v>0</v>
      </c>
      <c r="Z244" s="66">
        <f>IFERROR(IF(Y244="",0,CEILING((Y244/$G244),1)*$G244),"")</f>
        <v>0</v>
      </c>
      <c r="AA244" s="65">
        <v>0</v>
      </c>
      <c r="AB244" s="66">
        <f>IFERROR(IF(AA244="",0,CEILING((AA244/$G244),1)*$G244),"")</f>
        <v>0</v>
      </c>
      <c r="AC244" s="67" t="str">
        <f>IF(IFERROR(ROUNDUP(V244/G244,0)*0.00902,0)+IFERROR(ROUNDUP(X244/G244,0)*0.00902,0)+IFERROR(ROUNDUP(Z244/G244,0)*0.00902,0)+IFERROR(ROUNDUP(AB244/G244,0)*0.00902,0)=0,"",IFERROR(ROUNDUP(V244/G244,0)*0.00902,0)+IFERROR(ROUNDUP(X244/G244,0)*0.00902,0)+IFERROR(ROUNDUP(Z244/G244,0)*0.00902,0)+IFERROR(ROUNDUP(AB244/G244,0)*0.00902,0))</f>
        <v/>
      </c>
      <c r="AD244" s="79" t="s">
        <v>57</v>
      </c>
      <c r="AE244" s="79" t="s">
        <v>57</v>
      </c>
      <c r="AF244" s="302" t="s">
        <v>310</v>
      </c>
      <c r="AG244" s="2"/>
      <c r="AH244" s="2"/>
      <c r="AI244" s="2"/>
      <c r="AJ244" s="2"/>
      <c r="AK244" s="2"/>
      <c r="AL244" s="61"/>
      <c r="AM244" s="61"/>
      <c r="AN244" s="61"/>
      <c r="AO244" s="2"/>
      <c r="AP244" s="2"/>
      <c r="AQ244" s="2"/>
      <c r="AR244" s="2"/>
      <c r="AS244" s="2"/>
      <c r="AT244" s="2"/>
      <c r="AU244" s="20"/>
      <c r="AV244" s="20"/>
      <c r="AW244" s="21"/>
      <c r="BB244" s="301" t="s">
        <v>65</v>
      </c>
      <c r="BO244" s="77">
        <f>IFERROR(U244*H244/G244,0)</f>
        <v>0</v>
      </c>
      <c r="BP244" s="77">
        <f>IFERROR(V244*H244/G244,0)</f>
        <v>0</v>
      </c>
      <c r="BQ244" s="77">
        <f>IFERROR(1/I244*(U244/G244),0)</f>
        <v>0</v>
      </c>
      <c r="BR244" s="77">
        <f>IFERROR(1/I244*(V244/G244),0)</f>
        <v>0</v>
      </c>
      <c r="BS244" s="77">
        <f>IFERROR(W244*H244/G244,0)</f>
        <v>0</v>
      </c>
      <c r="BT244" s="77">
        <f>IFERROR(X244*H244/G244,0)</f>
        <v>0</v>
      </c>
      <c r="BU244" s="77">
        <f>IFERROR(1/I244*(W244/G244),0)</f>
        <v>0</v>
      </c>
      <c r="BV244" s="77">
        <f>IFERROR(1/I244*(X244/G244),0)</f>
        <v>0</v>
      </c>
      <c r="BW244" s="77">
        <f>IFERROR(Y244*H244/G244,0)</f>
        <v>0</v>
      </c>
      <c r="BX244" s="77">
        <f>IFERROR(Z244*H244/G244,0)</f>
        <v>0</v>
      </c>
      <c r="BY244" s="77">
        <f>IFERROR(1/I244*(Y244/G244),0)</f>
        <v>0</v>
      </c>
      <c r="BZ244" s="77">
        <f>IFERROR(1/I244*(Z244/G244),0)</f>
        <v>0</v>
      </c>
      <c r="CA244" s="77">
        <f>IFERROR(AA244*H244/G244,0)</f>
        <v>0</v>
      </c>
      <c r="CB244" s="77">
        <f>IFERROR(AB244*H244/G244,0)</f>
        <v>0</v>
      </c>
      <c r="CC244" s="77">
        <f>IFERROR(1/I244*(AA244/G244),0)</f>
        <v>0</v>
      </c>
      <c r="CD244" s="77">
        <f>IFERROR(1/I244*(AB244/G244),0)</f>
        <v>0</v>
      </c>
    </row>
    <row r="245" spans="1:82" x14ac:dyDescent="0.2">
      <c r="A245" s="506"/>
      <c r="B245" s="506"/>
      <c r="C245" s="506"/>
      <c r="D245" s="506"/>
      <c r="E245" s="506"/>
      <c r="F245" s="506"/>
      <c r="G245" s="506"/>
      <c r="H245" s="506"/>
      <c r="I245" s="506"/>
      <c r="J245" s="506"/>
      <c r="K245" s="506"/>
      <c r="L245" s="506"/>
      <c r="M245" s="506"/>
      <c r="N245" s="506"/>
      <c r="O245" s="504" t="s">
        <v>43</v>
      </c>
      <c r="P245" s="505"/>
      <c r="Q245" s="505"/>
      <c r="R245" s="505"/>
      <c r="S245" s="505"/>
      <c r="T245" s="39" t="s">
        <v>42</v>
      </c>
      <c r="U245" s="50">
        <f>IFERROR(U243/G243,0)+IFERROR(U244/G244,0)</f>
        <v>0</v>
      </c>
      <c r="V245" s="50">
        <f>IFERROR(V243/G243,0)+IFERROR(V244/G244,0)</f>
        <v>0</v>
      </c>
      <c r="W245" s="50">
        <f>IFERROR(W243/G243,0)+IFERROR(W244/G244,0)</f>
        <v>0</v>
      </c>
      <c r="X245" s="50">
        <f>IFERROR(X243/G243,0)+IFERROR(X244/G244,0)</f>
        <v>0</v>
      </c>
      <c r="Y245" s="50">
        <f>IFERROR(Y243/G243,0)+IFERROR(Y244/G244,0)</f>
        <v>0</v>
      </c>
      <c r="Z245" s="50">
        <f>IFERROR(Z243/G243,0)+IFERROR(Z244/G244,0)</f>
        <v>0</v>
      </c>
      <c r="AA245" s="50">
        <f>IFERROR(AA243/G243,0)+IFERROR(AA244/G244,0)</f>
        <v>0</v>
      </c>
      <c r="AB245" s="50">
        <f>IFERROR(AB243/G243,0)+IFERROR(AB244/G244,0)</f>
        <v>0</v>
      </c>
      <c r="AC245" s="50">
        <f>IFERROR(IF(AC243="",0,AC243),0)+IFERROR(IF(AC244="",0,AC244),0)</f>
        <v>0</v>
      </c>
      <c r="AD245" s="3"/>
      <c r="AE245" s="72"/>
      <c r="AF245" s="3"/>
      <c r="AG245" s="3"/>
      <c r="AH245" s="3"/>
      <c r="AI245" s="3"/>
      <c r="AJ245" s="3"/>
      <c r="AK245" s="3"/>
      <c r="AL245" s="62"/>
      <c r="AM245" s="62"/>
      <c r="AN245" s="62"/>
      <c r="AO245" s="3"/>
      <c r="AP245" s="3"/>
      <c r="AQ245" s="2"/>
      <c r="AR245" s="2"/>
      <c r="AS245" s="2"/>
      <c r="AT245" s="2"/>
      <c r="AU245" s="20"/>
      <c r="AV245" s="20"/>
      <c r="AW245" s="21"/>
    </row>
    <row r="246" spans="1:82" x14ac:dyDescent="0.2">
      <c r="A246" s="506"/>
      <c r="B246" s="506"/>
      <c r="C246" s="506"/>
      <c r="D246" s="506"/>
      <c r="E246" s="506"/>
      <c r="F246" s="506"/>
      <c r="G246" s="506"/>
      <c r="H246" s="506"/>
      <c r="I246" s="506"/>
      <c r="J246" s="506"/>
      <c r="K246" s="506"/>
      <c r="L246" s="506"/>
      <c r="M246" s="506"/>
      <c r="N246" s="506"/>
      <c r="O246" s="504" t="s">
        <v>43</v>
      </c>
      <c r="P246" s="505"/>
      <c r="Q246" s="505"/>
      <c r="R246" s="505"/>
      <c r="S246" s="505"/>
      <c r="T246" s="39" t="s">
        <v>0</v>
      </c>
      <c r="U246" s="50">
        <f t="shared" ref="U246:AB246" si="136">IFERROR(SUM(U243:U244),0)</f>
        <v>0</v>
      </c>
      <c r="V246" s="50">
        <f t="shared" si="136"/>
        <v>0</v>
      </c>
      <c r="W246" s="50">
        <f t="shared" si="136"/>
        <v>0</v>
      </c>
      <c r="X246" s="50">
        <f t="shared" si="136"/>
        <v>0</v>
      </c>
      <c r="Y246" s="50">
        <f t="shared" si="136"/>
        <v>0</v>
      </c>
      <c r="Z246" s="50">
        <f t="shared" si="136"/>
        <v>0</v>
      </c>
      <c r="AA246" s="50">
        <f t="shared" si="136"/>
        <v>0</v>
      </c>
      <c r="AB246" s="50">
        <f t="shared" si="136"/>
        <v>0</v>
      </c>
      <c r="AC246" s="50" t="s">
        <v>57</v>
      </c>
      <c r="AD246" s="3"/>
      <c r="AE246" s="72"/>
      <c r="AF246" s="3"/>
      <c r="AG246" s="3"/>
      <c r="AH246" s="3"/>
      <c r="AI246" s="3"/>
      <c r="AJ246" s="3"/>
      <c r="AK246" s="3"/>
      <c r="AL246" s="62"/>
      <c r="AM246" s="62"/>
      <c r="AN246" s="62"/>
      <c r="AO246" s="3"/>
      <c r="AP246" s="3"/>
      <c r="AQ246" s="2"/>
      <c r="AR246" s="2"/>
      <c r="AS246" s="2"/>
      <c r="AT246" s="2"/>
      <c r="AU246" s="20"/>
      <c r="AV246" s="20"/>
      <c r="AW246" s="21"/>
    </row>
    <row r="247" spans="1:82" ht="15" x14ac:dyDescent="0.25">
      <c r="A247" s="507" t="s">
        <v>146</v>
      </c>
      <c r="B247" s="508"/>
      <c r="C247" s="508"/>
      <c r="D247" s="508"/>
      <c r="E247" s="508"/>
      <c r="F247" s="508"/>
      <c r="G247" s="508"/>
      <c r="H247" s="508"/>
      <c r="I247" s="508"/>
      <c r="J247" s="508"/>
      <c r="K247" s="508"/>
      <c r="L247" s="508"/>
      <c r="M247" s="508"/>
      <c r="N247" s="508"/>
      <c r="O247" s="508"/>
      <c r="P247" s="508"/>
      <c r="Q247" s="508"/>
      <c r="R247" s="508"/>
      <c r="S247" s="508"/>
      <c r="T247" s="508"/>
      <c r="U247" s="508"/>
      <c r="V247" s="508"/>
      <c r="W247" s="508"/>
      <c r="X247" s="509"/>
      <c r="Y247" s="509"/>
      <c r="Z247" s="509"/>
      <c r="AA247" s="510"/>
      <c r="AB247" s="510"/>
      <c r="AC247" s="510"/>
      <c r="AD247" s="510"/>
      <c r="AE247" s="511"/>
      <c r="AF247" s="512"/>
      <c r="AG247" s="2"/>
      <c r="AH247" s="2"/>
      <c r="AI247" s="2"/>
      <c r="AJ247" s="2"/>
      <c r="AK247" s="61"/>
      <c r="AL247" s="61"/>
      <c r="AM247" s="61"/>
      <c r="AN247" s="2"/>
      <c r="AO247" s="2"/>
      <c r="AP247" s="2"/>
      <c r="AQ247" s="2"/>
      <c r="AR247" s="2"/>
    </row>
    <row r="248" spans="1:82" x14ac:dyDescent="0.2">
      <c r="A248" s="79" t="s">
        <v>381</v>
      </c>
      <c r="B248" s="80" t="s">
        <v>382</v>
      </c>
      <c r="C248" s="80">
        <v>4301031306</v>
      </c>
      <c r="D248" s="80">
        <v>4680115882881</v>
      </c>
      <c r="E248" s="81">
        <v>0.28000000000000003</v>
      </c>
      <c r="F248" s="82">
        <v>6</v>
      </c>
      <c r="G248" s="81">
        <v>1.68</v>
      </c>
      <c r="H248" s="81">
        <v>1.81</v>
      </c>
      <c r="I248" s="83">
        <v>234</v>
      </c>
      <c r="J248" s="83" t="s">
        <v>129</v>
      </c>
      <c r="K248" s="84" t="s">
        <v>98</v>
      </c>
      <c r="L248" s="84"/>
      <c r="M248" s="501">
        <v>40</v>
      </c>
      <c r="N248" s="501"/>
      <c r="O248" s="61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48" s="503"/>
      <c r="Q248" s="503"/>
      <c r="R248" s="503"/>
      <c r="S248" s="503"/>
      <c r="T248" s="85" t="s">
        <v>0</v>
      </c>
      <c r="U248" s="65">
        <v>0</v>
      </c>
      <c r="V248" s="66">
        <f>IFERROR(IF(U248="",0,CEILING((U248/$G248),1)*$G248),"")</f>
        <v>0</v>
      </c>
      <c r="W248" s="65">
        <v>0</v>
      </c>
      <c r="X248" s="66">
        <f>IFERROR(IF(W248="",0,CEILING((W248/$G248),1)*$G248),"")</f>
        <v>0</v>
      </c>
      <c r="Y248" s="65">
        <v>0</v>
      </c>
      <c r="Z248" s="66">
        <f>IFERROR(IF(Y248="",0,CEILING((Y248/$G248),1)*$G248),"")</f>
        <v>0</v>
      </c>
      <c r="AA248" s="65">
        <v>0</v>
      </c>
      <c r="AB248" s="66">
        <f>IFERROR(IF(AA248="",0,CEILING((AA248/$G248),1)*$G248),"")</f>
        <v>0</v>
      </c>
      <c r="AC248" s="67" t="str">
        <f>IF(IFERROR(ROUNDUP(V248/G248,0)*0.00502,0)+IFERROR(ROUNDUP(X248/G248,0)*0.00502,0)+IFERROR(ROUNDUP(Z248/G248,0)*0.00502,0)+IFERROR(ROUNDUP(AB248/G248,0)*0.00502,0)=0,"",IFERROR(ROUNDUP(V248/G248,0)*0.00502,0)+IFERROR(ROUNDUP(X248/G248,0)*0.00502,0)+IFERROR(ROUNDUP(Z248/G248,0)*0.00502,0)+IFERROR(ROUNDUP(AB248/G248,0)*0.00502,0))</f>
        <v/>
      </c>
      <c r="AD248" s="79" t="s">
        <v>57</v>
      </c>
      <c r="AE248" s="79" t="s">
        <v>57</v>
      </c>
      <c r="AF248" s="304" t="s">
        <v>383</v>
      </c>
      <c r="AG248" s="2"/>
      <c r="AH248" s="2"/>
      <c r="AI248" s="2"/>
      <c r="AJ248" s="2"/>
      <c r="AK248" s="2"/>
      <c r="AL248" s="61"/>
      <c r="AM248" s="61"/>
      <c r="AN248" s="61"/>
      <c r="AO248" s="2"/>
      <c r="AP248" s="2"/>
      <c r="AQ248" s="2"/>
      <c r="AR248" s="2"/>
      <c r="AS248" s="2"/>
      <c r="AT248" s="2"/>
      <c r="AU248" s="20"/>
      <c r="AV248" s="20"/>
      <c r="AW248" s="21"/>
      <c r="BB248" s="303" t="s">
        <v>65</v>
      </c>
      <c r="BO248" s="77">
        <f>IFERROR(U248*H248/G248,0)</f>
        <v>0</v>
      </c>
      <c r="BP248" s="77">
        <f>IFERROR(V248*H248/G248,0)</f>
        <v>0</v>
      </c>
      <c r="BQ248" s="77">
        <f>IFERROR(1/I248*(U248/G248),0)</f>
        <v>0</v>
      </c>
      <c r="BR248" s="77">
        <f>IFERROR(1/I248*(V248/G248),0)</f>
        <v>0</v>
      </c>
      <c r="BS248" s="77">
        <f>IFERROR(W248*H248/G248,0)</f>
        <v>0</v>
      </c>
      <c r="BT248" s="77">
        <f>IFERROR(X248*H248/G248,0)</f>
        <v>0</v>
      </c>
      <c r="BU248" s="77">
        <f>IFERROR(1/I248*(W248/G248),0)</f>
        <v>0</v>
      </c>
      <c r="BV248" s="77">
        <f>IFERROR(1/I248*(X248/G248),0)</f>
        <v>0</v>
      </c>
      <c r="BW248" s="77">
        <f>IFERROR(Y248*H248/G248,0)</f>
        <v>0</v>
      </c>
      <c r="BX248" s="77">
        <f>IFERROR(Z248*H248/G248,0)</f>
        <v>0</v>
      </c>
      <c r="BY248" s="77">
        <f>IFERROR(1/I248*(Y248/G248),0)</f>
        <v>0</v>
      </c>
      <c r="BZ248" s="77">
        <f>IFERROR(1/I248*(Z248/G248),0)</f>
        <v>0</v>
      </c>
      <c r="CA248" s="77">
        <f>IFERROR(AA248*H248/G248,0)</f>
        <v>0</v>
      </c>
      <c r="CB248" s="77">
        <f>IFERROR(AB248*H248/G248,0)</f>
        <v>0</v>
      </c>
      <c r="CC248" s="77">
        <f>IFERROR(1/I248*(AA248/G248),0)</f>
        <v>0</v>
      </c>
      <c r="CD248" s="77">
        <f>IFERROR(1/I248*(AB248/G248),0)</f>
        <v>0</v>
      </c>
    </row>
    <row r="249" spans="1:82" x14ac:dyDescent="0.2">
      <c r="A249" s="506"/>
      <c r="B249" s="506"/>
      <c r="C249" s="506"/>
      <c r="D249" s="506"/>
      <c r="E249" s="506"/>
      <c r="F249" s="506"/>
      <c r="G249" s="506"/>
      <c r="H249" s="506"/>
      <c r="I249" s="506"/>
      <c r="J249" s="506"/>
      <c r="K249" s="506"/>
      <c r="L249" s="506"/>
      <c r="M249" s="506"/>
      <c r="N249" s="506"/>
      <c r="O249" s="504" t="s">
        <v>43</v>
      </c>
      <c r="P249" s="505"/>
      <c r="Q249" s="505"/>
      <c r="R249" s="505"/>
      <c r="S249" s="505"/>
      <c r="T249" s="39" t="s">
        <v>42</v>
      </c>
      <c r="U249" s="50">
        <f>IFERROR(U248/G248,0)</f>
        <v>0</v>
      </c>
      <c r="V249" s="50">
        <f>IFERROR(V248/G248,0)</f>
        <v>0</v>
      </c>
      <c r="W249" s="50">
        <f>IFERROR(W248/G248,0)</f>
        <v>0</v>
      </c>
      <c r="X249" s="50">
        <f>IFERROR(X248/G248,0)</f>
        <v>0</v>
      </c>
      <c r="Y249" s="50">
        <f>IFERROR(Y248/G248,0)</f>
        <v>0</v>
      </c>
      <c r="Z249" s="50">
        <f>IFERROR(Z248/G248,0)</f>
        <v>0</v>
      </c>
      <c r="AA249" s="50">
        <f>IFERROR(AA248/G248,0)</f>
        <v>0</v>
      </c>
      <c r="AB249" s="50">
        <f>IFERROR(AB248/G248,0)</f>
        <v>0</v>
      </c>
      <c r="AC249" s="50">
        <f>IFERROR(IF(AC248="",0,AC248),0)</f>
        <v>0</v>
      </c>
      <c r="AD249" s="3"/>
      <c r="AE249" s="72"/>
      <c r="AF249" s="3"/>
      <c r="AG249" s="3"/>
      <c r="AH249" s="3"/>
      <c r="AI249" s="3"/>
      <c r="AJ249" s="3"/>
      <c r="AK249" s="3"/>
      <c r="AL249" s="62"/>
      <c r="AM249" s="62"/>
      <c r="AN249" s="62"/>
      <c r="AO249" s="3"/>
      <c r="AP249" s="3"/>
      <c r="AQ249" s="2"/>
      <c r="AR249" s="2"/>
      <c r="AS249" s="2"/>
      <c r="AT249" s="2"/>
      <c r="AU249" s="20"/>
      <c r="AV249" s="20"/>
      <c r="AW249" s="21"/>
    </row>
    <row r="250" spans="1:82" x14ac:dyDescent="0.2">
      <c r="A250" s="506"/>
      <c r="B250" s="506"/>
      <c r="C250" s="506"/>
      <c r="D250" s="506"/>
      <c r="E250" s="506"/>
      <c r="F250" s="506"/>
      <c r="G250" s="506"/>
      <c r="H250" s="506"/>
      <c r="I250" s="506"/>
      <c r="J250" s="506"/>
      <c r="K250" s="506"/>
      <c r="L250" s="506"/>
      <c r="M250" s="506"/>
      <c r="N250" s="506"/>
      <c r="O250" s="504" t="s">
        <v>43</v>
      </c>
      <c r="P250" s="505"/>
      <c r="Q250" s="505"/>
      <c r="R250" s="505"/>
      <c r="S250" s="505"/>
      <c r="T250" s="39" t="s">
        <v>0</v>
      </c>
      <c r="U250" s="50">
        <f t="shared" ref="U250:AB250" si="137">IFERROR(SUM(U248:U248),0)</f>
        <v>0</v>
      </c>
      <c r="V250" s="50">
        <f t="shared" si="137"/>
        <v>0</v>
      </c>
      <c r="W250" s="50">
        <f t="shared" si="137"/>
        <v>0</v>
      </c>
      <c r="X250" s="50">
        <f t="shared" si="137"/>
        <v>0</v>
      </c>
      <c r="Y250" s="50">
        <f t="shared" si="137"/>
        <v>0</v>
      </c>
      <c r="Z250" s="50">
        <f t="shared" si="137"/>
        <v>0</v>
      </c>
      <c r="AA250" s="50">
        <f t="shared" si="137"/>
        <v>0</v>
      </c>
      <c r="AB250" s="50">
        <f t="shared" si="137"/>
        <v>0</v>
      </c>
      <c r="AC250" s="50" t="s">
        <v>57</v>
      </c>
      <c r="AD250" s="3"/>
      <c r="AE250" s="72"/>
      <c r="AF250" s="3"/>
      <c r="AG250" s="3"/>
      <c r="AH250" s="3"/>
      <c r="AI250" s="3"/>
      <c r="AJ250" s="3"/>
      <c r="AK250" s="3"/>
      <c r="AL250" s="62"/>
      <c r="AM250" s="62"/>
      <c r="AN250" s="62"/>
      <c r="AO250" s="3"/>
      <c r="AP250" s="3"/>
      <c r="AQ250" s="2"/>
      <c r="AR250" s="2"/>
      <c r="AS250" s="2"/>
      <c r="AT250" s="2"/>
      <c r="AU250" s="20"/>
      <c r="AV250" s="20"/>
      <c r="AW250" s="21"/>
    </row>
    <row r="251" spans="1:82" ht="15" x14ac:dyDescent="0.25">
      <c r="A251" s="507" t="s">
        <v>82</v>
      </c>
      <c r="B251" s="508"/>
      <c r="C251" s="508"/>
      <c r="D251" s="508"/>
      <c r="E251" s="508"/>
      <c r="F251" s="508"/>
      <c r="G251" s="508"/>
      <c r="H251" s="508"/>
      <c r="I251" s="508"/>
      <c r="J251" s="508"/>
      <c r="K251" s="508"/>
      <c r="L251" s="508"/>
      <c r="M251" s="508"/>
      <c r="N251" s="508"/>
      <c r="O251" s="508"/>
      <c r="P251" s="508"/>
      <c r="Q251" s="508"/>
      <c r="R251" s="508"/>
      <c r="S251" s="508"/>
      <c r="T251" s="508"/>
      <c r="U251" s="508"/>
      <c r="V251" s="508"/>
      <c r="W251" s="508"/>
      <c r="X251" s="509"/>
      <c r="Y251" s="509"/>
      <c r="Z251" s="509"/>
      <c r="AA251" s="510"/>
      <c r="AB251" s="510"/>
      <c r="AC251" s="510"/>
      <c r="AD251" s="510"/>
      <c r="AE251" s="511"/>
      <c r="AF251" s="512"/>
      <c r="AG251" s="2"/>
      <c r="AH251" s="2"/>
      <c r="AI251" s="2"/>
      <c r="AJ251" s="2"/>
      <c r="AK251" s="61"/>
      <c r="AL251" s="61"/>
      <c r="AM251" s="61"/>
      <c r="AN251" s="2"/>
      <c r="AO251" s="2"/>
      <c r="AP251" s="2"/>
      <c r="AQ251" s="2"/>
      <c r="AR251" s="2"/>
    </row>
    <row r="252" spans="1:82" ht="33.75" x14ac:dyDescent="0.2">
      <c r="A252" s="79" t="s">
        <v>384</v>
      </c>
      <c r="B252" s="80" t="s">
        <v>385</v>
      </c>
      <c r="C252" s="80">
        <v>4301051534</v>
      </c>
      <c r="D252" s="80">
        <v>4680115883390</v>
      </c>
      <c r="E252" s="81">
        <v>0.3</v>
      </c>
      <c r="F252" s="82">
        <v>6</v>
      </c>
      <c r="G252" s="81">
        <v>1.8</v>
      </c>
      <c r="H252" s="81">
        <v>1.98</v>
      </c>
      <c r="I252" s="83">
        <v>182</v>
      </c>
      <c r="J252" s="83" t="s">
        <v>86</v>
      </c>
      <c r="K252" s="84" t="s">
        <v>85</v>
      </c>
      <c r="L252" s="84"/>
      <c r="M252" s="501">
        <v>40</v>
      </c>
      <c r="N252" s="501"/>
      <c r="O252" s="61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P252" s="503"/>
      <c r="Q252" s="503"/>
      <c r="R252" s="503"/>
      <c r="S252" s="503"/>
      <c r="T252" s="85" t="s">
        <v>0</v>
      </c>
      <c r="U252" s="65">
        <v>0</v>
      </c>
      <c r="V252" s="66">
        <f>IFERROR(IF(U252="",0,CEILING((U252/$G252),1)*$G252),"")</f>
        <v>0</v>
      </c>
      <c r="W252" s="65">
        <v>0</v>
      </c>
      <c r="X252" s="66">
        <f>IFERROR(IF(W252="",0,CEILING((W252/$G252),1)*$G252),"")</f>
        <v>0</v>
      </c>
      <c r="Y252" s="65">
        <v>0</v>
      </c>
      <c r="Z252" s="66">
        <f>IFERROR(IF(Y252="",0,CEILING((Y252/$G252),1)*$G252),"")</f>
        <v>0</v>
      </c>
      <c r="AA252" s="65">
        <v>0</v>
      </c>
      <c r="AB252" s="66">
        <f>IFERROR(IF(AA252="",0,CEILING((AA252/$G252),1)*$G252),"")</f>
        <v>0</v>
      </c>
      <c r="AC252" s="67" t="str">
        <f>IF(IFERROR(ROUNDUP(V252/G252,0)*0.00651,0)+IFERROR(ROUNDUP(X252/G252,0)*0.00651,0)+IFERROR(ROUNDUP(Z252/G252,0)*0.00651,0)+IFERROR(ROUNDUP(AB252/G252,0)*0.00651,0)=0,"",IFERROR(ROUNDUP(V252/G252,0)*0.00651,0)+IFERROR(ROUNDUP(X252/G252,0)*0.00651,0)+IFERROR(ROUNDUP(Z252/G252,0)*0.00651,0)+IFERROR(ROUNDUP(AB252/G252,0)*0.00651,0))</f>
        <v/>
      </c>
      <c r="AD252" s="79" t="s">
        <v>57</v>
      </c>
      <c r="AE252" s="79" t="s">
        <v>57</v>
      </c>
      <c r="AF252" s="306" t="s">
        <v>386</v>
      </c>
      <c r="AG252" s="2"/>
      <c r="AH252" s="2"/>
      <c r="AI252" s="2"/>
      <c r="AJ252" s="2"/>
      <c r="AK252" s="2"/>
      <c r="AL252" s="61"/>
      <c r="AM252" s="61"/>
      <c r="AN252" s="61"/>
      <c r="AO252" s="2"/>
      <c r="AP252" s="2"/>
      <c r="AQ252" s="2"/>
      <c r="AR252" s="2"/>
      <c r="AS252" s="2"/>
      <c r="AT252" s="2"/>
      <c r="AU252" s="20"/>
      <c r="AV252" s="20"/>
      <c r="AW252" s="21"/>
      <c r="BB252" s="305" t="s">
        <v>65</v>
      </c>
      <c r="BO252" s="77">
        <f>IFERROR(U252*H252/G252,0)</f>
        <v>0</v>
      </c>
      <c r="BP252" s="77">
        <f>IFERROR(V252*H252/G252,0)</f>
        <v>0</v>
      </c>
      <c r="BQ252" s="77">
        <f>IFERROR(1/I252*(U252/G252),0)</f>
        <v>0</v>
      </c>
      <c r="BR252" s="77">
        <f>IFERROR(1/I252*(V252/G252),0)</f>
        <v>0</v>
      </c>
      <c r="BS252" s="77">
        <f>IFERROR(W252*H252/G252,0)</f>
        <v>0</v>
      </c>
      <c r="BT252" s="77">
        <f>IFERROR(X252*H252/G252,0)</f>
        <v>0</v>
      </c>
      <c r="BU252" s="77">
        <f>IFERROR(1/I252*(W252/G252),0)</f>
        <v>0</v>
      </c>
      <c r="BV252" s="77">
        <f>IFERROR(1/I252*(X252/G252),0)</f>
        <v>0</v>
      </c>
      <c r="BW252" s="77">
        <f>IFERROR(Y252*H252/G252,0)</f>
        <v>0</v>
      </c>
      <c r="BX252" s="77">
        <f>IFERROR(Z252*H252/G252,0)</f>
        <v>0</v>
      </c>
      <c r="BY252" s="77">
        <f>IFERROR(1/I252*(Y252/G252),0)</f>
        <v>0</v>
      </c>
      <c r="BZ252" s="77">
        <f>IFERROR(1/I252*(Z252/G252),0)</f>
        <v>0</v>
      </c>
      <c r="CA252" s="77">
        <f>IFERROR(AA252*H252/G252,0)</f>
        <v>0</v>
      </c>
      <c r="CB252" s="77">
        <f>IFERROR(AB252*H252/G252,0)</f>
        <v>0</v>
      </c>
      <c r="CC252" s="77">
        <f>IFERROR(1/I252*(AA252/G252),0)</f>
        <v>0</v>
      </c>
      <c r="CD252" s="77">
        <f>IFERROR(1/I252*(AB252/G252),0)</f>
        <v>0</v>
      </c>
    </row>
    <row r="253" spans="1:82" x14ac:dyDescent="0.2">
      <c r="A253" s="506"/>
      <c r="B253" s="506"/>
      <c r="C253" s="506"/>
      <c r="D253" s="506"/>
      <c r="E253" s="506"/>
      <c r="F253" s="506"/>
      <c r="G253" s="506"/>
      <c r="H253" s="506"/>
      <c r="I253" s="506"/>
      <c r="J253" s="506"/>
      <c r="K253" s="506"/>
      <c r="L253" s="506"/>
      <c r="M253" s="506"/>
      <c r="N253" s="506"/>
      <c r="O253" s="504" t="s">
        <v>43</v>
      </c>
      <c r="P253" s="505"/>
      <c r="Q253" s="505"/>
      <c r="R253" s="505"/>
      <c r="S253" s="505"/>
      <c r="T253" s="39" t="s">
        <v>42</v>
      </c>
      <c r="U253" s="50">
        <f>IFERROR(U252/G252,0)</f>
        <v>0</v>
      </c>
      <c r="V253" s="50">
        <f>IFERROR(V252/G252,0)</f>
        <v>0</v>
      </c>
      <c r="W253" s="50">
        <f>IFERROR(W252/G252,0)</f>
        <v>0</v>
      </c>
      <c r="X253" s="50">
        <f>IFERROR(X252/G252,0)</f>
        <v>0</v>
      </c>
      <c r="Y253" s="50">
        <f>IFERROR(Y252/G252,0)</f>
        <v>0</v>
      </c>
      <c r="Z253" s="50">
        <f>IFERROR(Z252/G252,0)</f>
        <v>0</v>
      </c>
      <c r="AA253" s="50">
        <f>IFERROR(AA252/G252,0)</f>
        <v>0</v>
      </c>
      <c r="AB253" s="50">
        <f>IFERROR(AB252/G252,0)</f>
        <v>0</v>
      </c>
      <c r="AC253" s="50">
        <f>IFERROR(IF(AC252="",0,AC252),0)</f>
        <v>0</v>
      </c>
      <c r="AD253" s="3"/>
      <c r="AE253" s="72"/>
      <c r="AF253" s="3"/>
      <c r="AG253" s="3"/>
      <c r="AH253" s="3"/>
      <c r="AI253" s="3"/>
      <c r="AJ253" s="3"/>
      <c r="AK253" s="3"/>
      <c r="AL253" s="62"/>
      <c r="AM253" s="62"/>
      <c r="AN253" s="62"/>
      <c r="AO253" s="3"/>
      <c r="AP253" s="3"/>
      <c r="AQ253" s="2"/>
      <c r="AR253" s="2"/>
      <c r="AS253" s="2"/>
      <c r="AT253" s="2"/>
      <c r="AU253" s="20"/>
      <c r="AV253" s="20"/>
      <c r="AW253" s="21"/>
    </row>
    <row r="254" spans="1:82" x14ac:dyDescent="0.2">
      <c r="A254" s="506"/>
      <c r="B254" s="506"/>
      <c r="C254" s="506"/>
      <c r="D254" s="506"/>
      <c r="E254" s="506"/>
      <c r="F254" s="506"/>
      <c r="G254" s="506"/>
      <c r="H254" s="506"/>
      <c r="I254" s="506"/>
      <c r="J254" s="506"/>
      <c r="K254" s="506"/>
      <c r="L254" s="506"/>
      <c r="M254" s="506"/>
      <c r="N254" s="506"/>
      <c r="O254" s="504" t="s">
        <v>43</v>
      </c>
      <c r="P254" s="505"/>
      <c r="Q254" s="505"/>
      <c r="R254" s="505"/>
      <c r="S254" s="505"/>
      <c r="T254" s="39" t="s">
        <v>0</v>
      </c>
      <c r="U254" s="50">
        <f t="shared" ref="U254:AB254" si="138">IFERROR(SUM(U252:U252),0)</f>
        <v>0</v>
      </c>
      <c r="V254" s="50">
        <f t="shared" si="138"/>
        <v>0</v>
      </c>
      <c r="W254" s="50">
        <f t="shared" si="138"/>
        <v>0</v>
      </c>
      <c r="X254" s="50">
        <f t="shared" si="138"/>
        <v>0</v>
      </c>
      <c r="Y254" s="50">
        <f t="shared" si="138"/>
        <v>0</v>
      </c>
      <c r="Z254" s="50">
        <f t="shared" si="138"/>
        <v>0</v>
      </c>
      <c r="AA254" s="50">
        <f t="shared" si="138"/>
        <v>0</v>
      </c>
      <c r="AB254" s="50">
        <f t="shared" si="138"/>
        <v>0</v>
      </c>
      <c r="AC254" s="50" t="s">
        <v>57</v>
      </c>
      <c r="AD254" s="3"/>
      <c r="AE254" s="72"/>
      <c r="AF254" s="3"/>
      <c r="AG254" s="3"/>
      <c r="AH254" s="3"/>
      <c r="AI254" s="3"/>
      <c r="AJ254" s="3"/>
      <c r="AK254" s="3"/>
      <c r="AL254" s="62"/>
      <c r="AM254" s="62"/>
      <c r="AN254" s="62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ht="15" x14ac:dyDescent="0.25">
      <c r="A255" s="526" t="s">
        <v>387</v>
      </c>
      <c r="B255" s="509"/>
      <c r="C255" s="509"/>
      <c r="D255" s="509"/>
      <c r="E255" s="509"/>
      <c r="F255" s="509"/>
      <c r="G255" s="509"/>
      <c r="H255" s="509"/>
      <c r="I255" s="509"/>
      <c r="J255" s="509"/>
      <c r="K255" s="509"/>
      <c r="L255" s="509"/>
      <c r="M255" s="509"/>
      <c r="N255" s="509"/>
      <c r="O255" s="509"/>
      <c r="P255" s="509"/>
      <c r="Q255" s="509"/>
      <c r="R255" s="509"/>
      <c r="S255" s="509"/>
      <c r="T255" s="509"/>
      <c r="U255" s="509"/>
      <c r="V255" s="509"/>
      <c r="W255" s="509"/>
      <c r="X255" s="509"/>
      <c r="Y255" s="509"/>
      <c r="Z255" s="509"/>
      <c r="AA255" s="510"/>
      <c r="AB255" s="510"/>
      <c r="AC255" s="510"/>
      <c r="AD255" s="510"/>
      <c r="AE255" s="511"/>
      <c r="AF255" s="527"/>
      <c r="AG255" s="2"/>
      <c r="AH255" s="2"/>
      <c r="AI255" s="2"/>
      <c r="AJ255" s="2"/>
      <c r="AK255" s="61"/>
      <c r="AL255" s="61"/>
      <c r="AM255" s="61"/>
      <c r="AN255" s="2"/>
      <c r="AO255" s="2"/>
      <c r="AP255" s="2"/>
      <c r="AQ255" s="2"/>
      <c r="AR255" s="2"/>
    </row>
    <row r="256" spans="1:82" ht="15" x14ac:dyDescent="0.25">
      <c r="A256" s="507" t="s">
        <v>142</v>
      </c>
      <c r="B256" s="508"/>
      <c r="C256" s="508"/>
      <c r="D256" s="508"/>
      <c r="E256" s="508"/>
      <c r="F256" s="508"/>
      <c r="G256" s="508"/>
      <c r="H256" s="508"/>
      <c r="I256" s="508"/>
      <c r="J256" s="508"/>
      <c r="K256" s="508"/>
      <c r="L256" s="508"/>
      <c r="M256" s="508"/>
      <c r="N256" s="508"/>
      <c r="O256" s="508"/>
      <c r="P256" s="508"/>
      <c r="Q256" s="508"/>
      <c r="R256" s="508"/>
      <c r="S256" s="508"/>
      <c r="T256" s="508"/>
      <c r="U256" s="508"/>
      <c r="V256" s="508"/>
      <c r="W256" s="508"/>
      <c r="X256" s="509"/>
      <c r="Y256" s="509"/>
      <c r="Z256" s="509"/>
      <c r="AA256" s="510"/>
      <c r="AB256" s="510"/>
      <c r="AC256" s="510"/>
      <c r="AD256" s="510"/>
      <c r="AE256" s="511"/>
      <c r="AF256" s="512"/>
      <c r="AG256" s="2"/>
      <c r="AH256" s="2"/>
      <c r="AI256" s="2"/>
      <c r="AJ256" s="2"/>
      <c r="AK256" s="61"/>
      <c r="AL256" s="61"/>
      <c r="AM256" s="61"/>
      <c r="AN256" s="2"/>
      <c r="AO256" s="2"/>
      <c r="AP256" s="2"/>
      <c r="AQ256" s="2"/>
      <c r="AR256" s="2"/>
    </row>
    <row r="257" spans="1:82" x14ac:dyDescent="0.2">
      <c r="A257" s="79" t="s">
        <v>388</v>
      </c>
      <c r="B257" s="80" t="s">
        <v>389</v>
      </c>
      <c r="C257" s="80">
        <v>4301020310</v>
      </c>
      <c r="D257" s="80">
        <v>4680115884670</v>
      </c>
      <c r="E257" s="81">
        <v>0.35</v>
      </c>
      <c r="F257" s="82">
        <v>6</v>
      </c>
      <c r="G257" s="81">
        <v>2.1</v>
      </c>
      <c r="H257" s="81">
        <v>2.2000000000000002</v>
      </c>
      <c r="I257" s="83">
        <v>234</v>
      </c>
      <c r="J257" s="83" t="s">
        <v>129</v>
      </c>
      <c r="K257" s="84" t="s">
        <v>85</v>
      </c>
      <c r="L257" s="84"/>
      <c r="M257" s="501">
        <v>50</v>
      </c>
      <c r="N257" s="501"/>
      <c r="O257" s="610" t="str">
        <f>HYPERLINK("https://abi.ru/products/Охлажденные/Стародворье/Мясинская/Ветчины/P004166/","Ветчины «Мясинская» брикет ф/в 0,35 п/а ТМ «Стародворье»")</f>
        <v>Ветчины «Мясинская» брикет ф/в 0,35 п/а ТМ «Стародворье»</v>
      </c>
      <c r="P257" s="503"/>
      <c r="Q257" s="503"/>
      <c r="R257" s="503"/>
      <c r="S257" s="503"/>
      <c r="T257" s="85" t="s">
        <v>0</v>
      </c>
      <c r="U257" s="65">
        <v>0</v>
      </c>
      <c r="V257" s="66">
        <f>IFERROR(IF(U257="",0,CEILING((U257/$G257),1)*$G257),"")</f>
        <v>0</v>
      </c>
      <c r="W257" s="65">
        <v>0</v>
      </c>
      <c r="X257" s="66">
        <f>IFERROR(IF(W257="",0,CEILING((W257/$G257),1)*$G257),"")</f>
        <v>0</v>
      </c>
      <c r="Y257" s="65">
        <v>0</v>
      </c>
      <c r="Z257" s="66">
        <f>IFERROR(IF(Y257="",0,CEILING((Y257/$G257),1)*$G257),"")</f>
        <v>0</v>
      </c>
      <c r="AA257" s="65">
        <v>0</v>
      </c>
      <c r="AB257" s="66">
        <f>IFERROR(IF(AA257="",0,CEILING((AA257/$G257),1)*$G257),"")</f>
        <v>0</v>
      </c>
      <c r="AC257" s="67" t="str">
        <f>IF(IFERROR(ROUNDUP(V257/G257,0)*0.00502,0)+IFERROR(ROUNDUP(X257/G257,0)*0.00502,0)+IFERROR(ROUNDUP(Z257/G257,0)*0.00502,0)+IFERROR(ROUNDUP(AB257/G257,0)*0.00502,0)=0,"",IFERROR(ROUNDUP(V257/G257,0)*0.00502,0)+IFERROR(ROUNDUP(X257/G257,0)*0.00502,0)+IFERROR(ROUNDUP(Z257/G257,0)*0.00502,0)+IFERROR(ROUNDUP(AB257/G257,0)*0.00502,0))</f>
        <v/>
      </c>
      <c r="AD257" s="79" t="s">
        <v>57</v>
      </c>
      <c r="AE257" s="79" t="s">
        <v>57</v>
      </c>
      <c r="AF257" s="308" t="s">
        <v>390</v>
      </c>
      <c r="AG257" s="2"/>
      <c r="AH257" s="2"/>
      <c r="AI257" s="2"/>
      <c r="AJ257" s="2"/>
      <c r="AK257" s="2"/>
      <c r="AL257" s="61"/>
      <c r="AM257" s="61"/>
      <c r="AN257" s="61"/>
      <c r="AO257" s="2"/>
      <c r="AP257" s="2"/>
      <c r="AQ257" s="2"/>
      <c r="AR257" s="2"/>
      <c r="AS257" s="2"/>
      <c r="AT257" s="2"/>
      <c r="AU257" s="20"/>
      <c r="AV257" s="20"/>
      <c r="AW257" s="21"/>
      <c r="BB257" s="307" t="s">
        <v>65</v>
      </c>
      <c r="BO257" s="77">
        <f>IFERROR(U257*H257/G257,0)</f>
        <v>0</v>
      </c>
      <c r="BP257" s="77">
        <f>IFERROR(V257*H257/G257,0)</f>
        <v>0</v>
      </c>
      <c r="BQ257" s="77">
        <f>IFERROR(1/I257*(U257/G257),0)</f>
        <v>0</v>
      </c>
      <c r="BR257" s="77">
        <f>IFERROR(1/I257*(V257/G257),0)</f>
        <v>0</v>
      </c>
      <c r="BS257" s="77">
        <f>IFERROR(W257*H257/G257,0)</f>
        <v>0</v>
      </c>
      <c r="BT257" s="77">
        <f>IFERROR(X257*H257/G257,0)</f>
        <v>0</v>
      </c>
      <c r="BU257" s="77">
        <f>IFERROR(1/I257*(W257/G257),0)</f>
        <v>0</v>
      </c>
      <c r="BV257" s="77">
        <f>IFERROR(1/I257*(X257/G257),0)</f>
        <v>0</v>
      </c>
      <c r="BW257" s="77">
        <f>IFERROR(Y257*H257/G257,0)</f>
        <v>0</v>
      </c>
      <c r="BX257" s="77">
        <f>IFERROR(Z257*H257/G257,0)</f>
        <v>0</v>
      </c>
      <c r="BY257" s="77">
        <f>IFERROR(1/I257*(Y257/G257),0)</f>
        <v>0</v>
      </c>
      <c r="BZ257" s="77">
        <f>IFERROR(1/I257*(Z257/G257),0)</f>
        <v>0</v>
      </c>
      <c r="CA257" s="77">
        <f>IFERROR(AA257*H257/G257,0)</f>
        <v>0</v>
      </c>
      <c r="CB257" s="77">
        <f>IFERROR(AB257*H257/G257,0)</f>
        <v>0</v>
      </c>
      <c r="CC257" s="77">
        <f>IFERROR(1/I257*(AA257/G257),0)</f>
        <v>0</v>
      </c>
      <c r="CD257" s="77">
        <f>IFERROR(1/I257*(AB257/G257),0)</f>
        <v>0</v>
      </c>
    </row>
    <row r="258" spans="1:82" x14ac:dyDescent="0.2">
      <c r="A258" s="506"/>
      <c r="B258" s="506"/>
      <c r="C258" s="506"/>
      <c r="D258" s="506"/>
      <c r="E258" s="506"/>
      <c r="F258" s="506"/>
      <c r="G258" s="506"/>
      <c r="H258" s="506"/>
      <c r="I258" s="506"/>
      <c r="J258" s="506"/>
      <c r="K258" s="506"/>
      <c r="L258" s="506"/>
      <c r="M258" s="506"/>
      <c r="N258" s="506"/>
      <c r="O258" s="504" t="s">
        <v>43</v>
      </c>
      <c r="P258" s="505"/>
      <c r="Q258" s="505"/>
      <c r="R258" s="505"/>
      <c r="S258" s="505"/>
      <c r="T258" s="39" t="s">
        <v>42</v>
      </c>
      <c r="U258" s="50">
        <f>IFERROR(U257/G257,0)</f>
        <v>0</v>
      </c>
      <c r="V258" s="50">
        <f>IFERROR(V257/G257,0)</f>
        <v>0</v>
      </c>
      <c r="W258" s="50">
        <f>IFERROR(W257/G257,0)</f>
        <v>0</v>
      </c>
      <c r="X258" s="50">
        <f>IFERROR(X257/G257,0)</f>
        <v>0</v>
      </c>
      <c r="Y258" s="50">
        <f>IFERROR(Y257/G257,0)</f>
        <v>0</v>
      </c>
      <c r="Z258" s="50">
        <f>IFERROR(Z257/G257,0)</f>
        <v>0</v>
      </c>
      <c r="AA258" s="50">
        <f>IFERROR(AA257/G257,0)</f>
        <v>0</v>
      </c>
      <c r="AB258" s="50">
        <f>IFERROR(AB257/G257,0)</f>
        <v>0</v>
      </c>
      <c r="AC258" s="50">
        <f>IFERROR(IF(AC257="",0,AC257),0)</f>
        <v>0</v>
      </c>
      <c r="AD258" s="3"/>
      <c r="AE258" s="72"/>
      <c r="AF258" s="3"/>
      <c r="AG258" s="3"/>
      <c r="AH258" s="3"/>
      <c r="AI258" s="3"/>
      <c r="AJ258" s="3"/>
      <c r="AK258" s="3"/>
      <c r="AL258" s="62"/>
      <c r="AM258" s="62"/>
      <c r="AN258" s="62"/>
      <c r="AO258" s="3"/>
      <c r="AP258" s="3"/>
      <c r="AQ258" s="2"/>
      <c r="AR258" s="2"/>
      <c r="AS258" s="2"/>
      <c r="AT258" s="2"/>
      <c r="AU258" s="20"/>
      <c r="AV258" s="20"/>
      <c r="AW258" s="21"/>
    </row>
    <row r="259" spans="1:82" x14ac:dyDescent="0.2">
      <c r="A259" s="506"/>
      <c r="B259" s="506"/>
      <c r="C259" s="506"/>
      <c r="D259" s="506"/>
      <c r="E259" s="506"/>
      <c r="F259" s="506"/>
      <c r="G259" s="506"/>
      <c r="H259" s="506"/>
      <c r="I259" s="506"/>
      <c r="J259" s="506"/>
      <c r="K259" s="506"/>
      <c r="L259" s="506"/>
      <c r="M259" s="506"/>
      <c r="N259" s="506"/>
      <c r="O259" s="504" t="s">
        <v>43</v>
      </c>
      <c r="P259" s="505"/>
      <c r="Q259" s="505"/>
      <c r="R259" s="505"/>
      <c r="S259" s="505"/>
      <c r="T259" s="39" t="s">
        <v>0</v>
      </c>
      <c r="U259" s="50">
        <f t="shared" ref="U259:AB259" si="139">IFERROR(SUM(U257:U257),0)</f>
        <v>0</v>
      </c>
      <c r="V259" s="50">
        <f t="shared" si="139"/>
        <v>0</v>
      </c>
      <c r="W259" s="50">
        <f t="shared" si="139"/>
        <v>0</v>
      </c>
      <c r="X259" s="50">
        <f t="shared" si="139"/>
        <v>0</v>
      </c>
      <c r="Y259" s="50">
        <f t="shared" si="139"/>
        <v>0</v>
      </c>
      <c r="Z259" s="50">
        <f t="shared" si="139"/>
        <v>0</v>
      </c>
      <c r="AA259" s="50">
        <f t="shared" si="139"/>
        <v>0</v>
      </c>
      <c r="AB259" s="50">
        <f t="shared" si="139"/>
        <v>0</v>
      </c>
      <c r="AC259" s="50" t="s">
        <v>57</v>
      </c>
      <c r="AD259" s="3"/>
      <c r="AE259" s="72"/>
      <c r="AF259" s="3"/>
      <c r="AG259" s="3"/>
      <c r="AH259" s="3"/>
      <c r="AI259" s="3"/>
      <c r="AJ259" s="3"/>
      <c r="AK259" s="3"/>
      <c r="AL259" s="62"/>
      <c r="AM259" s="62"/>
      <c r="AN259" s="62"/>
      <c r="AO259" s="3"/>
      <c r="AP259" s="3"/>
      <c r="AQ259" s="2"/>
      <c r="AR259" s="2"/>
      <c r="AS259" s="2"/>
      <c r="AT259" s="2"/>
      <c r="AU259" s="20"/>
      <c r="AV259" s="20"/>
      <c r="AW259" s="21"/>
    </row>
    <row r="260" spans="1:82" ht="15" x14ac:dyDescent="0.25">
      <c r="A260" s="507" t="s">
        <v>146</v>
      </c>
      <c r="B260" s="508"/>
      <c r="C260" s="508"/>
      <c r="D260" s="508"/>
      <c r="E260" s="508"/>
      <c r="F260" s="508"/>
      <c r="G260" s="508"/>
      <c r="H260" s="508"/>
      <c r="I260" s="508"/>
      <c r="J260" s="508"/>
      <c r="K260" s="508"/>
      <c r="L260" s="508"/>
      <c r="M260" s="508"/>
      <c r="N260" s="508"/>
      <c r="O260" s="508"/>
      <c r="P260" s="508"/>
      <c r="Q260" s="508"/>
      <c r="R260" s="508"/>
      <c r="S260" s="508"/>
      <c r="T260" s="508"/>
      <c r="U260" s="508"/>
      <c r="V260" s="508"/>
      <c r="W260" s="508"/>
      <c r="X260" s="509"/>
      <c r="Y260" s="509"/>
      <c r="Z260" s="509"/>
      <c r="AA260" s="510"/>
      <c r="AB260" s="510"/>
      <c r="AC260" s="510"/>
      <c r="AD260" s="510"/>
      <c r="AE260" s="511"/>
      <c r="AF260" s="512"/>
      <c r="AG260" s="2"/>
      <c r="AH260" s="2"/>
      <c r="AI260" s="2"/>
      <c r="AJ260" s="2"/>
      <c r="AK260" s="61"/>
      <c r="AL260" s="61"/>
      <c r="AM260" s="61"/>
      <c r="AN260" s="2"/>
      <c r="AO260" s="2"/>
      <c r="AP260" s="2"/>
      <c r="AQ260" s="2"/>
      <c r="AR260" s="2"/>
    </row>
    <row r="261" spans="1:82" x14ac:dyDescent="0.2">
      <c r="A261" s="79" t="s">
        <v>391</v>
      </c>
      <c r="B261" s="80" t="s">
        <v>392</v>
      </c>
      <c r="C261" s="80">
        <v>4301031301</v>
      </c>
      <c r="D261" s="80">
        <v>4680115884700</v>
      </c>
      <c r="E261" s="81">
        <v>0.57999999999999996</v>
      </c>
      <c r="F261" s="82">
        <v>6</v>
      </c>
      <c r="G261" s="81">
        <v>3.48</v>
      </c>
      <c r="H261" s="81">
        <v>3.66</v>
      </c>
      <c r="I261" s="83">
        <v>182</v>
      </c>
      <c r="J261" s="83" t="s">
        <v>86</v>
      </c>
      <c r="K261" s="84" t="s">
        <v>98</v>
      </c>
      <c r="L261" s="84"/>
      <c r="M261" s="501">
        <v>40</v>
      </c>
      <c r="N261" s="501"/>
      <c r="O261" s="608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P261" s="503"/>
      <c r="Q261" s="503"/>
      <c r="R261" s="503"/>
      <c r="S261" s="503"/>
      <c r="T261" s="85" t="s">
        <v>0</v>
      </c>
      <c r="U261" s="65">
        <v>0</v>
      </c>
      <c r="V261" s="66">
        <f>IFERROR(IF(U261="",0,CEILING((U261/$G261),1)*$G261),"")</f>
        <v>0</v>
      </c>
      <c r="W261" s="65">
        <v>0</v>
      </c>
      <c r="X261" s="66">
        <f>IFERROR(IF(W261="",0,CEILING((W261/$G261),1)*$G261),"")</f>
        <v>0</v>
      </c>
      <c r="Y261" s="65">
        <v>0</v>
      </c>
      <c r="Z261" s="66">
        <f>IFERROR(IF(Y261="",0,CEILING((Y261/$G261),1)*$G261),"")</f>
        <v>0</v>
      </c>
      <c r="AA261" s="65">
        <v>0</v>
      </c>
      <c r="AB261" s="66">
        <f>IFERROR(IF(AA261="",0,CEILING((AA261/$G261),1)*$G261),"")</f>
        <v>0</v>
      </c>
      <c r="AC261" s="67" t="str">
        <f>IF(IFERROR(ROUNDUP(V261/G261,0)*0.00651,0)+IFERROR(ROUNDUP(X261/G261,0)*0.00651,0)+IFERROR(ROUNDUP(Z261/G261,0)*0.00651,0)+IFERROR(ROUNDUP(AB261/G261,0)*0.00651,0)=0,"",IFERROR(ROUNDUP(V261/G261,0)*0.00651,0)+IFERROR(ROUNDUP(X261/G261,0)*0.00651,0)+IFERROR(ROUNDUP(Z261/G261,0)*0.00651,0)+IFERROR(ROUNDUP(AB261/G261,0)*0.00651,0))</f>
        <v/>
      </c>
      <c r="AD261" s="79" t="s">
        <v>57</v>
      </c>
      <c r="AE261" s="79" t="s">
        <v>57</v>
      </c>
      <c r="AF261" s="310" t="s">
        <v>393</v>
      </c>
      <c r="AG261" s="2"/>
      <c r="AH261" s="2"/>
      <c r="AI261" s="2"/>
      <c r="AJ261" s="2"/>
      <c r="AK261" s="2"/>
      <c r="AL261" s="61"/>
      <c r="AM261" s="61"/>
      <c r="AN261" s="61"/>
      <c r="AO261" s="2"/>
      <c r="AP261" s="2"/>
      <c r="AQ261" s="2"/>
      <c r="AR261" s="2"/>
      <c r="AS261" s="2"/>
      <c r="AT261" s="2"/>
      <c r="AU261" s="20"/>
      <c r="AV261" s="20"/>
      <c r="AW261" s="21"/>
      <c r="BB261" s="309" t="s">
        <v>65</v>
      </c>
      <c r="BO261" s="77">
        <f>IFERROR(U261*H261/G261,0)</f>
        <v>0</v>
      </c>
      <c r="BP261" s="77">
        <f>IFERROR(V261*H261/G261,0)</f>
        <v>0</v>
      </c>
      <c r="BQ261" s="77">
        <f>IFERROR(1/I261*(U261/G261),0)</f>
        <v>0</v>
      </c>
      <c r="BR261" s="77">
        <f>IFERROR(1/I261*(V261/G261),0)</f>
        <v>0</v>
      </c>
      <c r="BS261" s="77">
        <f>IFERROR(W261*H261/G261,0)</f>
        <v>0</v>
      </c>
      <c r="BT261" s="77">
        <f>IFERROR(X261*H261/G261,0)</f>
        <v>0</v>
      </c>
      <c r="BU261" s="77">
        <f>IFERROR(1/I261*(W261/G261),0)</f>
        <v>0</v>
      </c>
      <c r="BV261" s="77">
        <f>IFERROR(1/I261*(X261/G261),0)</f>
        <v>0</v>
      </c>
      <c r="BW261" s="77">
        <f>IFERROR(Y261*H261/G261,0)</f>
        <v>0</v>
      </c>
      <c r="BX261" s="77">
        <f>IFERROR(Z261*H261/G261,0)</f>
        <v>0</v>
      </c>
      <c r="BY261" s="77">
        <f>IFERROR(1/I261*(Y261/G261),0)</f>
        <v>0</v>
      </c>
      <c r="BZ261" s="77">
        <f>IFERROR(1/I261*(Z261/G261),0)</f>
        <v>0</v>
      </c>
      <c r="CA261" s="77">
        <f>IFERROR(AA261*H261/G261,0)</f>
        <v>0</v>
      </c>
      <c r="CB261" s="77">
        <f>IFERROR(AB261*H261/G261,0)</f>
        <v>0</v>
      </c>
      <c r="CC261" s="77">
        <f>IFERROR(1/I261*(AA261/G261),0)</f>
        <v>0</v>
      </c>
      <c r="CD261" s="77">
        <f>IFERROR(1/I261*(AB261/G261),0)</f>
        <v>0</v>
      </c>
    </row>
    <row r="262" spans="1:82" x14ac:dyDescent="0.2">
      <c r="A262" s="79" t="s">
        <v>394</v>
      </c>
      <c r="B262" s="80" t="s">
        <v>395</v>
      </c>
      <c r="C262" s="80">
        <v>4301031246</v>
      </c>
      <c r="D262" s="80">
        <v>4680115883970</v>
      </c>
      <c r="E262" s="81">
        <v>0.28000000000000003</v>
      </c>
      <c r="F262" s="82">
        <v>6</v>
      </c>
      <c r="G262" s="81">
        <v>1.68</v>
      </c>
      <c r="H262" s="81">
        <v>2.5</v>
      </c>
      <c r="I262" s="83">
        <v>234</v>
      </c>
      <c r="J262" s="83" t="s">
        <v>129</v>
      </c>
      <c r="K262" s="84" t="s">
        <v>98</v>
      </c>
      <c r="L262" s="84"/>
      <c r="M262" s="501">
        <v>40</v>
      </c>
      <c r="N262" s="501"/>
      <c r="O262" s="609" t="str">
        <f>HYPERLINK("https://abi.ru/products/Охлажденные/Стародворье/Мясинская/Копченые колбасы/P003602/","П/к колбасы «Мясинская по-баварски» ф/в 0,28 н/о ТМ «Стародворье»")</f>
        <v>П/к колбасы «Мясинская по-баварски» ф/в 0,28 н/о ТМ «Стародворье»</v>
      </c>
      <c r="P262" s="503"/>
      <c r="Q262" s="503"/>
      <c r="R262" s="503"/>
      <c r="S262" s="503"/>
      <c r="T262" s="85" t="s">
        <v>0</v>
      </c>
      <c r="U262" s="65">
        <v>0</v>
      </c>
      <c r="V262" s="66">
        <f>IFERROR(IF(U262="",0,CEILING((U262/$G262),1)*$G262),"")</f>
        <v>0</v>
      </c>
      <c r="W262" s="65">
        <v>0</v>
      </c>
      <c r="X262" s="66">
        <f>IFERROR(IF(W262="",0,CEILING((W262/$G262),1)*$G262),"")</f>
        <v>0</v>
      </c>
      <c r="Y262" s="65">
        <v>0</v>
      </c>
      <c r="Z262" s="66">
        <f>IFERROR(IF(Y262="",0,CEILING((Y262/$G262),1)*$G262),"")</f>
        <v>0</v>
      </c>
      <c r="AA262" s="65">
        <v>0</v>
      </c>
      <c r="AB262" s="66">
        <f>IFERROR(IF(AA262="",0,CEILING((AA262/$G262),1)*$G262),"")</f>
        <v>0</v>
      </c>
      <c r="AC262" s="67" t="str">
        <f>IF(IFERROR(ROUNDUP(V262/G262,0)*0.00502,0)+IFERROR(ROUNDUP(X262/G262,0)*0.00502,0)+IFERROR(ROUNDUP(Z262/G262,0)*0.00502,0)+IFERROR(ROUNDUP(AB262/G262,0)*0.00502,0)=0,"",IFERROR(ROUNDUP(V262/G262,0)*0.00502,0)+IFERROR(ROUNDUP(X262/G262,0)*0.00502,0)+IFERROR(ROUNDUP(Z262/G262,0)*0.00502,0)+IFERROR(ROUNDUP(AB262/G262,0)*0.00502,0))</f>
        <v/>
      </c>
      <c r="AD262" s="79" t="s">
        <v>57</v>
      </c>
      <c r="AE262" s="79" t="s">
        <v>57</v>
      </c>
      <c r="AF262" s="312" t="s">
        <v>396</v>
      </c>
      <c r="AG262" s="2"/>
      <c r="AH262" s="2"/>
      <c r="AI262" s="2"/>
      <c r="AJ262" s="2"/>
      <c r="AK262" s="2"/>
      <c r="AL262" s="61"/>
      <c r="AM262" s="61"/>
      <c r="AN262" s="61"/>
      <c r="AO262" s="2"/>
      <c r="AP262" s="2"/>
      <c r="AQ262" s="2"/>
      <c r="AR262" s="2"/>
      <c r="AS262" s="2"/>
      <c r="AT262" s="2"/>
      <c r="AU262" s="20"/>
      <c r="AV262" s="20"/>
      <c r="AW262" s="21"/>
      <c r="BB262" s="311" t="s">
        <v>65</v>
      </c>
      <c r="BO262" s="77">
        <f>IFERROR(U262*H262/G262,0)</f>
        <v>0</v>
      </c>
      <c r="BP262" s="77">
        <f>IFERROR(V262*H262/G262,0)</f>
        <v>0</v>
      </c>
      <c r="BQ262" s="77">
        <f>IFERROR(1/I262*(U262/G262),0)</f>
        <v>0</v>
      </c>
      <c r="BR262" s="77">
        <f>IFERROR(1/I262*(V262/G262),0)</f>
        <v>0</v>
      </c>
      <c r="BS262" s="77">
        <f>IFERROR(W262*H262/G262,0)</f>
        <v>0</v>
      </c>
      <c r="BT262" s="77">
        <f>IFERROR(X262*H262/G262,0)</f>
        <v>0</v>
      </c>
      <c r="BU262" s="77">
        <f>IFERROR(1/I262*(W262/G262),0)</f>
        <v>0</v>
      </c>
      <c r="BV262" s="77">
        <f>IFERROR(1/I262*(X262/G262),0)</f>
        <v>0</v>
      </c>
      <c r="BW262" s="77">
        <f>IFERROR(Y262*H262/G262,0)</f>
        <v>0</v>
      </c>
      <c r="BX262" s="77">
        <f>IFERROR(Z262*H262/G262,0)</f>
        <v>0</v>
      </c>
      <c r="BY262" s="77">
        <f>IFERROR(1/I262*(Y262/G262),0)</f>
        <v>0</v>
      </c>
      <c r="BZ262" s="77">
        <f>IFERROR(1/I262*(Z262/G262),0)</f>
        <v>0</v>
      </c>
      <c r="CA262" s="77">
        <f>IFERROR(AA262*H262/G262,0)</f>
        <v>0</v>
      </c>
      <c r="CB262" s="77">
        <f>IFERROR(AB262*H262/G262,0)</f>
        <v>0</v>
      </c>
      <c r="CC262" s="77">
        <f>IFERROR(1/I262*(AA262/G262),0)</f>
        <v>0</v>
      </c>
      <c r="CD262" s="77">
        <f>IFERROR(1/I262*(AB262/G262),0)</f>
        <v>0</v>
      </c>
    </row>
    <row r="263" spans="1:82" x14ac:dyDescent="0.2">
      <c r="A263" s="506"/>
      <c r="B263" s="506"/>
      <c r="C263" s="506"/>
      <c r="D263" s="506"/>
      <c r="E263" s="506"/>
      <c r="F263" s="506"/>
      <c r="G263" s="506"/>
      <c r="H263" s="506"/>
      <c r="I263" s="506"/>
      <c r="J263" s="506"/>
      <c r="K263" s="506"/>
      <c r="L263" s="506"/>
      <c r="M263" s="506"/>
      <c r="N263" s="506"/>
      <c r="O263" s="504" t="s">
        <v>43</v>
      </c>
      <c r="P263" s="505"/>
      <c r="Q263" s="505"/>
      <c r="R263" s="505"/>
      <c r="S263" s="505"/>
      <c r="T263" s="39" t="s">
        <v>42</v>
      </c>
      <c r="U263" s="50">
        <f>IFERROR(U261/G261,0)+IFERROR(U262/G262,0)</f>
        <v>0</v>
      </c>
      <c r="V263" s="50">
        <f>IFERROR(V261/G261,0)+IFERROR(V262/G262,0)</f>
        <v>0</v>
      </c>
      <c r="W263" s="50">
        <f>IFERROR(W261/G261,0)+IFERROR(W262/G262,0)</f>
        <v>0</v>
      </c>
      <c r="X263" s="50">
        <f>IFERROR(X261/G261,0)+IFERROR(X262/G262,0)</f>
        <v>0</v>
      </c>
      <c r="Y263" s="50">
        <f>IFERROR(Y261/G261,0)+IFERROR(Y262/G262,0)</f>
        <v>0</v>
      </c>
      <c r="Z263" s="50">
        <f>IFERROR(Z261/G261,0)+IFERROR(Z262/G262,0)</f>
        <v>0</v>
      </c>
      <c r="AA263" s="50">
        <f>IFERROR(AA261/G261,0)+IFERROR(AA262/G262,0)</f>
        <v>0</v>
      </c>
      <c r="AB263" s="50">
        <f>IFERROR(AB261/G261,0)+IFERROR(AB262/G262,0)</f>
        <v>0</v>
      </c>
      <c r="AC263" s="50">
        <f>IFERROR(IF(AC261="",0,AC261),0)+IFERROR(IF(AC262="",0,AC262),0)</f>
        <v>0</v>
      </c>
      <c r="AD263" s="3"/>
      <c r="AE263" s="72"/>
      <c r="AF263" s="3"/>
      <c r="AG263" s="3"/>
      <c r="AH263" s="3"/>
      <c r="AI263" s="3"/>
      <c r="AJ263" s="3"/>
      <c r="AK263" s="3"/>
      <c r="AL263" s="62"/>
      <c r="AM263" s="62"/>
      <c r="AN263" s="62"/>
      <c r="AO263" s="3"/>
      <c r="AP263" s="3"/>
      <c r="AQ263" s="2"/>
      <c r="AR263" s="2"/>
      <c r="AS263" s="2"/>
      <c r="AT263" s="2"/>
      <c r="AU263" s="20"/>
      <c r="AV263" s="20"/>
      <c r="AW263" s="21"/>
    </row>
    <row r="264" spans="1:82" x14ac:dyDescent="0.2">
      <c r="A264" s="506"/>
      <c r="B264" s="506"/>
      <c r="C264" s="506"/>
      <c r="D264" s="506"/>
      <c r="E264" s="506"/>
      <c r="F264" s="506"/>
      <c r="G264" s="506"/>
      <c r="H264" s="506"/>
      <c r="I264" s="506"/>
      <c r="J264" s="506"/>
      <c r="K264" s="506"/>
      <c r="L264" s="506"/>
      <c r="M264" s="506"/>
      <c r="N264" s="506"/>
      <c r="O264" s="504" t="s">
        <v>43</v>
      </c>
      <c r="P264" s="505"/>
      <c r="Q264" s="505"/>
      <c r="R264" s="505"/>
      <c r="S264" s="505"/>
      <c r="T264" s="39" t="s">
        <v>0</v>
      </c>
      <c r="U264" s="50">
        <f t="shared" ref="U264:AB264" si="140">IFERROR(SUM(U261:U262),0)</f>
        <v>0</v>
      </c>
      <c r="V264" s="50">
        <f t="shared" si="140"/>
        <v>0</v>
      </c>
      <c r="W264" s="50">
        <f t="shared" si="140"/>
        <v>0</v>
      </c>
      <c r="X264" s="50">
        <f t="shared" si="140"/>
        <v>0</v>
      </c>
      <c r="Y264" s="50">
        <f t="shared" si="140"/>
        <v>0</v>
      </c>
      <c r="Z264" s="50">
        <f t="shared" si="140"/>
        <v>0</v>
      </c>
      <c r="AA264" s="50">
        <f t="shared" si="140"/>
        <v>0</v>
      </c>
      <c r="AB264" s="50">
        <f t="shared" si="140"/>
        <v>0</v>
      </c>
      <c r="AC264" s="50" t="s">
        <v>57</v>
      </c>
      <c r="AD264" s="3"/>
      <c r="AE264" s="72"/>
      <c r="AF264" s="3"/>
      <c r="AG264" s="3"/>
      <c r="AH264" s="3"/>
      <c r="AI264" s="3"/>
      <c r="AJ264" s="3"/>
      <c r="AK264" s="3"/>
      <c r="AL264" s="62"/>
      <c r="AM264" s="62"/>
      <c r="AN264" s="62"/>
      <c r="AO264" s="3"/>
      <c r="AP264" s="3"/>
      <c r="AQ264" s="2"/>
      <c r="AR264" s="2"/>
      <c r="AS264" s="2"/>
      <c r="AT264" s="2"/>
      <c r="AU264" s="20"/>
      <c r="AV264" s="20"/>
      <c r="AW264" s="21"/>
    </row>
    <row r="265" spans="1:82" ht="15" x14ac:dyDescent="0.25">
      <c r="A265" s="507" t="s">
        <v>82</v>
      </c>
      <c r="B265" s="508"/>
      <c r="C265" s="508"/>
      <c r="D265" s="508"/>
      <c r="E265" s="508"/>
      <c r="F265" s="508"/>
      <c r="G265" s="508"/>
      <c r="H265" s="508"/>
      <c r="I265" s="508"/>
      <c r="J265" s="508"/>
      <c r="K265" s="508"/>
      <c r="L265" s="508"/>
      <c r="M265" s="508"/>
      <c r="N265" s="508"/>
      <c r="O265" s="508"/>
      <c r="P265" s="508"/>
      <c r="Q265" s="508"/>
      <c r="R265" s="508"/>
      <c r="S265" s="508"/>
      <c r="T265" s="508"/>
      <c r="U265" s="508"/>
      <c r="V265" s="508"/>
      <c r="W265" s="508"/>
      <c r="X265" s="509"/>
      <c r="Y265" s="509"/>
      <c r="Z265" s="509"/>
      <c r="AA265" s="510"/>
      <c r="AB265" s="510"/>
      <c r="AC265" s="510"/>
      <c r="AD265" s="510"/>
      <c r="AE265" s="511"/>
      <c r="AF265" s="512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ht="22.5" x14ac:dyDescent="0.2">
      <c r="A266" s="79" t="s">
        <v>397</v>
      </c>
      <c r="B266" s="80" t="s">
        <v>398</v>
      </c>
      <c r="C266" s="80">
        <v>4301051942</v>
      </c>
      <c r="D266" s="80">
        <v>4680115884069</v>
      </c>
      <c r="E266" s="81">
        <v>0.45</v>
      </c>
      <c r="F266" s="82">
        <v>6</v>
      </c>
      <c r="G266" s="81">
        <v>2.7</v>
      </c>
      <c r="H266" s="81">
        <v>2.952</v>
      </c>
      <c r="I266" s="83">
        <v>182</v>
      </c>
      <c r="J266" s="83" t="s">
        <v>86</v>
      </c>
      <c r="K266" s="84" t="s">
        <v>88</v>
      </c>
      <c r="L266" s="84"/>
      <c r="M266" s="501">
        <v>40</v>
      </c>
      <c r="N266" s="501"/>
      <c r="O266" s="606" t="str">
        <f>HYPERLINK("https://abi.ru/products/Охлажденные/Стародворье/Мясинская/Сосиски/P003915/","Сосиски «Мясинские с сыром» ф/в 0,45 п/а мгс ТМ «Стародворье»")</f>
        <v>Сосиски «Мясинские с сыром» ф/в 0,45 п/а мгс ТМ «Стародворье»</v>
      </c>
      <c r="P266" s="503"/>
      <c r="Q266" s="503"/>
      <c r="R266" s="503"/>
      <c r="S266" s="503"/>
      <c r="T266" s="85" t="s">
        <v>0</v>
      </c>
      <c r="U266" s="65">
        <v>0</v>
      </c>
      <c r="V266" s="66">
        <f>IFERROR(IF(U266="",0,CEILING((U266/$G266),1)*$G266),"")</f>
        <v>0</v>
      </c>
      <c r="W266" s="65">
        <v>0</v>
      </c>
      <c r="X266" s="66">
        <f>IFERROR(IF(W266="",0,CEILING((W266/$G266),1)*$G266),"")</f>
        <v>0</v>
      </c>
      <c r="Y266" s="65">
        <v>0</v>
      </c>
      <c r="Z266" s="66">
        <f>IFERROR(IF(Y266="",0,CEILING((Y266/$G266),1)*$G266),"")</f>
        <v>0</v>
      </c>
      <c r="AA266" s="65">
        <v>0</v>
      </c>
      <c r="AB266" s="66">
        <f>IFERROR(IF(AA266="",0,CEILING((AA266/$G266),1)*$G266),"")</f>
        <v>0</v>
      </c>
      <c r="AC266" s="67" t="str">
        <f>IF(IFERROR(ROUNDUP(V266/G266,0)*0.00651,0)+IFERROR(ROUNDUP(X266/G266,0)*0.00651,0)+IFERROR(ROUNDUP(Z266/G266,0)*0.00651,0)+IFERROR(ROUNDUP(AB266/G266,0)*0.00651,0)=0,"",IFERROR(ROUNDUP(V266/G266,0)*0.00651,0)+IFERROR(ROUNDUP(X266/G266,0)*0.00651,0)+IFERROR(ROUNDUP(Z266/G266,0)*0.00651,0)+IFERROR(ROUNDUP(AB266/G266,0)*0.00651,0))</f>
        <v/>
      </c>
      <c r="AD266" s="79" t="s">
        <v>57</v>
      </c>
      <c r="AE266" s="79" t="s">
        <v>57</v>
      </c>
      <c r="AF266" s="314" t="s">
        <v>399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313" t="s">
        <v>65</v>
      </c>
      <c r="BO266" s="77">
        <f>IFERROR(U266*H266/G266,0)</f>
        <v>0</v>
      </c>
      <c r="BP266" s="77">
        <f>IFERROR(V266*H266/G266,0)</f>
        <v>0</v>
      </c>
      <c r="BQ266" s="77">
        <f>IFERROR(1/I266*(U266/G266),0)</f>
        <v>0</v>
      </c>
      <c r="BR266" s="77">
        <f>IFERROR(1/I266*(V266/G266),0)</f>
        <v>0</v>
      </c>
      <c r="BS266" s="77">
        <f>IFERROR(W266*H266/G266,0)</f>
        <v>0</v>
      </c>
      <c r="BT266" s="77">
        <f>IFERROR(X266*H266/G266,0)</f>
        <v>0</v>
      </c>
      <c r="BU266" s="77">
        <f>IFERROR(1/I266*(W266/G266),0)</f>
        <v>0</v>
      </c>
      <c r="BV266" s="77">
        <f>IFERROR(1/I266*(X266/G266),0)</f>
        <v>0</v>
      </c>
      <c r="BW266" s="77">
        <f>IFERROR(Y266*H266/G266,0)</f>
        <v>0</v>
      </c>
      <c r="BX266" s="77">
        <f>IFERROR(Z266*H266/G266,0)</f>
        <v>0</v>
      </c>
      <c r="BY266" s="77">
        <f>IFERROR(1/I266*(Y266/G266),0)</f>
        <v>0</v>
      </c>
      <c r="BZ266" s="77">
        <f>IFERROR(1/I266*(Z266/G266),0)</f>
        <v>0</v>
      </c>
      <c r="CA266" s="77">
        <f>IFERROR(AA266*H266/G266,0)</f>
        <v>0</v>
      </c>
      <c r="CB266" s="77">
        <f>IFERROR(AB266*H266/G266,0)</f>
        <v>0</v>
      </c>
      <c r="CC266" s="77">
        <f>IFERROR(1/I266*(AA266/G266),0)</f>
        <v>0</v>
      </c>
      <c r="CD266" s="77">
        <f>IFERROR(1/I266*(AB266/G266),0)</f>
        <v>0</v>
      </c>
    </row>
    <row r="267" spans="1:82" x14ac:dyDescent="0.2">
      <c r="A267" s="506"/>
      <c r="B267" s="506"/>
      <c r="C267" s="506"/>
      <c r="D267" s="506"/>
      <c r="E267" s="506"/>
      <c r="F267" s="506"/>
      <c r="G267" s="506"/>
      <c r="H267" s="506"/>
      <c r="I267" s="506"/>
      <c r="J267" s="506"/>
      <c r="K267" s="506"/>
      <c r="L267" s="506"/>
      <c r="M267" s="506"/>
      <c r="N267" s="506"/>
      <c r="O267" s="504" t="s">
        <v>43</v>
      </c>
      <c r="P267" s="505"/>
      <c r="Q267" s="505"/>
      <c r="R267" s="505"/>
      <c r="S267" s="505"/>
      <c r="T267" s="39" t="s">
        <v>42</v>
      </c>
      <c r="U267" s="50">
        <f>IFERROR(U266/G266,0)</f>
        <v>0</v>
      </c>
      <c r="V267" s="50">
        <f>IFERROR(V266/G266,0)</f>
        <v>0</v>
      </c>
      <c r="W267" s="50">
        <f>IFERROR(W266/G266,0)</f>
        <v>0</v>
      </c>
      <c r="X267" s="50">
        <f>IFERROR(X266/G266,0)</f>
        <v>0</v>
      </c>
      <c r="Y267" s="50">
        <f>IFERROR(Y266/G266,0)</f>
        <v>0</v>
      </c>
      <c r="Z267" s="50">
        <f>IFERROR(Z266/G266,0)</f>
        <v>0</v>
      </c>
      <c r="AA267" s="50">
        <f>IFERROR(AA266/G266,0)</f>
        <v>0</v>
      </c>
      <c r="AB267" s="50">
        <f>IFERROR(AB266/G266,0)</f>
        <v>0</v>
      </c>
      <c r="AC267" s="50">
        <f>IFERROR(IF(AC266="",0,AC266),0)</f>
        <v>0</v>
      </c>
      <c r="AD267" s="3"/>
      <c r="AE267" s="72"/>
      <c r="AF267" s="3"/>
      <c r="AG267" s="3"/>
      <c r="AH267" s="3"/>
      <c r="AI267" s="3"/>
      <c r="AJ267" s="3"/>
      <c r="AK267" s="3"/>
      <c r="AL267" s="62"/>
      <c r="AM267" s="62"/>
      <c r="AN267" s="62"/>
      <c r="AO267" s="3"/>
      <c r="AP267" s="3"/>
      <c r="AQ267" s="2"/>
      <c r="AR267" s="2"/>
      <c r="AS267" s="2"/>
      <c r="AT267" s="2"/>
      <c r="AU267" s="20"/>
      <c r="AV267" s="20"/>
      <c r="AW267" s="21"/>
    </row>
    <row r="268" spans="1:82" x14ac:dyDescent="0.2">
      <c r="A268" s="506"/>
      <c r="B268" s="506"/>
      <c r="C268" s="506"/>
      <c r="D268" s="506"/>
      <c r="E268" s="506"/>
      <c r="F268" s="506"/>
      <c r="G268" s="506"/>
      <c r="H268" s="506"/>
      <c r="I268" s="506"/>
      <c r="J268" s="506"/>
      <c r="K268" s="506"/>
      <c r="L268" s="506"/>
      <c r="M268" s="506"/>
      <c r="N268" s="506"/>
      <c r="O268" s="504" t="s">
        <v>43</v>
      </c>
      <c r="P268" s="505"/>
      <c r="Q268" s="505"/>
      <c r="R268" s="505"/>
      <c r="S268" s="505"/>
      <c r="T268" s="39" t="s">
        <v>0</v>
      </c>
      <c r="U268" s="50">
        <f t="shared" ref="U268:AB268" si="141">IFERROR(SUM(U266:U266),0)</f>
        <v>0</v>
      </c>
      <c r="V268" s="50">
        <f t="shared" si="141"/>
        <v>0</v>
      </c>
      <c r="W268" s="50">
        <f t="shared" si="141"/>
        <v>0</v>
      </c>
      <c r="X268" s="50">
        <f t="shared" si="141"/>
        <v>0</v>
      </c>
      <c r="Y268" s="50">
        <f t="shared" si="141"/>
        <v>0</v>
      </c>
      <c r="Z268" s="50">
        <f t="shared" si="141"/>
        <v>0</v>
      </c>
      <c r="AA268" s="50">
        <f t="shared" si="141"/>
        <v>0</v>
      </c>
      <c r="AB268" s="50">
        <f t="shared" si="141"/>
        <v>0</v>
      </c>
      <c r="AC268" s="50" t="s">
        <v>57</v>
      </c>
      <c r="AD268" s="3"/>
      <c r="AE268" s="72"/>
      <c r="AF268" s="3"/>
      <c r="AG268" s="3"/>
      <c r="AH268" s="3"/>
      <c r="AI268" s="3"/>
      <c r="AJ268" s="3"/>
      <c r="AK268" s="3"/>
      <c r="AL268" s="62"/>
      <c r="AM268" s="62"/>
      <c r="AN268" s="62"/>
      <c r="AO268" s="3"/>
      <c r="AP268" s="3"/>
      <c r="AQ268" s="2"/>
      <c r="AR268" s="2"/>
      <c r="AS268" s="2"/>
      <c r="AT268" s="2"/>
      <c r="AU268" s="20"/>
      <c r="AV268" s="20"/>
      <c r="AW268" s="21"/>
    </row>
    <row r="269" spans="1:82" ht="15" x14ac:dyDescent="0.25">
      <c r="A269" s="526" t="s">
        <v>400</v>
      </c>
      <c r="B269" s="509"/>
      <c r="C269" s="509"/>
      <c r="D269" s="509"/>
      <c r="E269" s="509"/>
      <c r="F269" s="509"/>
      <c r="G269" s="509"/>
      <c r="H269" s="509"/>
      <c r="I269" s="509"/>
      <c r="J269" s="509"/>
      <c r="K269" s="509"/>
      <c r="L269" s="509"/>
      <c r="M269" s="509"/>
      <c r="N269" s="509"/>
      <c r="O269" s="509"/>
      <c r="P269" s="509"/>
      <c r="Q269" s="509"/>
      <c r="R269" s="509"/>
      <c r="S269" s="509"/>
      <c r="T269" s="509"/>
      <c r="U269" s="509"/>
      <c r="V269" s="509"/>
      <c r="W269" s="509"/>
      <c r="X269" s="509"/>
      <c r="Y269" s="509"/>
      <c r="Z269" s="509"/>
      <c r="AA269" s="510"/>
      <c r="AB269" s="510"/>
      <c r="AC269" s="510"/>
      <c r="AD269" s="510"/>
      <c r="AE269" s="511"/>
      <c r="AF269" s="527"/>
      <c r="AG269" s="2"/>
      <c r="AH269" s="2"/>
      <c r="AI269" s="2"/>
      <c r="AJ269" s="2"/>
      <c r="AK269" s="61"/>
      <c r="AL269" s="61"/>
      <c r="AM269" s="61"/>
      <c r="AN269" s="2"/>
      <c r="AO269" s="2"/>
      <c r="AP269" s="2"/>
      <c r="AQ269" s="2"/>
      <c r="AR269" s="2"/>
    </row>
    <row r="270" spans="1:82" ht="15" x14ac:dyDescent="0.25">
      <c r="A270" s="507" t="s">
        <v>118</v>
      </c>
      <c r="B270" s="508"/>
      <c r="C270" s="508"/>
      <c r="D270" s="508"/>
      <c r="E270" s="508"/>
      <c r="F270" s="508"/>
      <c r="G270" s="508"/>
      <c r="H270" s="508"/>
      <c r="I270" s="508"/>
      <c r="J270" s="508"/>
      <c r="K270" s="508"/>
      <c r="L270" s="508"/>
      <c r="M270" s="508"/>
      <c r="N270" s="508"/>
      <c r="O270" s="508"/>
      <c r="P270" s="508"/>
      <c r="Q270" s="508"/>
      <c r="R270" s="508"/>
      <c r="S270" s="508"/>
      <c r="T270" s="508"/>
      <c r="U270" s="508"/>
      <c r="V270" s="508"/>
      <c r="W270" s="508"/>
      <c r="X270" s="509"/>
      <c r="Y270" s="509"/>
      <c r="Z270" s="509"/>
      <c r="AA270" s="510"/>
      <c r="AB270" s="510"/>
      <c r="AC270" s="510"/>
      <c r="AD270" s="510"/>
      <c r="AE270" s="511"/>
      <c r="AF270" s="512"/>
      <c r="AG270" s="2"/>
      <c r="AH270" s="2"/>
      <c r="AI270" s="2"/>
      <c r="AJ270" s="2"/>
      <c r="AK270" s="61"/>
      <c r="AL270" s="61"/>
      <c r="AM270" s="61"/>
      <c r="AN270" s="2"/>
      <c r="AO270" s="2"/>
      <c r="AP270" s="2"/>
      <c r="AQ270" s="2"/>
      <c r="AR270" s="2"/>
    </row>
    <row r="271" spans="1:82" x14ac:dyDescent="0.2">
      <c r="A271" s="79" t="s">
        <v>401</v>
      </c>
      <c r="B271" s="80" t="s">
        <v>402</v>
      </c>
      <c r="C271" s="80">
        <v>4301011664</v>
      </c>
      <c r="D271" s="80">
        <v>4680115883727</v>
      </c>
      <c r="E271" s="81">
        <v>1.35</v>
      </c>
      <c r="F271" s="82">
        <v>8</v>
      </c>
      <c r="G271" s="81">
        <v>10.8</v>
      </c>
      <c r="H271" s="81">
        <v>11.28</v>
      </c>
      <c r="I271" s="83">
        <v>56</v>
      </c>
      <c r="J271" s="83" t="s">
        <v>137</v>
      </c>
      <c r="K271" s="84" t="s">
        <v>125</v>
      </c>
      <c r="L271" s="84"/>
      <c r="M271" s="501">
        <v>55</v>
      </c>
      <c r="N271" s="501"/>
      <c r="O271" s="607" t="str">
        <f>HYPERLINK("https://abi.ru/products/Охлажденные/Стародворье/Филейная/Вареные колбасы/P003865/","Вареные колбасы «Филейная со шпиком» Весовой п/а ТМ «Стародворье»")</f>
        <v>Вареные колбасы «Филейная со шпиком» Весовой п/а ТМ «Стародворье»</v>
      </c>
      <c r="P271" s="503"/>
      <c r="Q271" s="503"/>
      <c r="R271" s="503"/>
      <c r="S271" s="503"/>
      <c r="T271" s="85" t="s">
        <v>0</v>
      </c>
      <c r="U271" s="65">
        <v>0</v>
      </c>
      <c r="V271" s="66">
        <f>IFERROR(IF(U271="",0,CEILING((U271/$G271),1)*$G271),"")</f>
        <v>0</v>
      </c>
      <c r="W271" s="65">
        <v>0</v>
      </c>
      <c r="X271" s="66">
        <f>IFERROR(IF(W271="",0,CEILING((W271/$G271),1)*$G271),"")</f>
        <v>0</v>
      </c>
      <c r="Y271" s="65">
        <v>0</v>
      </c>
      <c r="Z271" s="66">
        <f>IFERROR(IF(Y271="",0,CEILING((Y271/$G271),1)*$G271),"")</f>
        <v>0</v>
      </c>
      <c r="AA271" s="65">
        <v>0</v>
      </c>
      <c r="AB271" s="66">
        <f>IFERROR(IF(AA271="",0,CEILING((AA271/$G271),1)*$G271),"")</f>
        <v>0</v>
      </c>
      <c r="AC271" s="67" t="str">
        <f>IF(IFERROR(ROUNDUP(V271/G271,0)*0.02175,0)+IFERROR(ROUNDUP(X271/G271,0)*0.02175,0)+IFERROR(ROUNDUP(Z271/G271,0)*0.02175,0)+IFERROR(ROUNDUP(AB271/G271,0)*0.02175,0)=0,"",IFERROR(ROUNDUP(V271/G271,0)*0.02175,0)+IFERROR(ROUNDUP(X271/G271,0)*0.02175,0)+IFERROR(ROUNDUP(Z271/G271,0)*0.02175,0)+IFERROR(ROUNDUP(AB271/G271,0)*0.02175,0))</f>
        <v/>
      </c>
      <c r="AD271" s="79" t="s">
        <v>403</v>
      </c>
      <c r="AE271" s="79" t="s">
        <v>57</v>
      </c>
      <c r="AF271" s="316" t="s">
        <v>404</v>
      </c>
      <c r="AG271" s="2"/>
      <c r="AH271" s="2"/>
      <c r="AI271" s="2"/>
      <c r="AJ271" s="2"/>
      <c r="AK271" s="2"/>
      <c r="AL271" s="61"/>
      <c r="AM271" s="61"/>
      <c r="AN271" s="61"/>
      <c r="AO271" s="2"/>
      <c r="AP271" s="2"/>
      <c r="AQ271" s="2"/>
      <c r="AR271" s="2"/>
      <c r="AS271" s="2"/>
      <c r="AT271" s="2"/>
      <c r="AU271" s="20"/>
      <c r="AV271" s="20"/>
      <c r="AW271" s="21"/>
      <c r="BB271" s="315" t="s">
        <v>65</v>
      </c>
      <c r="BO271" s="77">
        <f>IFERROR(U271*H271/G271,0)</f>
        <v>0</v>
      </c>
      <c r="BP271" s="77">
        <f>IFERROR(V271*H271/G271,0)</f>
        <v>0</v>
      </c>
      <c r="BQ271" s="77">
        <f>IFERROR(1/I271*(U271/G271),0)</f>
        <v>0</v>
      </c>
      <c r="BR271" s="77">
        <f>IFERROR(1/I271*(V271/G271),0)</f>
        <v>0</v>
      </c>
      <c r="BS271" s="77">
        <f>IFERROR(W271*H271/G271,0)</f>
        <v>0</v>
      </c>
      <c r="BT271" s="77">
        <f>IFERROR(X271*H271/G271,0)</f>
        <v>0</v>
      </c>
      <c r="BU271" s="77">
        <f>IFERROR(1/I271*(W271/G271),0)</f>
        <v>0</v>
      </c>
      <c r="BV271" s="77">
        <f>IFERROR(1/I271*(X271/G271),0)</f>
        <v>0</v>
      </c>
      <c r="BW271" s="77">
        <f>IFERROR(Y271*H271/G271,0)</f>
        <v>0</v>
      </c>
      <c r="BX271" s="77">
        <f>IFERROR(Z271*H271/G271,0)</f>
        <v>0</v>
      </c>
      <c r="BY271" s="77">
        <f>IFERROR(1/I271*(Y271/G271),0)</f>
        <v>0</v>
      </c>
      <c r="BZ271" s="77">
        <f>IFERROR(1/I271*(Z271/G271),0)</f>
        <v>0</v>
      </c>
      <c r="CA271" s="77">
        <f>IFERROR(AA271*H271/G271,0)</f>
        <v>0</v>
      </c>
      <c r="CB271" s="77">
        <f>IFERROR(AB271*H271/G271,0)</f>
        <v>0</v>
      </c>
      <c r="CC271" s="77">
        <f>IFERROR(1/I271*(AA271/G271),0)</f>
        <v>0</v>
      </c>
      <c r="CD271" s="77">
        <f>IFERROR(1/I271*(AB271/G271),0)</f>
        <v>0</v>
      </c>
    </row>
    <row r="272" spans="1:82" x14ac:dyDescent="0.2">
      <c r="A272" s="506"/>
      <c r="B272" s="506"/>
      <c r="C272" s="506"/>
      <c r="D272" s="506"/>
      <c r="E272" s="506"/>
      <c r="F272" s="506"/>
      <c r="G272" s="506"/>
      <c r="H272" s="506"/>
      <c r="I272" s="506"/>
      <c r="J272" s="506"/>
      <c r="K272" s="506"/>
      <c r="L272" s="506"/>
      <c r="M272" s="506"/>
      <c r="N272" s="506"/>
      <c r="O272" s="504" t="s">
        <v>43</v>
      </c>
      <c r="P272" s="505"/>
      <c r="Q272" s="505"/>
      <c r="R272" s="505"/>
      <c r="S272" s="505"/>
      <c r="T272" s="39" t="s">
        <v>42</v>
      </c>
      <c r="U272" s="50">
        <f>IFERROR(U271/G271,0)</f>
        <v>0</v>
      </c>
      <c r="V272" s="50">
        <f>IFERROR(V271/G271,0)</f>
        <v>0</v>
      </c>
      <c r="W272" s="50">
        <f>IFERROR(W271/G271,0)</f>
        <v>0</v>
      </c>
      <c r="X272" s="50">
        <f>IFERROR(X271/G271,0)</f>
        <v>0</v>
      </c>
      <c r="Y272" s="50">
        <f>IFERROR(Y271/G271,0)</f>
        <v>0</v>
      </c>
      <c r="Z272" s="50">
        <f>IFERROR(Z271/G271,0)</f>
        <v>0</v>
      </c>
      <c r="AA272" s="50">
        <f>IFERROR(AA271/G271,0)</f>
        <v>0</v>
      </c>
      <c r="AB272" s="50">
        <f>IFERROR(AB271/G271,0)</f>
        <v>0</v>
      </c>
      <c r="AC272" s="50">
        <f>IFERROR(IF(AC271="",0,AC271),0)</f>
        <v>0</v>
      </c>
      <c r="AD272" s="3"/>
      <c r="AE272" s="72"/>
      <c r="AF272" s="3"/>
      <c r="AG272" s="3"/>
      <c r="AH272" s="3"/>
      <c r="AI272" s="3"/>
      <c r="AJ272" s="3"/>
      <c r="AK272" s="3"/>
      <c r="AL272" s="62"/>
      <c r="AM272" s="62"/>
      <c r="AN272" s="62"/>
      <c r="AO272" s="3"/>
      <c r="AP272" s="3"/>
      <c r="AQ272" s="2"/>
      <c r="AR272" s="2"/>
      <c r="AS272" s="2"/>
      <c r="AT272" s="2"/>
      <c r="AU272" s="20"/>
      <c r="AV272" s="20"/>
      <c r="AW272" s="21"/>
    </row>
    <row r="273" spans="1:82" x14ac:dyDescent="0.2">
      <c r="A273" s="506"/>
      <c r="B273" s="506"/>
      <c r="C273" s="506"/>
      <c r="D273" s="506"/>
      <c r="E273" s="506"/>
      <c r="F273" s="506"/>
      <c r="G273" s="506"/>
      <c r="H273" s="506"/>
      <c r="I273" s="506"/>
      <c r="J273" s="506"/>
      <c r="K273" s="506"/>
      <c r="L273" s="506"/>
      <c r="M273" s="506"/>
      <c r="N273" s="506"/>
      <c r="O273" s="504" t="s">
        <v>43</v>
      </c>
      <c r="P273" s="505"/>
      <c r="Q273" s="505"/>
      <c r="R273" s="505"/>
      <c r="S273" s="505"/>
      <c r="T273" s="39" t="s">
        <v>0</v>
      </c>
      <c r="U273" s="50">
        <f t="shared" ref="U273:AB273" si="142">IFERROR(SUM(U271:U271),0)</f>
        <v>0</v>
      </c>
      <c r="V273" s="50">
        <f t="shared" si="142"/>
        <v>0</v>
      </c>
      <c r="W273" s="50">
        <f t="shared" si="142"/>
        <v>0</v>
      </c>
      <c r="X273" s="50">
        <f t="shared" si="142"/>
        <v>0</v>
      </c>
      <c r="Y273" s="50">
        <f t="shared" si="142"/>
        <v>0</v>
      </c>
      <c r="Z273" s="50">
        <f t="shared" si="142"/>
        <v>0</v>
      </c>
      <c r="AA273" s="50">
        <f t="shared" si="142"/>
        <v>0</v>
      </c>
      <c r="AB273" s="50">
        <f t="shared" si="142"/>
        <v>0</v>
      </c>
      <c r="AC273" s="50" t="s">
        <v>57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ht="15" x14ac:dyDescent="0.25">
      <c r="A274" s="507" t="s">
        <v>142</v>
      </c>
      <c r="B274" s="508"/>
      <c r="C274" s="508"/>
      <c r="D274" s="508"/>
      <c r="E274" s="508"/>
      <c r="F274" s="508"/>
      <c r="G274" s="508"/>
      <c r="H274" s="508"/>
      <c r="I274" s="508"/>
      <c r="J274" s="508"/>
      <c r="K274" s="508"/>
      <c r="L274" s="508"/>
      <c r="M274" s="508"/>
      <c r="N274" s="508"/>
      <c r="O274" s="508"/>
      <c r="P274" s="508"/>
      <c r="Q274" s="508"/>
      <c r="R274" s="508"/>
      <c r="S274" s="508"/>
      <c r="T274" s="508"/>
      <c r="U274" s="508"/>
      <c r="V274" s="508"/>
      <c r="W274" s="508"/>
      <c r="X274" s="509"/>
      <c r="Y274" s="509"/>
      <c r="Z274" s="509"/>
      <c r="AA274" s="510"/>
      <c r="AB274" s="510"/>
      <c r="AC274" s="510"/>
      <c r="AD274" s="510"/>
      <c r="AE274" s="511"/>
      <c r="AF274" s="512"/>
      <c r="AG274" s="2"/>
      <c r="AH274" s="2"/>
      <c r="AI274" s="2"/>
      <c r="AJ274" s="2"/>
      <c r="AK274" s="61"/>
      <c r="AL274" s="61"/>
      <c r="AM274" s="61"/>
      <c r="AN274" s="2"/>
      <c r="AO274" s="2"/>
      <c r="AP274" s="2"/>
      <c r="AQ274" s="2"/>
      <c r="AR274" s="2"/>
    </row>
    <row r="275" spans="1:82" ht="22.5" x14ac:dyDescent="0.2">
      <c r="A275" s="79" t="s">
        <v>405</v>
      </c>
      <c r="B275" s="80" t="s">
        <v>406</v>
      </c>
      <c r="C275" s="80">
        <v>4301020278</v>
      </c>
      <c r="D275" s="80">
        <v>4680115883864</v>
      </c>
      <c r="E275" s="81">
        <v>1.35</v>
      </c>
      <c r="F275" s="82">
        <v>8</v>
      </c>
      <c r="G275" s="81">
        <v>10.8</v>
      </c>
      <c r="H275" s="81">
        <v>11.28</v>
      </c>
      <c r="I275" s="83">
        <v>56</v>
      </c>
      <c r="J275" s="83" t="s">
        <v>137</v>
      </c>
      <c r="K275" s="84" t="s">
        <v>125</v>
      </c>
      <c r="L275" s="84"/>
      <c r="M275" s="501">
        <v>50</v>
      </c>
      <c r="N275" s="501"/>
      <c r="O275" s="605" t="str">
        <f>HYPERLINK("https://abi.ru/products/Охлажденные/Стародворье/Филейная/Ветчины/P003842/","Ветчины «Филейная с филе сочного окорока» Весовой п/а ТМ «Стародворье»")</f>
        <v>Ветчины «Филейная с филе сочного окорока» Весовой п/а ТМ «Стародворье»</v>
      </c>
      <c r="P275" s="503"/>
      <c r="Q275" s="503"/>
      <c r="R275" s="503"/>
      <c r="S275" s="503"/>
      <c r="T275" s="85" t="s">
        <v>0</v>
      </c>
      <c r="U275" s="65">
        <v>0</v>
      </c>
      <c r="V275" s="66">
        <f>IFERROR(IF(U275="",0,CEILING((U275/$G275),1)*$G275),"")</f>
        <v>0</v>
      </c>
      <c r="W275" s="65">
        <v>0</v>
      </c>
      <c r="X275" s="66">
        <f>IFERROR(IF(W275="",0,CEILING((W275/$G275),1)*$G275),"")</f>
        <v>0</v>
      </c>
      <c r="Y275" s="65">
        <v>0</v>
      </c>
      <c r="Z275" s="66">
        <f>IFERROR(IF(Y275="",0,CEILING((Y275/$G275),1)*$G275),"")</f>
        <v>0</v>
      </c>
      <c r="AA275" s="65">
        <v>0</v>
      </c>
      <c r="AB275" s="66">
        <f>IFERROR(IF(AA275="",0,CEILING((AA275/$G275),1)*$G275),"")</f>
        <v>0</v>
      </c>
      <c r="AC275" s="67" t="str">
        <f>IF(IFERROR(ROUNDUP(V275/G275,0)*0.02175,0)+IFERROR(ROUNDUP(X275/G275,0)*0.02175,0)+IFERROR(ROUNDUP(Z275/G275,0)*0.02175,0)+IFERROR(ROUNDUP(AB275/G275,0)*0.02175,0)=0,"",IFERROR(ROUNDUP(V275/G275,0)*0.02175,0)+IFERROR(ROUNDUP(X275/G275,0)*0.02175,0)+IFERROR(ROUNDUP(Z275/G275,0)*0.02175,0)+IFERROR(ROUNDUP(AB275/G275,0)*0.02175,0))</f>
        <v/>
      </c>
      <c r="AD275" s="79" t="s">
        <v>403</v>
      </c>
      <c r="AE275" s="79" t="s">
        <v>57</v>
      </c>
      <c r="AF275" s="318" t="s">
        <v>407</v>
      </c>
      <c r="AG275" s="2"/>
      <c r="AH275" s="2"/>
      <c r="AI275" s="2"/>
      <c r="AJ275" s="2"/>
      <c r="AK275" s="2"/>
      <c r="AL275" s="61"/>
      <c r="AM275" s="61"/>
      <c r="AN275" s="61"/>
      <c r="AO275" s="2"/>
      <c r="AP275" s="2"/>
      <c r="AQ275" s="2"/>
      <c r="AR275" s="2"/>
      <c r="AS275" s="2"/>
      <c r="AT275" s="2"/>
      <c r="AU275" s="20"/>
      <c r="AV275" s="20"/>
      <c r="AW275" s="21"/>
      <c r="BB275" s="317" t="s">
        <v>65</v>
      </c>
      <c r="BO275" s="77">
        <f>IFERROR(U275*H275/G275,0)</f>
        <v>0</v>
      </c>
      <c r="BP275" s="77">
        <f>IFERROR(V275*H275/G275,0)</f>
        <v>0</v>
      </c>
      <c r="BQ275" s="77">
        <f>IFERROR(1/I275*(U275/G275),0)</f>
        <v>0</v>
      </c>
      <c r="BR275" s="77">
        <f>IFERROR(1/I275*(V275/G275),0)</f>
        <v>0</v>
      </c>
      <c r="BS275" s="77">
        <f>IFERROR(W275*H275/G275,0)</f>
        <v>0</v>
      </c>
      <c r="BT275" s="77">
        <f>IFERROR(X275*H275/G275,0)</f>
        <v>0</v>
      </c>
      <c r="BU275" s="77">
        <f>IFERROR(1/I275*(W275/G275),0)</f>
        <v>0</v>
      </c>
      <c r="BV275" s="77">
        <f>IFERROR(1/I275*(X275/G275),0)</f>
        <v>0</v>
      </c>
      <c r="BW275" s="77">
        <f>IFERROR(Y275*H275/G275,0)</f>
        <v>0</v>
      </c>
      <c r="BX275" s="77">
        <f>IFERROR(Z275*H275/G275,0)</f>
        <v>0</v>
      </c>
      <c r="BY275" s="77">
        <f>IFERROR(1/I275*(Y275/G275),0)</f>
        <v>0</v>
      </c>
      <c r="BZ275" s="77">
        <f>IFERROR(1/I275*(Z275/G275),0)</f>
        <v>0</v>
      </c>
      <c r="CA275" s="77">
        <f>IFERROR(AA275*H275/G275,0)</f>
        <v>0</v>
      </c>
      <c r="CB275" s="77">
        <f>IFERROR(AB275*H275/G275,0)</f>
        <v>0</v>
      </c>
      <c r="CC275" s="77">
        <f>IFERROR(1/I275*(AA275/G275),0)</f>
        <v>0</v>
      </c>
      <c r="CD275" s="77">
        <f>IFERROR(1/I275*(AB275/G275),0)</f>
        <v>0</v>
      </c>
    </row>
    <row r="276" spans="1:82" x14ac:dyDescent="0.2">
      <c r="A276" s="506"/>
      <c r="B276" s="506"/>
      <c r="C276" s="506"/>
      <c r="D276" s="506"/>
      <c r="E276" s="506"/>
      <c r="F276" s="506"/>
      <c r="G276" s="506"/>
      <c r="H276" s="506"/>
      <c r="I276" s="506"/>
      <c r="J276" s="506"/>
      <c r="K276" s="506"/>
      <c r="L276" s="506"/>
      <c r="M276" s="506"/>
      <c r="N276" s="506"/>
      <c r="O276" s="504" t="s">
        <v>43</v>
      </c>
      <c r="P276" s="505"/>
      <c r="Q276" s="505"/>
      <c r="R276" s="505"/>
      <c r="S276" s="505"/>
      <c r="T276" s="39" t="s">
        <v>42</v>
      </c>
      <c r="U276" s="50">
        <f>IFERROR(U275/G275,0)</f>
        <v>0</v>
      </c>
      <c r="V276" s="50">
        <f>IFERROR(V275/G275,0)</f>
        <v>0</v>
      </c>
      <c r="W276" s="50">
        <f>IFERROR(W275/G275,0)</f>
        <v>0</v>
      </c>
      <c r="X276" s="50">
        <f>IFERROR(X275/G275,0)</f>
        <v>0</v>
      </c>
      <c r="Y276" s="50">
        <f>IFERROR(Y275/G275,0)</f>
        <v>0</v>
      </c>
      <c r="Z276" s="50">
        <f>IFERROR(Z275/G275,0)</f>
        <v>0</v>
      </c>
      <c r="AA276" s="50">
        <f>IFERROR(AA275/G275,0)</f>
        <v>0</v>
      </c>
      <c r="AB276" s="50">
        <f>IFERROR(AB275/G275,0)</f>
        <v>0</v>
      </c>
      <c r="AC276" s="50">
        <f>IFERROR(IF(AC275="",0,AC275),0)</f>
        <v>0</v>
      </c>
      <c r="AD276" s="3"/>
      <c r="AE276" s="72"/>
      <c r="AF276" s="3"/>
      <c r="AG276" s="3"/>
      <c r="AH276" s="3"/>
      <c r="AI276" s="3"/>
      <c r="AJ276" s="3"/>
      <c r="AK276" s="3"/>
      <c r="AL276" s="62"/>
      <c r="AM276" s="62"/>
      <c r="AN276" s="62"/>
      <c r="AO276" s="3"/>
      <c r="AP276" s="3"/>
      <c r="AQ276" s="2"/>
      <c r="AR276" s="2"/>
      <c r="AS276" s="2"/>
      <c r="AT276" s="2"/>
      <c r="AU276" s="20"/>
      <c r="AV276" s="20"/>
      <c r="AW276" s="21"/>
    </row>
    <row r="277" spans="1:82" x14ac:dyDescent="0.2">
      <c r="A277" s="506"/>
      <c r="B277" s="506"/>
      <c r="C277" s="506"/>
      <c r="D277" s="506"/>
      <c r="E277" s="506"/>
      <c r="F277" s="506"/>
      <c r="G277" s="506"/>
      <c r="H277" s="506"/>
      <c r="I277" s="506"/>
      <c r="J277" s="506"/>
      <c r="K277" s="506"/>
      <c r="L277" s="506"/>
      <c r="M277" s="506"/>
      <c r="N277" s="506"/>
      <c r="O277" s="504" t="s">
        <v>43</v>
      </c>
      <c r="P277" s="505"/>
      <c r="Q277" s="505"/>
      <c r="R277" s="505"/>
      <c r="S277" s="505"/>
      <c r="T277" s="39" t="s">
        <v>0</v>
      </c>
      <c r="U277" s="50">
        <f t="shared" ref="U277:AB277" si="143">IFERROR(SUM(U275:U275),0)</f>
        <v>0</v>
      </c>
      <c r="V277" s="50">
        <f t="shared" si="143"/>
        <v>0</v>
      </c>
      <c r="W277" s="50">
        <f t="shared" si="143"/>
        <v>0</v>
      </c>
      <c r="X277" s="50">
        <f t="shared" si="143"/>
        <v>0</v>
      </c>
      <c r="Y277" s="50">
        <f t="shared" si="143"/>
        <v>0</v>
      </c>
      <c r="Z277" s="50">
        <f t="shared" si="143"/>
        <v>0</v>
      </c>
      <c r="AA277" s="50">
        <f t="shared" si="143"/>
        <v>0</v>
      </c>
      <c r="AB277" s="50">
        <f t="shared" si="143"/>
        <v>0</v>
      </c>
      <c r="AC277" s="50" t="s">
        <v>57</v>
      </c>
      <c r="AD277" s="3"/>
      <c r="AE277" s="72"/>
      <c r="AF277" s="3"/>
      <c r="AG277" s="3"/>
      <c r="AH277" s="3"/>
      <c r="AI277" s="3"/>
      <c r="AJ277" s="3"/>
      <c r="AK277" s="3"/>
      <c r="AL277" s="62"/>
      <c r="AM277" s="62"/>
      <c r="AN277" s="62"/>
      <c r="AO277" s="3"/>
      <c r="AP277" s="3"/>
      <c r="AQ277" s="2"/>
      <c r="AR277" s="2"/>
      <c r="AS277" s="2"/>
      <c r="AT277" s="2"/>
      <c r="AU277" s="20"/>
      <c r="AV277" s="20"/>
      <c r="AW277" s="21"/>
    </row>
    <row r="278" spans="1:82" ht="15" x14ac:dyDescent="0.25">
      <c r="A278" s="507" t="s">
        <v>146</v>
      </c>
      <c r="B278" s="508"/>
      <c r="C278" s="508"/>
      <c r="D278" s="508"/>
      <c r="E278" s="508"/>
      <c r="F278" s="508"/>
      <c r="G278" s="508"/>
      <c r="H278" s="508"/>
      <c r="I278" s="508"/>
      <c r="J278" s="508"/>
      <c r="K278" s="508"/>
      <c r="L278" s="508"/>
      <c r="M278" s="508"/>
      <c r="N278" s="508"/>
      <c r="O278" s="508"/>
      <c r="P278" s="508"/>
      <c r="Q278" s="508"/>
      <c r="R278" s="508"/>
      <c r="S278" s="508"/>
      <c r="T278" s="508"/>
      <c r="U278" s="508"/>
      <c r="V278" s="508"/>
      <c r="W278" s="508"/>
      <c r="X278" s="509"/>
      <c r="Y278" s="509"/>
      <c r="Z278" s="509"/>
      <c r="AA278" s="510"/>
      <c r="AB278" s="510"/>
      <c r="AC278" s="510"/>
      <c r="AD278" s="510"/>
      <c r="AE278" s="511"/>
      <c r="AF278" s="512"/>
      <c r="AG278" s="2"/>
      <c r="AH278" s="2"/>
      <c r="AI278" s="2"/>
      <c r="AJ278" s="2"/>
      <c r="AK278" s="61"/>
      <c r="AL278" s="61"/>
      <c r="AM278" s="61"/>
      <c r="AN278" s="2"/>
      <c r="AO278" s="2"/>
      <c r="AP278" s="2"/>
      <c r="AQ278" s="2"/>
      <c r="AR278" s="2"/>
    </row>
    <row r="279" spans="1:82" x14ac:dyDescent="0.2">
      <c r="A279" s="79" t="s">
        <v>408</v>
      </c>
      <c r="B279" s="80" t="s">
        <v>409</v>
      </c>
      <c r="C279" s="80">
        <v>4301031282</v>
      </c>
      <c r="D279" s="80">
        <v>4680115883765</v>
      </c>
      <c r="E279" s="81">
        <v>0.7</v>
      </c>
      <c r="F279" s="82">
        <v>6</v>
      </c>
      <c r="G279" s="81">
        <v>4.2</v>
      </c>
      <c r="H279" s="81">
        <v>4.41</v>
      </c>
      <c r="I279" s="83">
        <v>132</v>
      </c>
      <c r="J279" s="83" t="s">
        <v>121</v>
      </c>
      <c r="K279" s="84" t="s">
        <v>98</v>
      </c>
      <c r="L279" s="84"/>
      <c r="M279" s="501">
        <v>40</v>
      </c>
      <c r="N279" s="501"/>
      <c r="O279" s="603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279" s="503"/>
      <c r="Q279" s="503"/>
      <c r="R279" s="503"/>
      <c r="S279" s="503"/>
      <c r="T279" s="85" t="s">
        <v>0</v>
      </c>
      <c r="U279" s="65">
        <v>0</v>
      </c>
      <c r="V279" s="66">
        <f>IFERROR(IF(U279="",0,CEILING((U279/$G279),1)*$G279),"")</f>
        <v>0</v>
      </c>
      <c r="W279" s="65">
        <v>0</v>
      </c>
      <c r="X279" s="66">
        <f>IFERROR(IF(W279="",0,CEILING((W279/$G279),1)*$G279),"")</f>
        <v>0</v>
      </c>
      <c r="Y279" s="65">
        <v>0</v>
      </c>
      <c r="Z279" s="66">
        <f>IFERROR(IF(Y279="",0,CEILING((Y279/$G279),1)*$G279),"")</f>
        <v>0</v>
      </c>
      <c r="AA279" s="65">
        <v>0</v>
      </c>
      <c r="AB279" s="66">
        <f>IFERROR(IF(AA279="",0,CEILING((AA279/$G279),1)*$G279),"")</f>
        <v>0</v>
      </c>
      <c r="AC279" s="67" t="str">
        <f>IF(IFERROR(ROUNDUP(V279/G279,0)*0.00902,0)+IFERROR(ROUNDUP(X279/G279,0)*0.00902,0)+IFERROR(ROUNDUP(Z279/G279,0)*0.00902,0)+IFERROR(ROUNDUP(AB279/G279,0)*0.00902,0)=0,"",IFERROR(ROUNDUP(V279/G279,0)*0.00902,0)+IFERROR(ROUNDUP(X279/G279,0)*0.00902,0)+IFERROR(ROUNDUP(Z279/G279,0)*0.00902,0)+IFERROR(ROUNDUP(AB279/G279,0)*0.00902,0))</f>
        <v/>
      </c>
      <c r="AD279" s="79" t="s">
        <v>403</v>
      </c>
      <c r="AE279" s="79" t="s">
        <v>57</v>
      </c>
      <c r="AF279" s="320" t="s">
        <v>410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319" t="s">
        <v>65</v>
      </c>
      <c r="BO279" s="77">
        <f>IFERROR(U279*H279/G279,0)</f>
        <v>0</v>
      </c>
      <c r="BP279" s="77">
        <f>IFERROR(V279*H279/G279,0)</f>
        <v>0</v>
      </c>
      <c r="BQ279" s="77">
        <f>IFERROR(1/I279*(U279/G279),0)</f>
        <v>0</v>
      </c>
      <c r="BR279" s="77">
        <f>IFERROR(1/I279*(V279/G279),0)</f>
        <v>0</v>
      </c>
      <c r="BS279" s="77">
        <f>IFERROR(W279*H279/G279,0)</f>
        <v>0</v>
      </c>
      <c r="BT279" s="77">
        <f>IFERROR(X279*H279/G279,0)</f>
        <v>0</v>
      </c>
      <c r="BU279" s="77">
        <f>IFERROR(1/I279*(W279/G279),0)</f>
        <v>0</v>
      </c>
      <c r="BV279" s="77">
        <f>IFERROR(1/I279*(X279/G279),0)</f>
        <v>0</v>
      </c>
      <c r="BW279" s="77">
        <f>IFERROR(Y279*H279/G279,0)</f>
        <v>0</v>
      </c>
      <c r="BX279" s="77">
        <f>IFERROR(Z279*H279/G279,0)</f>
        <v>0</v>
      </c>
      <c r="BY279" s="77">
        <f>IFERROR(1/I279*(Y279/G279),0)</f>
        <v>0</v>
      </c>
      <c r="BZ279" s="77">
        <f>IFERROR(1/I279*(Z279/G279),0)</f>
        <v>0</v>
      </c>
      <c r="CA279" s="77">
        <f>IFERROR(AA279*H279/G279,0)</f>
        <v>0</v>
      </c>
      <c r="CB279" s="77">
        <f>IFERROR(AB279*H279/G279,0)</f>
        <v>0</v>
      </c>
      <c r="CC279" s="77">
        <f>IFERROR(1/I279*(AA279/G279),0)</f>
        <v>0</v>
      </c>
      <c r="CD279" s="77">
        <f>IFERROR(1/I279*(AB279/G279),0)</f>
        <v>0</v>
      </c>
    </row>
    <row r="280" spans="1:82" x14ac:dyDescent="0.2">
      <c r="A280" s="506"/>
      <c r="B280" s="506"/>
      <c r="C280" s="506"/>
      <c r="D280" s="506"/>
      <c r="E280" s="506"/>
      <c r="F280" s="506"/>
      <c r="G280" s="506"/>
      <c r="H280" s="506"/>
      <c r="I280" s="506"/>
      <c r="J280" s="506"/>
      <c r="K280" s="506"/>
      <c r="L280" s="506"/>
      <c r="M280" s="506"/>
      <c r="N280" s="506"/>
      <c r="O280" s="504" t="s">
        <v>43</v>
      </c>
      <c r="P280" s="505"/>
      <c r="Q280" s="505"/>
      <c r="R280" s="505"/>
      <c r="S280" s="505"/>
      <c r="T280" s="39" t="s">
        <v>42</v>
      </c>
      <c r="U280" s="50">
        <f>IFERROR(U279/G279,0)</f>
        <v>0</v>
      </c>
      <c r="V280" s="50">
        <f>IFERROR(V279/G279,0)</f>
        <v>0</v>
      </c>
      <c r="W280" s="50">
        <f>IFERROR(W279/G279,0)</f>
        <v>0</v>
      </c>
      <c r="X280" s="50">
        <f>IFERROR(X279/G279,0)</f>
        <v>0</v>
      </c>
      <c r="Y280" s="50">
        <f>IFERROR(Y279/G279,0)</f>
        <v>0</v>
      </c>
      <c r="Z280" s="50">
        <f>IFERROR(Z279/G279,0)</f>
        <v>0</v>
      </c>
      <c r="AA280" s="50">
        <f>IFERROR(AA279/G279,0)</f>
        <v>0</v>
      </c>
      <c r="AB280" s="50">
        <f>IFERROR(AB279/G279,0)</f>
        <v>0</v>
      </c>
      <c r="AC280" s="50">
        <f>IFERROR(IF(AC279="",0,AC279),0)</f>
        <v>0</v>
      </c>
      <c r="AD280" s="3"/>
      <c r="AE280" s="72"/>
      <c r="AF280" s="3"/>
      <c r="AG280" s="3"/>
      <c r="AH280" s="3"/>
      <c r="AI280" s="3"/>
      <c r="AJ280" s="3"/>
      <c r="AK280" s="3"/>
      <c r="AL280" s="62"/>
      <c r="AM280" s="62"/>
      <c r="AN280" s="62"/>
      <c r="AO280" s="3"/>
      <c r="AP280" s="3"/>
      <c r="AQ280" s="2"/>
      <c r="AR280" s="2"/>
      <c r="AS280" s="2"/>
      <c r="AT280" s="2"/>
      <c r="AU280" s="20"/>
      <c r="AV280" s="20"/>
      <c r="AW280" s="21"/>
    </row>
    <row r="281" spans="1:82" x14ac:dyDescent="0.2">
      <c r="A281" s="506"/>
      <c r="B281" s="506"/>
      <c r="C281" s="506"/>
      <c r="D281" s="506"/>
      <c r="E281" s="506"/>
      <c r="F281" s="506"/>
      <c r="G281" s="506"/>
      <c r="H281" s="506"/>
      <c r="I281" s="506"/>
      <c r="J281" s="506"/>
      <c r="K281" s="506"/>
      <c r="L281" s="506"/>
      <c r="M281" s="506"/>
      <c r="N281" s="506"/>
      <c r="O281" s="504" t="s">
        <v>43</v>
      </c>
      <c r="P281" s="505"/>
      <c r="Q281" s="505"/>
      <c r="R281" s="505"/>
      <c r="S281" s="505"/>
      <c r="T281" s="39" t="s">
        <v>0</v>
      </c>
      <c r="U281" s="50">
        <f t="shared" ref="U281:AB281" si="144">IFERROR(SUM(U279:U279),0)</f>
        <v>0</v>
      </c>
      <c r="V281" s="50">
        <f t="shared" si="144"/>
        <v>0</v>
      </c>
      <c r="W281" s="50">
        <f t="shared" si="144"/>
        <v>0</v>
      </c>
      <c r="X281" s="50">
        <f t="shared" si="144"/>
        <v>0</v>
      </c>
      <c r="Y281" s="50">
        <f t="shared" si="144"/>
        <v>0</v>
      </c>
      <c r="Z281" s="50">
        <f t="shared" si="144"/>
        <v>0</v>
      </c>
      <c r="AA281" s="50">
        <f t="shared" si="144"/>
        <v>0</v>
      </c>
      <c r="AB281" s="50">
        <f t="shared" si="144"/>
        <v>0</v>
      </c>
      <c r="AC281" s="50" t="s">
        <v>57</v>
      </c>
      <c r="AD281" s="3"/>
      <c r="AE281" s="72"/>
      <c r="AF281" s="3"/>
      <c r="AG281" s="3"/>
      <c r="AH281" s="3"/>
      <c r="AI281" s="3"/>
      <c r="AJ281" s="3"/>
      <c r="AK281" s="3"/>
      <c r="AL281" s="62"/>
      <c r="AM281" s="62"/>
      <c r="AN281" s="62"/>
      <c r="AO281" s="3"/>
      <c r="AP281" s="3"/>
      <c r="AQ281" s="2"/>
      <c r="AR281" s="2"/>
      <c r="AS281" s="2"/>
      <c r="AT281" s="2"/>
      <c r="AU281" s="20"/>
      <c r="AV281" s="20"/>
      <c r="AW281" s="21"/>
    </row>
    <row r="282" spans="1:82" ht="15" x14ac:dyDescent="0.25">
      <c r="A282" s="507" t="s">
        <v>82</v>
      </c>
      <c r="B282" s="508"/>
      <c r="C282" s="508"/>
      <c r="D282" s="508"/>
      <c r="E282" s="508"/>
      <c r="F282" s="508"/>
      <c r="G282" s="508"/>
      <c r="H282" s="508"/>
      <c r="I282" s="508"/>
      <c r="J282" s="508"/>
      <c r="K282" s="508"/>
      <c r="L282" s="508"/>
      <c r="M282" s="508"/>
      <c r="N282" s="508"/>
      <c r="O282" s="508"/>
      <c r="P282" s="508"/>
      <c r="Q282" s="508"/>
      <c r="R282" s="508"/>
      <c r="S282" s="508"/>
      <c r="T282" s="508"/>
      <c r="U282" s="508"/>
      <c r="V282" s="508"/>
      <c r="W282" s="508"/>
      <c r="X282" s="509"/>
      <c r="Y282" s="509"/>
      <c r="Z282" s="509"/>
      <c r="AA282" s="510"/>
      <c r="AB282" s="510"/>
      <c r="AC282" s="510"/>
      <c r="AD282" s="510"/>
      <c r="AE282" s="511"/>
      <c r="AF282" s="512"/>
      <c r="AG282" s="2"/>
      <c r="AH282" s="2"/>
      <c r="AI282" s="2"/>
      <c r="AJ282" s="2"/>
      <c r="AK282" s="61"/>
      <c r="AL282" s="61"/>
      <c r="AM282" s="61"/>
      <c r="AN282" s="2"/>
      <c r="AO282" s="2"/>
      <c r="AP282" s="2"/>
      <c r="AQ282" s="2"/>
      <c r="AR282" s="2"/>
    </row>
    <row r="283" spans="1:82" ht="33.75" x14ac:dyDescent="0.2">
      <c r="A283" s="79" t="s">
        <v>411</v>
      </c>
      <c r="B283" s="80" t="s">
        <v>412</v>
      </c>
      <c r="C283" s="80">
        <v>4301051603</v>
      </c>
      <c r="D283" s="80">
        <v>4680115883826</v>
      </c>
      <c r="E283" s="81">
        <v>1.35</v>
      </c>
      <c r="F283" s="82">
        <v>6</v>
      </c>
      <c r="G283" s="81">
        <v>8.1</v>
      </c>
      <c r="H283" s="81">
        <v>8.58</v>
      </c>
      <c r="I283" s="83">
        <v>56</v>
      </c>
      <c r="J283" s="83" t="s">
        <v>137</v>
      </c>
      <c r="K283" s="84" t="s">
        <v>85</v>
      </c>
      <c r="L283" s="84"/>
      <c r="M283" s="501">
        <v>40</v>
      </c>
      <c r="N283" s="501"/>
      <c r="O283" s="604" t="str">
        <f>HYPERLINK("https://abi.ru/products/Охлажденные/Стародворье/Филейная/Сосиски/P003873/","Сосиски «Филейные с филе сочного окорока» Весовой п/а ТМ «Стародворье»")</f>
        <v>Сосиски «Филейные с филе сочного окорока» Весовой п/а ТМ «Стародворье»</v>
      </c>
      <c r="P283" s="503"/>
      <c r="Q283" s="503"/>
      <c r="R283" s="503"/>
      <c r="S283" s="503"/>
      <c r="T283" s="85" t="s">
        <v>0</v>
      </c>
      <c r="U283" s="65">
        <v>0</v>
      </c>
      <c r="V283" s="66">
        <f>IFERROR(IF(U283="",0,CEILING((U283/$G283),1)*$G283),"")</f>
        <v>0</v>
      </c>
      <c r="W283" s="65">
        <v>0</v>
      </c>
      <c r="X283" s="66">
        <f>IFERROR(IF(W283="",0,CEILING((W283/$G283),1)*$G283),"")</f>
        <v>0</v>
      </c>
      <c r="Y283" s="65">
        <v>0</v>
      </c>
      <c r="Z283" s="66">
        <f>IFERROR(IF(Y283="",0,CEILING((Y283/$G283),1)*$G283),"")</f>
        <v>0</v>
      </c>
      <c r="AA283" s="65">
        <v>0</v>
      </c>
      <c r="AB283" s="66">
        <f>IFERROR(IF(AA283="",0,CEILING((AA283/$G283),1)*$G283),"")</f>
        <v>0</v>
      </c>
      <c r="AC283" s="67" t="str">
        <f>IF(IFERROR(ROUNDUP(V283/G283,0)*0.02175,0)+IFERROR(ROUNDUP(X283/G283,0)*0.02175,0)+IFERROR(ROUNDUP(Z283/G283,0)*0.02175,0)+IFERROR(ROUNDUP(AB283/G283,0)*0.02175,0)=0,"",IFERROR(ROUNDUP(V283/G283,0)*0.02175,0)+IFERROR(ROUNDUP(X283/G283,0)*0.02175,0)+IFERROR(ROUNDUP(Z283/G283,0)*0.02175,0)+IFERROR(ROUNDUP(AB283/G283,0)*0.02175,0))</f>
        <v/>
      </c>
      <c r="AD283" s="79" t="s">
        <v>403</v>
      </c>
      <c r="AE283" s="79" t="s">
        <v>57</v>
      </c>
      <c r="AF283" s="322" t="s">
        <v>413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321" t="s">
        <v>65</v>
      </c>
      <c r="BO283" s="77">
        <f>IFERROR(U283*H283/G283,0)</f>
        <v>0</v>
      </c>
      <c r="BP283" s="77">
        <f>IFERROR(V283*H283/G283,0)</f>
        <v>0</v>
      </c>
      <c r="BQ283" s="77">
        <f>IFERROR(1/I283*(U283/G283),0)</f>
        <v>0</v>
      </c>
      <c r="BR283" s="77">
        <f>IFERROR(1/I283*(V283/G283),0)</f>
        <v>0</v>
      </c>
      <c r="BS283" s="77">
        <f>IFERROR(W283*H283/G283,0)</f>
        <v>0</v>
      </c>
      <c r="BT283" s="77">
        <f>IFERROR(X283*H283/G283,0)</f>
        <v>0</v>
      </c>
      <c r="BU283" s="77">
        <f>IFERROR(1/I283*(W283/G283),0)</f>
        <v>0</v>
      </c>
      <c r="BV283" s="77">
        <f>IFERROR(1/I283*(X283/G283),0)</f>
        <v>0</v>
      </c>
      <c r="BW283" s="77">
        <f>IFERROR(Y283*H283/G283,0)</f>
        <v>0</v>
      </c>
      <c r="BX283" s="77">
        <f>IFERROR(Z283*H283/G283,0)</f>
        <v>0</v>
      </c>
      <c r="BY283" s="77">
        <f>IFERROR(1/I283*(Y283/G283),0)</f>
        <v>0</v>
      </c>
      <c r="BZ283" s="77">
        <f>IFERROR(1/I283*(Z283/G283),0)</f>
        <v>0</v>
      </c>
      <c r="CA283" s="77">
        <f>IFERROR(AA283*H283/G283,0)</f>
        <v>0</v>
      </c>
      <c r="CB283" s="77">
        <f>IFERROR(AB283*H283/G283,0)</f>
        <v>0</v>
      </c>
      <c r="CC283" s="77">
        <f>IFERROR(1/I283*(AA283/G283),0)</f>
        <v>0</v>
      </c>
      <c r="CD283" s="77">
        <f>IFERROR(1/I283*(AB283/G283),0)</f>
        <v>0</v>
      </c>
    </row>
    <row r="284" spans="1:82" x14ac:dyDescent="0.2">
      <c r="A284" s="506"/>
      <c r="B284" s="506"/>
      <c r="C284" s="506"/>
      <c r="D284" s="506"/>
      <c r="E284" s="506"/>
      <c r="F284" s="506"/>
      <c r="G284" s="506"/>
      <c r="H284" s="506"/>
      <c r="I284" s="506"/>
      <c r="J284" s="506"/>
      <c r="K284" s="506"/>
      <c r="L284" s="506"/>
      <c r="M284" s="506"/>
      <c r="N284" s="506"/>
      <c r="O284" s="504" t="s">
        <v>43</v>
      </c>
      <c r="P284" s="505"/>
      <c r="Q284" s="505"/>
      <c r="R284" s="505"/>
      <c r="S284" s="505"/>
      <c r="T284" s="39" t="s">
        <v>42</v>
      </c>
      <c r="U284" s="50">
        <f>IFERROR(U283/G283,0)</f>
        <v>0</v>
      </c>
      <c r="V284" s="50">
        <f>IFERROR(V283/G283,0)</f>
        <v>0</v>
      </c>
      <c r="W284" s="50">
        <f>IFERROR(W283/G283,0)</f>
        <v>0</v>
      </c>
      <c r="X284" s="50">
        <f>IFERROR(X283/G283,0)</f>
        <v>0</v>
      </c>
      <c r="Y284" s="50">
        <f>IFERROR(Y283/G283,0)</f>
        <v>0</v>
      </c>
      <c r="Z284" s="50">
        <f>IFERROR(Z283/G283,0)</f>
        <v>0</v>
      </c>
      <c r="AA284" s="50">
        <f>IFERROR(AA283/G283,0)</f>
        <v>0</v>
      </c>
      <c r="AB284" s="50">
        <f>IFERROR(AB283/G283,0)</f>
        <v>0</v>
      </c>
      <c r="AC284" s="50">
        <f>IFERROR(IF(AC283="",0,AC283),0)</f>
        <v>0</v>
      </c>
      <c r="AD284" s="3"/>
      <c r="AE284" s="72"/>
      <c r="AF284" s="3"/>
      <c r="AG284" s="3"/>
      <c r="AH284" s="3"/>
      <c r="AI284" s="3"/>
      <c r="AJ284" s="3"/>
      <c r="AK284" s="3"/>
      <c r="AL284" s="62"/>
      <c r="AM284" s="62"/>
      <c r="AN284" s="62"/>
      <c r="AO284" s="3"/>
      <c r="AP284" s="3"/>
      <c r="AQ284" s="2"/>
      <c r="AR284" s="2"/>
      <c r="AS284" s="2"/>
      <c r="AT284" s="2"/>
      <c r="AU284" s="20"/>
      <c r="AV284" s="20"/>
      <c r="AW284" s="21"/>
    </row>
    <row r="285" spans="1:82" x14ac:dyDescent="0.2">
      <c r="A285" s="506"/>
      <c r="B285" s="506"/>
      <c r="C285" s="506"/>
      <c r="D285" s="506"/>
      <c r="E285" s="506"/>
      <c r="F285" s="506"/>
      <c r="G285" s="506"/>
      <c r="H285" s="506"/>
      <c r="I285" s="506"/>
      <c r="J285" s="506"/>
      <c r="K285" s="506"/>
      <c r="L285" s="506"/>
      <c r="M285" s="506"/>
      <c r="N285" s="506"/>
      <c r="O285" s="504" t="s">
        <v>43</v>
      </c>
      <c r="P285" s="505"/>
      <c r="Q285" s="505"/>
      <c r="R285" s="505"/>
      <c r="S285" s="505"/>
      <c r="T285" s="39" t="s">
        <v>0</v>
      </c>
      <c r="U285" s="50">
        <f t="shared" ref="U285:AB285" si="145">IFERROR(SUM(U283:U283),0)</f>
        <v>0</v>
      </c>
      <c r="V285" s="50">
        <f t="shared" si="145"/>
        <v>0</v>
      </c>
      <c r="W285" s="50">
        <f t="shared" si="145"/>
        <v>0</v>
      </c>
      <c r="X285" s="50">
        <f t="shared" si="145"/>
        <v>0</v>
      </c>
      <c r="Y285" s="50">
        <f t="shared" si="145"/>
        <v>0</v>
      </c>
      <c r="Z285" s="50">
        <f t="shared" si="145"/>
        <v>0</v>
      </c>
      <c r="AA285" s="50">
        <f t="shared" si="145"/>
        <v>0</v>
      </c>
      <c r="AB285" s="50">
        <f t="shared" si="145"/>
        <v>0</v>
      </c>
      <c r="AC285" s="50" t="s">
        <v>57</v>
      </c>
      <c r="AD285" s="3"/>
      <c r="AE285" s="72"/>
      <c r="AF285" s="3"/>
      <c r="AG285" s="3"/>
      <c r="AH285" s="3"/>
      <c r="AI285" s="3"/>
      <c r="AJ285" s="3"/>
      <c r="AK285" s="3"/>
      <c r="AL285" s="62"/>
      <c r="AM285" s="62"/>
      <c r="AN285" s="62"/>
      <c r="AO285" s="3"/>
      <c r="AP285" s="3"/>
      <c r="AQ285" s="2"/>
      <c r="AR285" s="2"/>
      <c r="AS285" s="2"/>
      <c r="AT285" s="2"/>
      <c r="AU285" s="20"/>
      <c r="AV285" s="20"/>
      <c r="AW285" s="21"/>
    </row>
    <row r="286" spans="1:82" ht="15" x14ac:dyDescent="0.25">
      <c r="A286" s="526" t="s">
        <v>414</v>
      </c>
      <c r="B286" s="509"/>
      <c r="C286" s="509"/>
      <c r="D286" s="509"/>
      <c r="E286" s="509"/>
      <c r="F286" s="509"/>
      <c r="G286" s="509"/>
      <c r="H286" s="509"/>
      <c r="I286" s="509"/>
      <c r="J286" s="509"/>
      <c r="K286" s="509"/>
      <c r="L286" s="509"/>
      <c r="M286" s="509"/>
      <c r="N286" s="509"/>
      <c r="O286" s="509"/>
      <c r="P286" s="509"/>
      <c r="Q286" s="509"/>
      <c r="R286" s="509"/>
      <c r="S286" s="509"/>
      <c r="T286" s="509"/>
      <c r="U286" s="509"/>
      <c r="V286" s="509"/>
      <c r="W286" s="509"/>
      <c r="X286" s="509"/>
      <c r="Y286" s="509"/>
      <c r="Z286" s="509"/>
      <c r="AA286" s="510"/>
      <c r="AB286" s="510"/>
      <c r="AC286" s="510"/>
      <c r="AD286" s="510"/>
      <c r="AE286" s="511"/>
      <c r="AF286" s="527"/>
      <c r="AG286" s="2"/>
      <c r="AH286" s="2"/>
      <c r="AI286" s="2"/>
      <c r="AJ286" s="2"/>
      <c r="AK286" s="61"/>
      <c r="AL286" s="61"/>
      <c r="AM286" s="61"/>
      <c r="AN286" s="2"/>
      <c r="AO286" s="2"/>
      <c r="AP286" s="2"/>
      <c r="AQ286" s="2"/>
      <c r="AR286" s="2"/>
    </row>
    <row r="287" spans="1:82" ht="15" x14ac:dyDescent="0.25">
      <c r="A287" s="507" t="s">
        <v>118</v>
      </c>
      <c r="B287" s="508"/>
      <c r="C287" s="508"/>
      <c r="D287" s="508"/>
      <c r="E287" s="508"/>
      <c r="F287" s="508"/>
      <c r="G287" s="508"/>
      <c r="H287" s="508"/>
      <c r="I287" s="508"/>
      <c r="J287" s="508"/>
      <c r="K287" s="508"/>
      <c r="L287" s="508"/>
      <c r="M287" s="508"/>
      <c r="N287" s="508"/>
      <c r="O287" s="508"/>
      <c r="P287" s="508"/>
      <c r="Q287" s="508"/>
      <c r="R287" s="508"/>
      <c r="S287" s="508"/>
      <c r="T287" s="508"/>
      <c r="U287" s="508"/>
      <c r="V287" s="508"/>
      <c r="W287" s="508"/>
      <c r="X287" s="509"/>
      <c r="Y287" s="509"/>
      <c r="Z287" s="509"/>
      <c r="AA287" s="510"/>
      <c r="AB287" s="510"/>
      <c r="AC287" s="510"/>
      <c r="AD287" s="510"/>
      <c r="AE287" s="511"/>
      <c r="AF287" s="512"/>
      <c r="AG287" s="2"/>
      <c r="AH287" s="2"/>
      <c r="AI287" s="2"/>
      <c r="AJ287" s="2"/>
      <c r="AK287" s="61"/>
      <c r="AL287" s="61"/>
      <c r="AM287" s="61"/>
      <c r="AN287" s="2"/>
      <c r="AO287" s="2"/>
      <c r="AP287" s="2"/>
      <c r="AQ287" s="2"/>
      <c r="AR287" s="2"/>
    </row>
    <row r="288" spans="1:82" x14ac:dyDescent="0.2">
      <c r="A288" s="79" t="s">
        <v>415</v>
      </c>
      <c r="B288" s="80" t="s">
        <v>416</v>
      </c>
      <c r="C288" s="80">
        <v>4301011911</v>
      </c>
      <c r="D288" s="80">
        <v>4680115885554</v>
      </c>
      <c r="E288" s="81">
        <v>1.35</v>
      </c>
      <c r="F288" s="82">
        <v>8</v>
      </c>
      <c r="G288" s="81">
        <v>10.8</v>
      </c>
      <c r="H288" s="81">
        <v>11.28</v>
      </c>
      <c r="I288" s="83">
        <v>48</v>
      </c>
      <c r="J288" s="83" t="s">
        <v>137</v>
      </c>
      <c r="K288" s="84" t="s">
        <v>296</v>
      </c>
      <c r="L288" s="84"/>
      <c r="M288" s="501">
        <v>55</v>
      </c>
      <c r="N288" s="501"/>
      <c r="O288" s="6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P288" s="503"/>
      <c r="Q288" s="503"/>
      <c r="R288" s="503"/>
      <c r="S288" s="503"/>
      <c r="T288" s="85" t="s">
        <v>0</v>
      </c>
      <c r="U288" s="65">
        <v>0</v>
      </c>
      <c r="V288" s="66">
        <f>IFERROR(IF(U288="",0,CEILING((U288/$G288),1)*$G288),"")</f>
        <v>0</v>
      </c>
      <c r="W288" s="65">
        <v>0</v>
      </c>
      <c r="X288" s="66">
        <f>IFERROR(IF(W288="",0,CEILING((W288/$G288),1)*$G288),"")</f>
        <v>0</v>
      </c>
      <c r="Y288" s="65">
        <v>0</v>
      </c>
      <c r="Z288" s="66">
        <f>IFERROR(IF(Y288="",0,CEILING((Y288/$G288),1)*$G288),"")</f>
        <v>0</v>
      </c>
      <c r="AA288" s="65">
        <v>0</v>
      </c>
      <c r="AB288" s="66">
        <f>IFERROR(IF(AA288="",0,CEILING((AA288/$G288),1)*$G288),"")</f>
        <v>0</v>
      </c>
      <c r="AC288" s="67" t="str">
        <f>IF(IFERROR(ROUNDUP(V288/G288,0)*0.02039,0)+IFERROR(ROUNDUP(X288/G288,0)*0.02039,0)+IFERROR(ROUNDUP(Z288/G288,0)*0.02039,0)+IFERROR(ROUNDUP(AB288/G288,0)*0.02039,0)=0,"",IFERROR(ROUNDUP(V288/G288,0)*0.02039,0)+IFERROR(ROUNDUP(X288/G288,0)*0.02039,0)+IFERROR(ROUNDUP(Z288/G288,0)*0.02039,0)+IFERROR(ROUNDUP(AB288/G288,0)*0.02039,0))</f>
        <v/>
      </c>
      <c r="AD288" s="79" t="s">
        <v>57</v>
      </c>
      <c r="AE288" s="79" t="s">
        <v>57</v>
      </c>
      <c r="AF288" s="324" t="s">
        <v>417</v>
      </c>
      <c r="AG288" s="2"/>
      <c r="AH288" s="2"/>
      <c r="AI288" s="2"/>
      <c r="AJ288" s="2"/>
      <c r="AK288" s="2"/>
      <c r="AL288" s="61"/>
      <c r="AM288" s="61"/>
      <c r="AN288" s="61"/>
      <c r="AO288" s="2"/>
      <c r="AP288" s="2"/>
      <c r="AQ288" s="2"/>
      <c r="AR288" s="2"/>
      <c r="AS288" s="2"/>
      <c r="AT288" s="2"/>
      <c r="AU288" s="20"/>
      <c r="AV288" s="20"/>
      <c r="AW288" s="21"/>
      <c r="BB288" s="323" t="s">
        <v>65</v>
      </c>
      <c r="BO288" s="77">
        <f>IFERROR(U288*H288/G288,0)</f>
        <v>0</v>
      </c>
      <c r="BP288" s="77">
        <f>IFERROR(V288*H288/G288,0)</f>
        <v>0</v>
      </c>
      <c r="BQ288" s="77">
        <f>IFERROR(1/I288*(U288/G288),0)</f>
        <v>0</v>
      </c>
      <c r="BR288" s="77">
        <f>IFERROR(1/I288*(V288/G288),0)</f>
        <v>0</v>
      </c>
      <c r="BS288" s="77">
        <f>IFERROR(W288*H288/G288,0)</f>
        <v>0</v>
      </c>
      <c r="BT288" s="77">
        <f>IFERROR(X288*H288/G288,0)</f>
        <v>0</v>
      </c>
      <c r="BU288" s="77">
        <f>IFERROR(1/I288*(W288/G288),0)</f>
        <v>0</v>
      </c>
      <c r="BV288" s="77">
        <f>IFERROR(1/I288*(X288/G288),0)</f>
        <v>0</v>
      </c>
      <c r="BW288" s="77">
        <f>IFERROR(Y288*H288/G288,0)</f>
        <v>0</v>
      </c>
      <c r="BX288" s="77">
        <f>IFERROR(Z288*H288/G288,0)</f>
        <v>0</v>
      </c>
      <c r="BY288" s="77">
        <f>IFERROR(1/I288*(Y288/G288),0)</f>
        <v>0</v>
      </c>
      <c r="BZ288" s="77">
        <f>IFERROR(1/I288*(Z288/G288),0)</f>
        <v>0</v>
      </c>
      <c r="CA288" s="77">
        <f>IFERROR(AA288*H288/G288,0)</f>
        <v>0</v>
      </c>
      <c r="CB288" s="77">
        <f>IFERROR(AB288*H288/G288,0)</f>
        <v>0</v>
      </c>
      <c r="CC288" s="77">
        <f>IFERROR(1/I288*(AA288/G288),0)</f>
        <v>0</v>
      </c>
      <c r="CD288" s="77">
        <f>IFERROR(1/I288*(AB288/G288),0)</f>
        <v>0</v>
      </c>
    </row>
    <row r="289" spans="1:82" ht="22.5" x14ac:dyDescent="0.2">
      <c r="A289" s="79" t="s">
        <v>418</v>
      </c>
      <c r="B289" s="80" t="s">
        <v>419</v>
      </c>
      <c r="C289" s="80">
        <v>4301011573</v>
      </c>
      <c r="D289" s="80">
        <v>4680115881938</v>
      </c>
      <c r="E289" s="81">
        <v>0.4</v>
      </c>
      <c r="F289" s="82">
        <v>10</v>
      </c>
      <c r="G289" s="81">
        <v>4</v>
      </c>
      <c r="H289" s="81">
        <v>4.21</v>
      </c>
      <c r="I289" s="83">
        <v>132</v>
      </c>
      <c r="J289" s="83" t="s">
        <v>121</v>
      </c>
      <c r="K289" s="84" t="s">
        <v>125</v>
      </c>
      <c r="L289" s="84"/>
      <c r="M289" s="501">
        <v>90</v>
      </c>
      <c r="N289" s="501"/>
      <c r="O289" s="6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89" s="503"/>
      <c r="Q289" s="503"/>
      <c r="R289" s="503"/>
      <c r="S289" s="503"/>
      <c r="T289" s="85" t="s">
        <v>0</v>
      </c>
      <c r="U289" s="65">
        <v>0</v>
      </c>
      <c r="V289" s="66">
        <f>IFERROR(IF(U289="",0,CEILING((U289/$G289),1)*$G289),"")</f>
        <v>0</v>
      </c>
      <c r="W289" s="65">
        <v>0</v>
      </c>
      <c r="X289" s="66">
        <f>IFERROR(IF(W289="",0,CEILING((W289/$G289),1)*$G289),"")</f>
        <v>0</v>
      </c>
      <c r="Y289" s="65">
        <v>0</v>
      </c>
      <c r="Z289" s="66">
        <f>IFERROR(IF(Y289="",0,CEILING((Y289/$G289),1)*$G289),"")</f>
        <v>0</v>
      </c>
      <c r="AA289" s="65">
        <v>0</v>
      </c>
      <c r="AB289" s="66">
        <f>IFERROR(IF(AA289="",0,CEILING((AA289/$G289),1)*$G289),"")</f>
        <v>0</v>
      </c>
      <c r="AC289" s="67" t="str">
        <f>IF(IFERROR(ROUNDUP(V289/G289,0)*0.00902,0)+IFERROR(ROUNDUP(X289/G289,0)*0.00902,0)+IFERROR(ROUNDUP(Z289/G289,0)*0.00902,0)+IFERROR(ROUNDUP(AB289/G289,0)*0.00902,0)=0,"",IFERROR(ROUNDUP(V289/G289,0)*0.00902,0)+IFERROR(ROUNDUP(X289/G289,0)*0.00902,0)+IFERROR(ROUNDUP(Z289/G289,0)*0.00902,0)+IFERROR(ROUNDUP(AB289/G289,0)*0.00902,0))</f>
        <v/>
      </c>
      <c r="AD289" s="79" t="s">
        <v>57</v>
      </c>
      <c r="AE289" s="79" t="s">
        <v>57</v>
      </c>
      <c r="AF289" s="326" t="s">
        <v>420</v>
      </c>
      <c r="AG289" s="2"/>
      <c r="AH289" s="2"/>
      <c r="AI289" s="2"/>
      <c r="AJ289" s="2"/>
      <c r="AK289" s="2"/>
      <c r="AL289" s="61"/>
      <c r="AM289" s="61"/>
      <c r="AN289" s="61"/>
      <c r="AO289" s="2"/>
      <c r="AP289" s="2"/>
      <c r="AQ289" s="2"/>
      <c r="AR289" s="2"/>
      <c r="AS289" s="2"/>
      <c r="AT289" s="2"/>
      <c r="AU289" s="20"/>
      <c r="AV289" s="20"/>
      <c r="AW289" s="21"/>
      <c r="BB289" s="325" t="s">
        <v>65</v>
      </c>
      <c r="BO289" s="77">
        <f>IFERROR(U289*H289/G289,0)</f>
        <v>0</v>
      </c>
      <c r="BP289" s="77">
        <f>IFERROR(V289*H289/G289,0)</f>
        <v>0</v>
      </c>
      <c r="BQ289" s="77">
        <f>IFERROR(1/I289*(U289/G289),0)</f>
        <v>0</v>
      </c>
      <c r="BR289" s="77">
        <f>IFERROR(1/I289*(V289/G289),0)</f>
        <v>0</v>
      </c>
      <c r="BS289" s="77">
        <f>IFERROR(W289*H289/G289,0)</f>
        <v>0</v>
      </c>
      <c r="BT289" s="77">
        <f>IFERROR(X289*H289/G289,0)</f>
        <v>0</v>
      </c>
      <c r="BU289" s="77">
        <f>IFERROR(1/I289*(W289/G289),0)</f>
        <v>0</v>
      </c>
      <c r="BV289" s="77">
        <f>IFERROR(1/I289*(X289/G289),0)</f>
        <v>0</v>
      </c>
      <c r="BW289" s="77">
        <f>IFERROR(Y289*H289/G289,0)</f>
        <v>0</v>
      </c>
      <c r="BX289" s="77">
        <f>IFERROR(Z289*H289/G289,0)</f>
        <v>0</v>
      </c>
      <c r="BY289" s="77">
        <f>IFERROR(1/I289*(Y289/G289),0)</f>
        <v>0</v>
      </c>
      <c r="BZ289" s="77">
        <f>IFERROR(1/I289*(Z289/G289),0)</f>
        <v>0</v>
      </c>
      <c r="CA289" s="77">
        <f>IFERROR(AA289*H289/G289,0)</f>
        <v>0</v>
      </c>
      <c r="CB289" s="77">
        <f>IFERROR(AB289*H289/G289,0)</f>
        <v>0</v>
      </c>
      <c r="CC289" s="77">
        <f>IFERROR(1/I289*(AA289/G289),0)</f>
        <v>0</v>
      </c>
      <c r="CD289" s="77">
        <f>IFERROR(1/I289*(AB289/G289),0)</f>
        <v>0</v>
      </c>
    </row>
    <row r="290" spans="1:82" x14ac:dyDescent="0.2">
      <c r="A290" s="506"/>
      <c r="B290" s="506"/>
      <c r="C290" s="506"/>
      <c r="D290" s="506"/>
      <c r="E290" s="506"/>
      <c r="F290" s="506"/>
      <c r="G290" s="506"/>
      <c r="H290" s="506"/>
      <c r="I290" s="506"/>
      <c r="J290" s="506"/>
      <c r="K290" s="506"/>
      <c r="L290" s="506"/>
      <c r="M290" s="506"/>
      <c r="N290" s="506"/>
      <c r="O290" s="504" t="s">
        <v>43</v>
      </c>
      <c r="P290" s="505"/>
      <c r="Q290" s="505"/>
      <c r="R290" s="505"/>
      <c r="S290" s="505"/>
      <c r="T290" s="39" t="s">
        <v>42</v>
      </c>
      <c r="U290" s="50">
        <f>IFERROR(U288/G288,0)+IFERROR(U289/G289,0)</f>
        <v>0</v>
      </c>
      <c r="V290" s="50">
        <f>IFERROR(V288/G288,0)+IFERROR(V289/G289,0)</f>
        <v>0</v>
      </c>
      <c r="W290" s="50">
        <f>IFERROR(W288/G288,0)+IFERROR(W289/G289,0)</f>
        <v>0</v>
      </c>
      <c r="X290" s="50">
        <f>IFERROR(X288/G288,0)+IFERROR(X289/G289,0)</f>
        <v>0</v>
      </c>
      <c r="Y290" s="50">
        <f>IFERROR(Y288/G288,0)+IFERROR(Y289/G289,0)</f>
        <v>0</v>
      </c>
      <c r="Z290" s="50">
        <f>IFERROR(Z288/G288,0)+IFERROR(Z289/G289,0)</f>
        <v>0</v>
      </c>
      <c r="AA290" s="50">
        <f>IFERROR(AA288/G288,0)+IFERROR(AA289/G289,0)</f>
        <v>0</v>
      </c>
      <c r="AB290" s="50">
        <f>IFERROR(AB288/G288,0)+IFERROR(AB289/G289,0)</f>
        <v>0</v>
      </c>
      <c r="AC290" s="50">
        <f>IFERROR(IF(AC288="",0,AC288),0)+IFERROR(IF(AC289="",0,AC289),0)</f>
        <v>0</v>
      </c>
      <c r="AD290" s="3"/>
      <c r="AE290" s="72"/>
      <c r="AF290" s="3"/>
      <c r="AG290" s="3"/>
      <c r="AH290" s="3"/>
      <c r="AI290" s="3"/>
      <c r="AJ290" s="3"/>
      <c r="AK290" s="3"/>
      <c r="AL290" s="62"/>
      <c r="AM290" s="62"/>
      <c r="AN290" s="62"/>
      <c r="AO290" s="3"/>
      <c r="AP290" s="3"/>
      <c r="AQ290" s="2"/>
      <c r="AR290" s="2"/>
      <c r="AS290" s="2"/>
      <c r="AT290" s="2"/>
      <c r="AU290" s="20"/>
      <c r="AV290" s="20"/>
      <c r="AW290" s="21"/>
    </row>
    <row r="291" spans="1:82" x14ac:dyDescent="0.2">
      <c r="A291" s="506"/>
      <c r="B291" s="506"/>
      <c r="C291" s="506"/>
      <c r="D291" s="506"/>
      <c r="E291" s="506"/>
      <c r="F291" s="506"/>
      <c r="G291" s="506"/>
      <c r="H291" s="506"/>
      <c r="I291" s="506"/>
      <c r="J291" s="506"/>
      <c r="K291" s="506"/>
      <c r="L291" s="506"/>
      <c r="M291" s="506"/>
      <c r="N291" s="506"/>
      <c r="O291" s="504" t="s">
        <v>43</v>
      </c>
      <c r="P291" s="505"/>
      <c r="Q291" s="505"/>
      <c r="R291" s="505"/>
      <c r="S291" s="505"/>
      <c r="T291" s="39" t="s">
        <v>0</v>
      </c>
      <c r="U291" s="50">
        <f t="shared" ref="U291:AB291" si="146">IFERROR(SUM(U288:U289),0)</f>
        <v>0</v>
      </c>
      <c r="V291" s="50">
        <f t="shared" si="146"/>
        <v>0</v>
      </c>
      <c r="W291" s="50">
        <f t="shared" si="146"/>
        <v>0</v>
      </c>
      <c r="X291" s="50">
        <f t="shared" si="146"/>
        <v>0</v>
      </c>
      <c r="Y291" s="50">
        <f t="shared" si="146"/>
        <v>0</v>
      </c>
      <c r="Z291" s="50">
        <f t="shared" si="146"/>
        <v>0</v>
      </c>
      <c r="AA291" s="50">
        <f t="shared" si="146"/>
        <v>0</v>
      </c>
      <c r="AB291" s="50">
        <f t="shared" si="146"/>
        <v>0</v>
      </c>
      <c r="AC291" s="50" t="s">
        <v>57</v>
      </c>
      <c r="AD291" s="3"/>
      <c r="AE291" s="72"/>
      <c r="AF291" s="3"/>
      <c r="AG291" s="3"/>
      <c r="AH291" s="3"/>
      <c r="AI291" s="3"/>
      <c r="AJ291" s="3"/>
      <c r="AK291" s="3"/>
      <c r="AL291" s="62"/>
      <c r="AM291" s="62"/>
      <c r="AN291" s="62"/>
      <c r="AO291" s="3"/>
      <c r="AP291" s="3"/>
      <c r="AQ291" s="2"/>
      <c r="AR291" s="2"/>
      <c r="AS291" s="2"/>
      <c r="AT291" s="2"/>
      <c r="AU291" s="20"/>
      <c r="AV291" s="20"/>
      <c r="AW291" s="21"/>
    </row>
    <row r="292" spans="1:82" ht="15" x14ac:dyDescent="0.25">
      <c r="A292" s="507" t="s">
        <v>146</v>
      </c>
      <c r="B292" s="508"/>
      <c r="C292" s="508"/>
      <c r="D292" s="508"/>
      <c r="E292" s="508"/>
      <c r="F292" s="508"/>
      <c r="G292" s="508"/>
      <c r="H292" s="508"/>
      <c r="I292" s="508"/>
      <c r="J292" s="508"/>
      <c r="K292" s="508"/>
      <c r="L292" s="508"/>
      <c r="M292" s="508"/>
      <c r="N292" s="508"/>
      <c r="O292" s="508"/>
      <c r="P292" s="508"/>
      <c r="Q292" s="508"/>
      <c r="R292" s="508"/>
      <c r="S292" s="508"/>
      <c r="T292" s="508"/>
      <c r="U292" s="508"/>
      <c r="V292" s="508"/>
      <c r="W292" s="508"/>
      <c r="X292" s="509"/>
      <c r="Y292" s="509"/>
      <c r="Z292" s="509"/>
      <c r="AA292" s="510"/>
      <c r="AB292" s="510"/>
      <c r="AC292" s="510"/>
      <c r="AD292" s="510"/>
      <c r="AE292" s="511"/>
      <c r="AF292" s="512"/>
      <c r="AG292" s="2"/>
      <c r="AH292" s="2"/>
      <c r="AI292" s="2"/>
      <c r="AJ292" s="2"/>
      <c r="AK292" s="61"/>
      <c r="AL292" s="61"/>
      <c r="AM292" s="61"/>
      <c r="AN292" s="2"/>
      <c r="AO292" s="2"/>
      <c r="AP292" s="2"/>
      <c r="AQ292" s="2"/>
      <c r="AR292" s="2"/>
    </row>
    <row r="293" spans="1:82" x14ac:dyDescent="0.2">
      <c r="A293" s="79" t="s">
        <v>421</v>
      </c>
      <c r="B293" s="80" t="s">
        <v>422</v>
      </c>
      <c r="C293" s="80">
        <v>4301030878</v>
      </c>
      <c r="D293" s="80">
        <v>4607091387193</v>
      </c>
      <c r="E293" s="81">
        <v>0.7</v>
      </c>
      <c r="F293" s="82">
        <v>6</v>
      </c>
      <c r="G293" s="81">
        <v>4.2</v>
      </c>
      <c r="H293" s="81">
        <v>4.47</v>
      </c>
      <c r="I293" s="83">
        <v>132</v>
      </c>
      <c r="J293" s="83" t="s">
        <v>121</v>
      </c>
      <c r="K293" s="84" t="s">
        <v>98</v>
      </c>
      <c r="L293" s="84"/>
      <c r="M293" s="501">
        <v>35</v>
      </c>
      <c r="N293" s="501"/>
      <c r="O293" s="6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93" s="503"/>
      <c r="Q293" s="503"/>
      <c r="R293" s="503"/>
      <c r="S293" s="503"/>
      <c r="T293" s="85" t="s">
        <v>0</v>
      </c>
      <c r="U293" s="65">
        <v>0</v>
      </c>
      <c r="V293" s="66">
        <f>IFERROR(IF(U293="",0,CEILING((U293/$G293),1)*$G293),"")</f>
        <v>0</v>
      </c>
      <c r="W293" s="65">
        <v>0</v>
      </c>
      <c r="X293" s="66">
        <f>IFERROR(IF(W293="",0,CEILING((W293/$G293),1)*$G293),"")</f>
        <v>0</v>
      </c>
      <c r="Y293" s="65">
        <v>0</v>
      </c>
      <c r="Z293" s="66">
        <f>IFERROR(IF(Y293="",0,CEILING((Y293/$G293),1)*$G293),"")</f>
        <v>0</v>
      </c>
      <c r="AA293" s="65">
        <v>0</v>
      </c>
      <c r="AB293" s="66">
        <f>IFERROR(IF(AA293="",0,CEILING((AA293/$G293),1)*$G293),"")</f>
        <v>0</v>
      </c>
      <c r="AC293" s="67" t="str">
        <f>IF(IFERROR(ROUNDUP(V293/G293,0)*0.00902,0)+IFERROR(ROUNDUP(X293/G293,0)*0.00902,0)+IFERROR(ROUNDUP(Z293/G293,0)*0.00902,0)+IFERROR(ROUNDUP(AB293/G293,0)*0.00902,0)=0,"",IFERROR(ROUNDUP(V293/G293,0)*0.00902,0)+IFERROR(ROUNDUP(X293/G293,0)*0.00902,0)+IFERROR(ROUNDUP(Z293/G293,0)*0.00902,0)+IFERROR(ROUNDUP(AB293/G293,0)*0.00902,0))</f>
        <v/>
      </c>
      <c r="AD293" s="79" t="s">
        <v>57</v>
      </c>
      <c r="AE293" s="79" t="s">
        <v>57</v>
      </c>
      <c r="AF293" s="328" t="s">
        <v>423</v>
      </c>
      <c r="AG293" s="2"/>
      <c r="AH293" s="2"/>
      <c r="AI293" s="2"/>
      <c r="AJ293" s="2"/>
      <c r="AK293" s="2"/>
      <c r="AL293" s="61"/>
      <c r="AM293" s="61"/>
      <c r="AN293" s="61"/>
      <c r="AO293" s="2"/>
      <c r="AP293" s="2"/>
      <c r="AQ293" s="2"/>
      <c r="AR293" s="2"/>
      <c r="AS293" s="2"/>
      <c r="AT293" s="2"/>
      <c r="AU293" s="20"/>
      <c r="AV293" s="20"/>
      <c r="AW293" s="21"/>
      <c r="BB293" s="327" t="s">
        <v>65</v>
      </c>
      <c r="BO293" s="77">
        <f>IFERROR(U293*H293/G293,0)</f>
        <v>0</v>
      </c>
      <c r="BP293" s="77">
        <f>IFERROR(V293*H293/G293,0)</f>
        <v>0</v>
      </c>
      <c r="BQ293" s="77">
        <f>IFERROR(1/I293*(U293/G293),0)</f>
        <v>0</v>
      </c>
      <c r="BR293" s="77">
        <f>IFERROR(1/I293*(V293/G293),0)</f>
        <v>0</v>
      </c>
      <c r="BS293" s="77">
        <f>IFERROR(W293*H293/G293,0)</f>
        <v>0</v>
      </c>
      <c r="BT293" s="77">
        <f>IFERROR(X293*H293/G293,0)</f>
        <v>0</v>
      </c>
      <c r="BU293" s="77">
        <f>IFERROR(1/I293*(W293/G293),0)</f>
        <v>0</v>
      </c>
      <c r="BV293" s="77">
        <f>IFERROR(1/I293*(X293/G293),0)</f>
        <v>0</v>
      </c>
      <c r="BW293" s="77">
        <f>IFERROR(Y293*H293/G293,0)</f>
        <v>0</v>
      </c>
      <c r="BX293" s="77">
        <f>IFERROR(Z293*H293/G293,0)</f>
        <v>0</v>
      </c>
      <c r="BY293" s="77">
        <f>IFERROR(1/I293*(Y293/G293),0)</f>
        <v>0</v>
      </c>
      <c r="BZ293" s="77">
        <f>IFERROR(1/I293*(Z293/G293),0)</f>
        <v>0</v>
      </c>
      <c r="CA293" s="77">
        <f>IFERROR(AA293*H293/G293,0)</f>
        <v>0</v>
      </c>
      <c r="CB293" s="77">
        <f>IFERROR(AB293*H293/G293,0)</f>
        <v>0</v>
      </c>
      <c r="CC293" s="77">
        <f>IFERROR(1/I293*(AA293/G293),0)</f>
        <v>0</v>
      </c>
      <c r="CD293" s="77">
        <f>IFERROR(1/I293*(AB293/G293),0)</f>
        <v>0</v>
      </c>
    </row>
    <row r="294" spans="1:82" x14ac:dyDescent="0.2">
      <c r="A294" s="506"/>
      <c r="B294" s="506"/>
      <c r="C294" s="506"/>
      <c r="D294" s="506"/>
      <c r="E294" s="506"/>
      <c r="F294" s="506"/>
      <c r="G294" s="506"/>
      <c r="H294" s="506"/>
      <c r="I294" s="506"/>
      <c r="J294" s="506"/>
      <c r="K294" s="506"/>
      <c r="L294" s="506"/>
      <c r="M294" s="506"/>
      <c r="N294" s="506"/>
      <c r="O294" s="504" t="s">
        <v>43</v>
      </c>
      <c r="P294" s="505"/>
      <c r="Q294" s="505"/>
      <c r="R294" s="505"/>
      <c r="S294" s="505"/>
      <c r="T294" s="39" t="s">
        <v>42</v>
      </c>
      <c r="U294" s="50">
        <f>IFERROR(U293/G293,0)</f>
        <v>0</v>
      </c>
      <c r="V294" s="50">
        <f>IFERROR(V293/G293,0)</f>
        <v>0</v>
      </c>
      <c r="W294" s="50">
        <f>IFERROR(W293/G293,0)</f>
        <v>0</v>
      </c>
      <c r="X294" s="50">
        <f>IFERROR(X293/G293,0)</f>
        <v>0</v>
      </c>
      <c r="Y294" s="50">
        <f>IFERROR(Y293/G293,0)</f>
        <v>0</v>
      </c>
      <c r="Z294" s="50">
        <f>IFERROR(Z293/G293,0)</f>
        <v>0</v>
      </c>
      <c r="AA294" s="50">
        <f>IFERROR(AA293/G293,0)</f>
        <v>0</v>
      </c>
      <c r="AB294" s="50">
        <f>IFERROR(AB293/G293,0)</f>
        <v>0</v>
      </c>
      <c r="AC294" s="50">
        <f>IFERROR(IF(AC293="",0,AC293),0)</f>
        <v>0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x14ac:dyDescent="0.2">
      <c r="A295" s="506"/>
      <c r="B295" s="506"/>
      <c r="C295" s="506"/>
      <c r="D295" s="506"/>
      <c r="E295" s="506"/>
      <c r="F295" s="506"/>
      <c r="G295" s="506"/>
      <c r="H295" s="506"/>
      <c r="I295" s="506"/>
      <c r="J295" s="506"/>
      <c r="K295" s="506"/>
      <c r="L295" s="506"/>
      <c r="M295" s="506"/>
      <c r="N295" s="506"/>
      <c r="O295" s="504" t="s">
        <v>43</v>
      </c>
      <c r="P295" s="505"/>
      <c r="Q295" s="505"/>
      <c r="R295" s="505"/>
      <c r="S295" s="505"/>
      <c r="T295" s="39" t="s">
        <v>0</v>
      </c>
      <c r="U295" s="50">
        <f t="shared" ref="U295:AB295" si="147">IFERROR(SUM(U293:U293),0)</f>
        <v>0</v>
      </c>
      <c r="V295" s="50">
        <f t="shared" si="147"/>
        <v>0</v>
      </c>
      <c r="W295" s="50">
        <f t="shared" si="147"/>
        <v>0</v>
      </c>
      <c r="X295" s="50">
        <f t="shared" si="147"/>
        <v>0</v>
      </c>
      <c r="Y295" s="50">
        <f t="shared" si="147"/>
        <v>0</v>
      </c>
      <c r="Z295" s="50">
        <f t="shared" si="147"/>
        <v>0</v>
      </c>
      <c r="AA295" s="50">
        <f t="shared" si="147"/>
        <v>0</v>
      </c>
      <c r="AB295" s="50">
        <f t="shared" si="147"/>
        <v>0</v>
      </c>
      <c r="AC295" s="50" t="s">
        <v>57</v>
      </c>
      <c r="AD295" s="3"/>
      <c r="AE295" s="72"/>
      <c r="AF295" s="3"/>
      <c r="AG295" s="3"/>
      <c r="AH295" s="3"/>
      <c r="AI295" s="3"/>
      <c r="AJ295" s="3"/>
      <c r="AK295" s="3"/>
      <c r="AL295" s="62"/>
      <c r="AM295" s="62"/>
      <c r="AN295" s="62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t="15" x14ac:dyDescent="0.25">
      <c r="A296" s="507" t="s">
        <v>82</v>
      </c>
      <c r="B296" s="508"/>
      <c r="C296" s="508"/>
      <c r="D296" s="508"/>
      <c r="E296" s="508"/>
      <c r="F296" s="508"/>
      <c r="G296" s="508"/>
      <c r="H296" s="508"/>
      <c r="I296" s="508"/>
      <c r="J296" s="508"/>
      <c r="K296" s="508"/>
      <c r="L296" s="508"/>
      <c r="M296" s="508"/>
      <c r="N296" s="508"/>
      <c r="O296" s="508"/>
      <c r="P296" s="508"/>
      <c r="Q296" s="508"/>
      <c r="R296" s="508"/>
      <c r="S296" s="508"/>
      <c r="T296" s="508"/>
      <c r="U296" s="508"/>
      <c r="V296" s="508"/>
      <c r="W296" s="508"/>
      <c r="X296" s="509"/>
      <c r="Y296" s="509"/>
      <c r="Z296" s="509"/>
      <c r="AA296" s="510"/>
      <c r="AB296" s="510"/>
      <c r="AC296" s="510"/>
      <c r="AD296" s="510"/>
      <c r="AE296" s="511"/>
      <c r="AF296" s="512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ht="33.75" x14ac:dyDescent="0.2">
      <c r="A297" s="79" t="s">
        <v>424</v>
      </c>
      <c r="B297" s="80" t="s">
        <v>425</v>
      </c>
      <c r="C297" s="80">
        <v>4301051938</v>
      </c>
      <c r="D297" s="80">
        <v>4607091387957</v>
      </c>
      <c r="E297" s="81">
        <v>1.3</v>
      </c>
      <c r="F297" s="82">
        <v>6</v>
      </c>
      <c r="G297" s="81">
        <v>7.8</v>
      </c>
      <c r="H297" s="81">
        <v>8.3640000000000008</v>
      </c>
      <c r="I297" s="83">
        <v>56</v>
      </c>
      <c r="J297" s="83" t="s">
        <v>137</v>
      </c>
      <c r="K297" s="84" t="s">
        <v>88</v>
      </c>
      <c r="L297" s="84"/>
      <c r="M297" s="501">
        <v>40</v>
      </c>
      <c r="N297" s="501"/>
      <c r="O297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97" s="503"/>
      <c r="Q297" s="503"/>
      <c r="R297" s="503"/>
      <c r="S297" s="503"/>
      <c r="T297" s="85" t="s">
        <v>0</v>
      </c>
      <c r="U297" s="65">
        <v>0</v>
      </c>
      <c r="V297" s="66">
        <f>IFERROR(IF(U297="",0,CEILING((U297/$G297),1)*$G297),"")</f>
        <v>0</v>
      </c>
      <c r="W297" s="65">
        <v>0</v>
      </c>
      <c r="X297" s="66">
        <f>IFERROR(IF(W297="",0,CEILING((W297/$G297),1)*$G297),"")</f>
        <v>0</v>
      </c>
      <c r="Y297" s="65">
        <v>0</v>
      </c>
      <c r="Z297" s="66">
        <f>IFERROR(IF(Y297="",0,CEILING((Y297/$G297),1)*$G297),"")</f>
        <v>0</v>
      </c>
      <c r="AA297" s="65">
        <v>0</v>
      </c>
      <c r="AB297" s="66">
        <f>IFERROR(IF(AA297="",0,CEILING((AA297/$G297),1)*$G297),"")</f>
        <v>0</v>
      </c>
      <c r="AC297" s="67" t="str">
        <f>IF(IFERROR(ROUNDUP(V297/G297,0)*0.02175,0)+IFERROR(ROUNDUP(X297/G297,0)*0.02175,0)+IFERROR(ROUNDUP(Z297/G297,0)*0.02175,0)+IFERROR(ROUNDUP(AB297/G297,0)*0.02175,0)=0,"",IFERROR(ROUNDUP(V297/G297,0)*0.02175,0)+IFERROR(ROUNDUP(X297/G297,0)*0.02175,0)+IFERROR(ROUNDUP(Z297/G297,0)*0.02175,0)+IFERROR(ROUNDUP(AB297/G297,0)*0.02175,0))</f>
        <v/>
      </c>
      <c r="AD297" s="79" t="s">
        <v>57</v>
      </c>
      <c r="AE297" s="79" t="s">
        <v>57</v>
      </c>
      <c r="AF297" s="330" t="s">
        <v>426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329" t="s">
        <v>65</v>
      </c>
      <c r="BO297" s="77">
        <f>IFERROR(U297*H297/G297,0)</f>
        <v>0</v>
      </c>
      <c r="BP297" s="77">
        <f>IFERROR(V297*H297/G297,0)</f>
        <v>0</v>
      </c>
      <c r="BQ297" s="77">
        <f>IFERROR(1/I297*(U297/G297),0)</f>
        <v>0</v>
      </c>
      <c r="BR297" s="77">
        <f>IFERROR(1/I297*(V297/G297),0)</f>
        <v>0</v>
      </c>
      <c r="BS297" s="77">
        <f>IFERROR(W297*H297/G297,0)</f>
        <v>0</v>
      </c>
      <c r="BT297" s="77">
        <f>IFERROR(X297*H297/G297,0)</f>
        <v>0</v>
      </c>
      <c r="BU297" s="77">
        <f>IFERROR(1/I297*(W297/G297),0)</f>
        <v>0</v>
      </c>
      <c r="BV297" s="77">
        <f>IFERROR(1/I297*(X297/G297),0)</f>
        <v>0</v>
      </c>
      <c r="BW297" s="77">
        <f>IFERROR(Y297*H297/G297,0)</f>
        <v>0</v>
      </c>
      <c r="BX297" s="77">
        <f>IFERROR(Z297*H297/G297,0)</f>
        <v>0</v>
      </c>
      <c r="BY297" s="77">
        <f>IFERROR(1/I297*(Y297/G297),0)</f>
        <v>0</v>
      </c>
      <c r="BZ297" s="77">
        <f>IFERROR(1/I297*(Z297/G297),0)</f>
        <v>0</v>
      </c>
      <c r="CA297" s="77">
        <f>IFERROR(AA297*H297/G297,0)</f>
        <v>0</v>
      </c>
      <c r="CB297" s="77">
        <f>IFERROR(AB297*H297/G297,0)</f>
        <v>0</v>
      </c>
      <c r="CC297" s="77">
        <f>IFERROR(1/I297*(AA297/G297),0)</f>
        <v>0</v>
      </c>
      <c r="CD297" s="77">
        <f>IFERROR(1/I297*(AB297/G297),0)</f>
        <v>0</v>
      </c>
    </row>
    <row r="298" spans="1:82" ht="33.75" x14ac:dyDescent="0.2">
      <c r="A298" s="79" t="s">
        <v>427</v>
      </c>
      <c r="B298" s="80" t="s">
        <v>428</v>
      </c>
      <c r="C298" s="80">
        <v>4301051131</v>
      </c>
      <c r="D298" s="80">
        <v>4607091387537</v>
      </c>
      <c r="E298" s="81">
        <v>0.45</v>
      </c>
      <c r="F298" s="82">
        <v>6</v>
      </c>
      <c r="G298" s="81">
        <v>2.7</v>
      </c>
      <c r="H298" s="81">
        <v>2.97</v>
      </c>
      <c r="I298" s="83">
        <v>182</v>
      </c>
      <c r="J298" s="83" t="s">
        <v>86</v>
      </c>
      <c r="K298" s="84" t="s">
        <v>85</v>
      </c>
      <c r="L298" s="84"/>
      <c r="M298" s="501">
        <v>40</v>
      </c>
      <c r="N298" s="501"/>
      <c r="O298" s="59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98" s="503"/>
      <c r="Q298" s="503"/>
      <c r="R298" s="503"/>
      <c r="S298" s="503"/>
      <c r="T298" s="85" t="s">
        <v>0</v>
      </c>
      <c r="U298" s="65">
        <v>0</v>
      </c>
      <c r="V298" s="66">
        <f>IFERROR(IF(U298="",0,CEILING((U298/$G298),1)*$G298),"")</f>
        <v>0</v>
      </c>
      <c r="W298" s="65">
        <v>0</v>
      </c>
      <c r="X298" s="66">
        <f>IFERROR(IF(W298="",0,CEILING((W298/$G298),1)*$G298),"")</f>
        <v>0</v>
      </c>
      <c r="Y298" s="65">
        <v>0</v>
      </c>
      <c r="Z298" s="66">
        <f>IFERROR(IF(Y298="",0,CEILING((Y298/$G298),1)*$G298),"")</f>
        <v>0</v>
      </c>
      <c r="AA298" s="65">
        <v>0</v>
      </c>
      <c r="AB298" s="66">
        <f>IFERROR(IF(AA298="",0,CEILING((AA298/$G298),1)*$G298),"")</f>
        <v>0</v>
      </c>
      <c r="AC298" s="67" t="str">
        <f>IF(IFERROR(ROUNDUP(V298/G298,0)*0.00651,0)+IFERROR(ROUNDUP(X298/G298,0)*0.00651,0)+IFERROR(ROUNDUP(Z298/G298,0)*0.00651,0)+IFERROR(ROUNDUP(AB298/G298,0)*0.00651,0)=0,"",IFERROR(ROUNDUP(V298/G298,0)*0.00651,0)+IFERROR(ROUNDUP(X298/G298,0)*0.00651,0)+IFERROR(ROUNDUP(Z298/G298,0)*0.00651,0)+IFERROR(ROUNDUP(AB298/G298,0)*0.00651,0))</f>
        <v/>
      </c>
      <c r="AD298" s="79" t="s">
        <v>57</v>
      </c>
      <c r="AE298" s="79" t="s">
        <v>57</v>
      </c>
      <c r="AF298" s="332" t="s">
        <v>429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331" t="s">
        <v>65</v>
      </c>
      <c r="BO298" s="77">
        <f>IFERROR(U298*H298/G298,0)</f>
        <v>0</v>
      </c>
      <c r="BP298" s="77">
        <f>IFERROR(V298*H298/G298,0)</f>
        <v>0</v>
      </c>
      <c r="BQ298" s="77">
        <f>IFERROR(1/I298*(U298/G298),0)</f>
        <v>0</v>
      </c>
      <c r="BR298" s="77">
        <f>IFERROR(1/I298*(V298/G298),0)</f>
        <v>0</v>
      </c>
      <c r="BS298" s="77">
        <f>IFERROR(W298*H298/G298,0)</f>
        <v>0</v>
      </c>
      <c r="BT298" s="77">
        <f>IFERROR(X298*H298/G298,0)</f>
        <v>0</v>
      </c>
      <c r="BU298" s="77">
        <f>IFERROR(1/I298*(W298/G298),0)</f>
        <v>0</v>
      </c>
      <c r="BV298" s="77">
        <f>IFERROR(1/I298*(X298/G298),0)</f>
        <v>0</v>
      </c>
      <c r="BW298" s="77">
        <f>IFERROR(Y298*H298/G298,0)</f>
        <v>0</v>
      </c>
      <c r="BX298" s="77">
        <f>IFERROR(Z298*H298/G298,0)</f>
        <v>0</v>
      </c>
      <c r="BY298" s="77">
        <f>IFERROR(1/I298*(Y298/G298),0)</f>
        <v>0</v>
      </c>
      <c r="BZ298" s="77">
        <f>IFERROR(1/I298*(Z298/G298),0)</f>
        <v>0</v>
      </c>
      <c r="CA298" s="77">
        <f>IFERROR(AA298*H298/G298,0)</f>
        <v>0</v>
      </c>
      <c r="CB298" s="77">
        <f>IFERROR(AB298*H298/G298,0)</f>
        <v>0</v>
      </c>
      <c r="CC298" s="77">
        <f>IFERROR(1/I298*(AA298/G298),0)</f>
        <v>0</v>
      </c>
      <c r="CD298" s="77">
        <f>IFERROR(1/I298*(AB298/G298),0)</f>
        <v>0</v>
      </c>
    </row>
    <row r="299" spans="1:82" ht="33.75" x14ac:dyDescent="0.2">
      <c r="A299" s="79" t="s">
        <v>427</v>
      </c>
      <c r="B299" s="80" t="s">
        <v>428</v>
      </c>
      <c r="C299" s="80">
        <v>4301051580</v>
      </c>
      <c r="D299" s="80">
        <v>4607091387537</v>
      </c>
      <c r="E299" s="81">
        <v>0.45</v>
      </c>
      <c r="F299" s="82">
        <v>6</v>
      </c>
      <c r="G299" s="81">
        <v>2.7</v>
      </c>
      <c r="H299" s="81">
        <v>2.97</v>
      </c>
      <c r="I299" s="83">
        <v>182</v>
      </c>
      <c r="J299" s="83" t="s">
        <v>86</v>
      </c>
      <c r="K299" s="84" t="s">
        <v>88</v>
      </c>
      <c r="L299" s="84"/>
      <c r="M299" s="501">
        <v>40</v>
      </c>
      <c r="N299" s="501"/>
      <c r="O299" s="5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99" s="503"/>
      <c r="Q299" s="503"/>
      <c r="R299" s="503"/>
      <c r="S299" s="503"/>
      <c r="T299" s="85" t="s">
        <v>0</v>
      </c>
      <c r="U299" s="65">
        <v>0</v>
      </c>
      <c r="V299" s="66">
        <f>IFERROR(IF(U299="",0,CEILING((U299/$G299),1)*$G299),"")</f>
        <v>0</v>
      </c>
      <c r="W299" s="65">
        <v>0</v>
      </c>
      <c r="X299" s="66">
        <f>IFERROR(IF(W299="",0,CEILING((W299/$G299),1)*$G299),"")</f>
        <v>0</v>
      </c>
      <c r="Y299" s="65">
        <v>0</v>
      </c>
      <c r="Z299" s="66">
        <f>IFERROR(IF(Y299="",0,CEILING((Y299/$G299),1)*$G299),"")</f>
        <v>0</v>
      </c>
      <c r="AA299" s="65">
        <v>0</v>
      </c>
      <c r="AB299" s="66">
        <f>IFERROR(IF(AA299="",0,CEILING((AA299/$G299),1)*$G299),"")</f>
        <v>0</v>
      </c>
      <c r="AC299" s="67" t="str">
        <f>IF(IFERROR(ROUNDUP(V299/G299,0)*0.00651,0)+IFERROR(ROUNDUP(X299/G299,0)*0.00651,0)+IFERROR(ROUNDUP(Z299/G299,0)*0.00651,0)+IFERROR(ROUNDUP(AB299/G299,0)*0.00651,0)=0,"",IFERROR(ROUNDUP(V299/G299,0)*0.00651,0)+IFERROR(ROUNDUP(X299/G299,0)*0.00651,0)+IFERROR(ROUNDUP(Z299/G299,0)*0.00651,0)+IFERROR(ROUNDUP(AB299/G299,0)*0.00651,0))</f>
        <v/>
      </c>
      <c r="AD299" s="79" t="s">
        <v>57</v>
      </c>
      <c r="AE299" s="79" t="s">
        <v>57</v>
      </c>
      <c r="AF299" s="334" t="s">
        <v>429</v>
      </c>
      <c r="AG299" s="2"/>
      <c r="AH299" s="2"/>
      <c r="AI299" s="2"/>
      <c r="AJ299" s="2"/>
      <c r="AK299" s="2"/>
      <c r="AL299" s="61"/>
      <c r="AM299" s="61"/>
      <c r="AN299" s="61"/>
      <c r="AO299" s="2"/>
      <c r="AP299" s="2"/>
      <c r="AQ299" s="2"/>
      <c r="AR299" s="2"/>
      <c r="AS299" s="2"/>
      <c r="AT299" s="2"/>
      <c r="AU299" s="20"/>
      <c r="AV299" s="20"/>
      <c r="AW299" s="21"/>
      <c r="BB299" s="333" t="s">
        <v>65</v>
      </c>
      <c r="BO299" s="77">
        <f>IFERROR(U299*H299/G299,0)</f>
        <v>0</v>
      </c>
      <c r="BP299" s="77">
        <f>IFERROR(V299*H299/G299,0)</f>
        <v>0</v>
      </c>
      <c r="BQ299" s="77">
        <f>IFERROR(1/I299*(U299/G299),0)</f>
        <v>0</v>
      </c>
      <c r="BR299" s="77">
        <f>IFERROR(1/I299*(V299/G299),0)</f>
        <v>0</v>
      </c>
      <c r="BS299" s="77">
        <f>IFERROR(W299*H299/G299,0)</f>
        <v>0</v>
      </c>
      <c r="BT299" s="77">
        <f>IFERROR(X299*H299/G299,0)</f>
        <v>0</v>
      </c>
      <c r="BU299" s="77">
        <f>IFERROR(1/I299*(W299/G299),0)</f>
        <v>0</v>
      </c>
      <c r="BV299" s="77">
        <f>IFERROR(1/I299*(X299/G299),0)</f>
        <v>0</v>
      </c>
      <c r="BW299" s="77">
        <f>IFERROR(Y299*H299/G299,0)</f>
        <v>0</v>
      </c>
      <c r="BX299" s="77">
        <f>IFERROR(Z299*H299/G299,0)</f>
        <v>0</v>
      </c>
      <c r="BY299" s="77">
        <f>IFERROR(1/I299*(Y299/G299),0)</f>
        <v>0</v>
      </c>
      <c r="BZ299" s="77">
        <f>IFERROR(1/I299*(Z299/G299),0)</f>
        <v>0</v>
      </c>
      <c r="CA299" s="77">
        <f>IFERROR(AA299*H299/G299,0)</f>
        <v>0</v>
      </c>
      <c r="CB299" s="77">
        <f>IFERROR(AB299*H299/G299,0)</f>
        <v>0</v>
      </c>
      <c r="CC299" s="77">
        <f>IFERROR(1/I299*(AA299/G299),0)</f>
        <v>0</v>
      </c>
      <c r="CD299" s="77">
        <f>IFERROR(1/I299*(AB299/G299),0)</f>
        <v>0</v>
      </c>
    </row>
    <row r="300" spans="1:82" ht="45" x14ac:dyDescent="0.2">
      <c r="A300" s="79" t="s">
        <v>430</v>
      </c>
      <c r="B300" s="80" t="s">
        <v>431</v>
      </c>
      <c r="C300" s="80">
        <v>4301051133</v>
      </c>
      <c r="D300" s="80">
        <v>4607091387513</v>
      </c>
      <c r="E300" s="81">
        <v>0.45</v>
      </c>
      <c r="F300" s="82">
        <v>6</v>
      </c>
      <c r="G300" s="81">
        <v>2.7</v>
      </c>
      <c r="H300" s="81">
        <v>2.9580000000000002</v>
      </c>
      <c r="I300" s="83">
        <v>182</v>
      </c>
      <c r="J300" s="83" t="s">
        <v>86</v>
      </c>
      <c r="K300" s="84" t="s">
        <v>85</v>
      </c>
      <c r="L300" s="84"/>
      <c r="M300" s="501">
        <v>40</v>
      </c>
      <c r="N300" s="501"/>
      <c r="O300" s="5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300" s="503"/>
      <c r="Q300" s="503"/>
      <c r="R300" s="503"/>
      <c r="S300" s="503"/>
      <c r="T300" s="85" t="s">
        <v>0</v>
      </c>
      <c r="U300" s="65">
        <v>0</v>
      </c>
      <c r="V300" s="66">
        <f>IFERROR(IF(U300="",0,CEILING((U300/$G300),1)*$G300),"")</f>
        <v>0</v>
      </c>
      <c r="W300" s="65">
        <v>0</v>
      </c>
      <c r="X300" s="66">
        <f>IFERROR(IF(W300="",0,CEILING((W300/$G300),1)*$G300),"")</f>
        <v>0</v>
      </c>
      <c r="Y300" s="65">
        <v>0</v>
      </c>
      <c r="Z300" s="66">
        <f>IFERROR(IF(Y300="",0,CEILING((Y300/$G300),1)*$G300),"")</f>
        <v>0</v>
      </c>
      <c r="AA300" s="65">
        <v>0</v>
      </c>
      <c r="AB300" s="66">
        <f>IFERROR(IF(AA300="",0,CEILING((AA300/$G300),1)*$G300),"")</f>
        <v>0</v>
      </c>
      <c r="AC300" s="67" t="str">
        <f>IF(IFERROR(ROUNDUP(V300/G300,0)*0.00651,0)+IFERROR(ROUNDUP(X300/G300,0)*0.00651,0)+IFERROR(ROUNDUP(Z300/G300,0)*0.00651,0)+IFERROR(ROUNDUP(AB300/G300,0)*0.00651,0)=0,"",IFERROR(ROUNDUP(V300/G300,0)*0.00651,0)+IFERROR(ROUNDUP(X300/G300,0)*0.00651,0)+IFERROR(ROUNDUP(Z300/G300,0)*0.00651,0)+IFERROR(ROUNDUP(AB300/G300,0)*0.00651,0))</f>
        <v/>
      </c>
      <c r="AD300" s="79" t="s">
        <v>57</v>
      </c>
      <c r="AE300" s="79" t="s">
        <v>57</v>
      </c>
      <c r="AF300" s="336" t="s">
        <v>432</v>
      </c>
      <c r="AG300" s="2"/>
      <c r="AH300" s="2"/>
      <c r="AI300" s="2"/>
      <c r="AJ300" s="2"/>
      <c r="AK300" s="2"/>
      <c r="AL300" s="61"/>
      <c r="AM300" s="61"/>
      <c r="AN300" s="61"/>
      <c r="AO300" s="2"/>
      <c r="AP300" s="2"/>
      <c r="AQ300" s="2"/>
      <c r="AR300" s="2"/>
      <c r="AS300" s="2"/>
      <c r="AT300" s="2"/>
      <c r="AU300" s="20"/>
      <c r="AV300" s="20"/>
      <c r="AW300" s="21"/>
      <c r="BB300" s="335" t="s">
        <v>65</v>
      </c>
      <c r="BO300" s="77">
        <f>IFERROR(U300*H300/G300,0)</f>
        <v>0</v>
      </c>
      <c r="BP300" s="77">
        <f>IFERROR(V300*H300/G300,0)</f>
        <v>0</v>
      </c>
      <c r="BQ300" s="77">
        <f>IFERROR(1/I300*(U300/G300),0)</f>
        <v>0</v>
      </c>
      <c r="BR300" s="77">
        <f>IFERROR(1/I300*(V300/G300),0)</f>
        <v>0</v>
      </c>
      <c r="BS300" s="77">
        <f>IFERROR(W300*H300/G300,0)</f>
        <v>0</v>
      </c>
      <c r="BT300" s="77">
        <f>IFERROR(X300*H300/G300,0)</f>
        <v>0</v>
      </c>
      <c r="BU300" s="77">
        <f>IFERROR(1/I300*(W300/G300),0)</f>
        <v>0</v>
      </c>
      <c r="BV300" s="77">
        <f>IFERROR(1/I300*(X300/G300),0)</f>
        <v>0</v>
      </c>
      <c r="BW300" s="77">
        <f>IFERROR(Y300*H300/G300,0)</f>
        <v>0</v>
      </c>
      <c r="BX300" s="77">
        <f>IFERROR(Z300*H300/G300,0)</f>
        <v>0</v>
      </c>
      <c r="BY300" s="77">
        <f>IFERROR(1/I300*(Y300/G300),0)</f>
        <v>0</v>
      </c>
      <c r="BZ300" s="77">
        <f>IFERROR(1/I300*(Z300/G300),0)</f>
        <v>0</v>
      </c>
      <c r="CA300" s="77">
        <f>IFERROR(AA300*H300/G300,0)</f>
        <v>0</v>
      </c>
      <c r="CB300" s="77">
        <f>IFERROR(AB300*H300/G300,0)</f>
        <v>0</v>
      </c>
      <c r="CC300" s="77">
        <f>IFERROR(1/I300*(AA300/G300),0)</f>
        <v>0</v>
      </c>
      <c r="CD300" s="77">
        <f>IFERROR(1/I300*(AB300/G300),0)</f>
        <v>0</v>
      </c>
    </row>
    <row r="301" spans="1:82" x14ac:dyDescent="0.2">
      <c r="A301" s="506"/>
      <c r="B301" s="506"/>
      <c r="C301" s="506"/>
      <c r="D301" s="506"/>
      <c r="E301" s="506"/>
      <c r="F301" s="506"/>
      <c r="G301" s="506"/>
      <c r="H301" s="506"/>
      <c r="I301" s="506"/>
      <c r="J301" s="506"/>
      <c r="K301" s="506"/>
      <c r="L301" s="506"/>
      <c r="M301" s="506"/>
      <c r="N301" s="506"/>
      <c r="O301" s="504" t="s">
        <v>43</v>
      </c>
      <c r="P301" s="505"/>
      <c r="Q301" s="505"/>
      <c r="R301" s="505"/>
      <c r="S301" s="505"/>
      <c r="T301" s="39" t="s">
        <v>42</v>
      </c>
      <c r="U301" s="50">
        <f>IFERROR(U297/G297,0)+IFERROR(U298/G298,0)+IFERROR(U299/G299,0)+IFERROR(U300/G300,0)</f>
        <v>0</v>
      </c>
      <c r="V301" s="50">
        <f>IFERROR(V297/G297,0)+IFERROR(V298/G298,0)+IFERROR(V299/G299,0)+IFERROR(V300/G300,0)</f>
        <v>0</v>
      </c>
      <c r="W301" s="50">
        <f>IFERROR(W297/G297,0)+IFERROR(W298/G298,0)+IFERROR(W299/G299,0)+IFERROR(W300/G300,0)</f>
        <v>0</v>
      </c>
      <c r="X301" s="50">
        <f>IFERROR(X297/G297,0)+IFERROR(X298/G298,0)+IFERROR(X299/G299,0)+IFERROR(X300/G300,0)</f>
        <v>0</v>
      </c>
      <c r="Y301" s="50">
        <f>IFERROR(Y297/G297,0)+IFERROR(Y298/G298,0)+IFERROR(Y299/G299,0)+IFERROR(Y300/G300,0)</f>
        <v>0</v>
      </c>
      <c r="Z301" s="50">
        <f>IFERROR(Z297/G297,0)+IFERROR(Z298/G298,0)+IFERROR(Z299/G299,0)+IFERROR(Z300/G300,0)</f>
        <v>0</v>
      </c>
      <c r="AA301" s="50">
        <f>IFERROR(AA297/G297,0)+IFERROR(AA298/G298,0)+IFERROR(AA299/G299,0)+IFERROR(AA300/G300,0)</f>
        <v>0</v>
      </c>
      <c r="AB301" s="50">
        <f>IFERROR(AB297/G297,0)+IFERROR(AB298/G298,0)+IFERROR(AB299/G299,0)+IFERROR(AB300/G300,0)</f>
        <v>0</v>
      </c>
      <c r="AC301" s="50">
        <f>IFERROR(IF(AC297="",0,AC297),0)+IFERROR(IF(AC298="",0,AC298),0)+IFERROR(IF(AC299="",0,AC299),0)+IFERROR(IF(AC300="",0,AC300),0)</f>
        <v>0</v>
      </c>
      <c r="AD301" s="3"/>
      <c r="AE301" s="72"/>
      <c r="AF301" s="3"/>
      <c r="AG301" s="3"/>
      <c r="AH301" s="3"/>
      <c r="AI301" s="3"/>
      <c r="AJ301" s="3"/>
      <c r="AK301" s="3"/>
      <c r="AL301" s="62"/>
      <c r="AM301" s="62"/>
      <c r="AN301" s="62"/>
      <c r="AO301" s="3"/>
      <c r="AP301" s="3"/>
      <c r="AQ301" s="2"/>
      <c r="AR301" s="2"/>
      <c r="AS301" s="2"/>
      <c r="AT301" s="2"/>
      <c r="AU301" s="20"/>
      <c r="AV301" s="20"/>
      <c r="AW301" s="21"/>
    </row>
    <row r="302" spans="1:82" x14ac:dyDescent="0.2">
      <c r="A302" s="506"/>
      <c r="B302" s="506"/>
      <c r="C302" s="506"/>
      <c r="D302" s="506"/>
      <c r="E302" s="506"/>
      <c r="F302" s="506"/>
      <c r="G302" s="506"/>
      <c r="H302" s="506"/>
      <c r="I302" s="506"/>
      <c r="J302" s="506"/>
      <c r="K302" s="506"/>
      <c r="L302" s="506"/>
      <c r="M302" s="506"/>
      <c r="N302" s="506"/>
      <c r="O302" s="504" t="s">
        <v>43</v>
      </c>
      <c r="P302" s="505"/>
      <c r="Q302" s="505"/>
      <c r="R302" s="505"/>
      <c r="S302" s="505"/>
      <c r="T302" s="39" t="s">
        <v>0</v>
      </c>
      <c r="U302" s="50">
        <f t="shared" ref="U302:AB302" si="148">IFERROR(SUM(U297:U300),0)</f>
        <v>0</v>
      </c>
      <c r="V302" s="50">
        <f t="shared" si="148"/>
        <v>0</v>
      </c>
      <c r="W302" s="50">
        <f t="shared" si="148"/>
        <v>0</v>
      </c>
      <c r="X302" s="50">
        <f t="shared" si="148"/>
        <v>0</v>
      </c>
      <c r="Y302" s="50">
        <f t="shared" si="148"/>
        <v>0</v>
      </c>
      <c r="Z302" s="50">
        <f t="shared" si="148"/>
        <v>0</v>
      </c>
      <c r="AA302" s="50">
        <f t="shared" si="148"/>
        <v>0</v>
      </c>
      <c r="AB302" s="50">
        <f t="shared" si="148"/>
        <v>0</v>
      </c>
      <c r="AC302" s="50" t="s">
        <v>57</v>
      </c>
      <c r="AD302" s="3"/>
      <c r="AE302" s="72"/>
      <c r="AF302" s="3"/>
      <c r="AG302" s="3"/>
      <c r="AH302" s="3"/>
      <c r="AI302" s="3"/>
      <c r="AJ302" s="3"/>
      <c r="AK302" s="3"/>
      <c r="AL302" s="62"/>
      <c r="AM302" s="62"/>
      <c r="AN302" s="62"/>
      <c r="AO302" s="3"/>
      <c r="AP302" s="3"/>
      <c r="AQ302" s="2"/>
      <c r="AR302" s="2"/>
      <c r="AS302" s="2"/>
      <c r="AT302" s="2"/>
      <c r="AU302" s="20"/>
      <c r="AV302" s="20"/>
      <c r="AW302" s="21"/>
    </row>
    <row r="303" spans="1:82" ht="15" x14ac:dyDescent="0.25">
      <c r="A303" s="507" t="s">
        <v>173</v>
      </c>
      <c r="B303" s="508"/>
      <c r="C303" s="508"/>
      <c r="D303" s="508"/>
      <c r="E303" s="508"/>
      <c r="F303" s="508"/>
      <c r="G303" s="508"/>
      <c r="H303" s="508"/>
      <c r="I303" s="508"/>
      <c r="J303" s="508"/>
      <c r="K303" s="508"/>
      <c r="L303" s="508"/>
      <c r="M303" s="508"/>
      <c r="N303" s="508"/>
      <c r="O303" s="508"/>
      <c r="P303" s="508"/>
      <c r="Q303" s="508"/>
      <c r="R303" s="508"/>
      <c r="S303" s="508"/>
      <c r="T303" s="508"/>
      <c r="U303" s="508"/>
      <c r="V303" s="508"/>
      <c r="W303" s="508"/>
      <c r="X303" s="509"/>
      <c r="Y303" s="509"/>
      <c r="Z303" s="509"/>
      <c r="AA303" s="510"/>
      <c r="AB303" s="510"/>
      <c r="AC303" s="510"/>
      <c r="AD303" s="510"/>
      <c r="AE303" s="511"/>
      <c r="AF303" s="512"/>
      <c r="AG303" s="2"/>
      <c r="AH303" s="2"/>
      <c r="AI303" s="2"/>
      <c r="AJ303" s="2"/>
      <c r="AK303" s="61"/>
      <c r="AL303" s="61"/>
      <c r="AM303" s="61"/>
      <c r="AN303" s="2"/>
      <c r="AO303" s="2"/>
      <c r="AP303" s="2"/>
      <c r="AQ303" s="2"/>
      <c r="AR303" s="2"/>
    </row>
    <row r="304" spans="1:82" x14ac:dyDescent="0.2">
      <c r="A304" s="79" t="s">
        <v>433</v>
      </c>
      <c r="B304" s="80" t="s">
        <v>434</v>
      </c>
      <c r="C304" s="80">
        <v>4301060484</v>
      </c>
      <c r="D304" s="80">
        <v>4607091380897</v>
      </c>
      <c r="E304" s="81">
        <v>1.4</v>
      </c>
      <c r="F304" s="82">
        <v>6</v>
      </c>
      <c r="G304" s="81">
        <v>8.4</v>
      </c>
      <c r="H304" s="81">
        <v>8.9640000000000004</v>
      </c>
      <c r="I304" s="83">
        <v>56</v>
      </c>
      <c r="J304" s="83" t="s">
        <v>137</v>
      </c>
      <c r="K304" s="84" t="s">
        <v>88</v>
      </c>
      <c r="L304" s="84"/>
      <c r="M304" s="501">
        <v>30</v>
      </c>
      <c r="N304" s="501"/>
      <c r="O304" s="595" t="s">
        <v>435</v>
      </c>
      <c r="P304" s="503"/>
      <c r="Q304" s="503"/>
      <c r="R304" s="503"/>
      <c r="S304" s="503"/>
      <c r="T304" s="85" t="s">
        <v>0</v>
      </c>
      <c r="U304" s="65">
        <v>0</v>
      </c>
      <c r="V304" s="66">
        <f>IFERROR(IF(U304="",0,CEILING((U304/$G304),1)*$G304),"")</f>
        <v>0</v>
      </c>
      <c r="W304" s="65">
        <v>0</v>
      </c>
      <c r="X304" s="66">
        <f>IFERROR(IF(W304="",0,CEILING((W304/$G304),1)*$G304),"")</f>
        <v>0</v>
      </c>
      <c r="Y304" s="65">
        <v>0</v>
      </c>
      <c r="Z304" s="66">
        <f>IFERROR(IF(Y304="",0,CEILING((Y304/$G304),1)*$G304),"")</f>
        <v>0</v>
      </c>
      <c r="AA304" s="65">
        <v>0</v>
      </c>
      <c r="AB304" s="66">
        <f>IFERROR(IF(AA304="",0,CEILING((AA304/$G304),1)*$G304),"")</f>
        <v>0</v>
      </c>
      <c r="AC304" s="67" t="str">
        <f>IF(IFERROR(ROUNDUP(V304/G304,0)*0.02175,0)+IFERROR(ROUNDUP(X304/G304,0)*0.02175,0)+IFERROR(ROUNDUP(Z304/G304,0)*0.02175,0)+IFERROR(ROUNDUP(AB304/G304,0)*0.02175,0)=0,"",IFERROR(ROUNDUP(V304/G304,0)*0.02175,0)+IFERROR(ROUNDUP(X304/G304,0)*0.02175,0)+IFERROR(ROUNDUP(Z304/G304,0)*0.02175,0)+IFERROR(ROUNDUP(AB304/G304,0)*0.02175,0))</f>
        <v/>
      </c>
      <c r="AD304" s="79" t="s">
        <v>57</v>
      </c>
      <c r="AE304" s="79" t="s">
        <v>57</v>
      </c>
      <c r="AF304" s="338" t="s">
        <v>436</v>
      </c>
      <c r="AG304" s="2"/>
      <c r="AH304" s="2"/>
      <c r="AI304" s="2"/>
      <c r="AJ304" s="2"/>
      <c r="AK304" s="2"/>
      <c r="AL304" s="61"/>
      <c r="AM304" s="61"/>
      <c r="AN304" s="61"/>
      <c r="AO304" s="2"/>
      <c r="AP304" s="2"/>
      <c r="AQ304" s="2"/>
      <c r="AR304" s="2"/>
      <c r="AS304" s="2"/>
      <c r="AT304" s="2"/>
      <c r="AU304" s="20"/>
      <c r="AV304" s="20"/>
      <c r="AW304" s="21"/>
      <c r="BB304" s="337" t="s">
        <v>65</v>
      </c>
      <c r="BO304" s="77">
        <f>IFERROR(U304*H304/G304,0)</f>
        <v>0</v>
      </c>
      <c r="BP304" s="77">
        <f>IFERROR(V304*H304/G304,0)</f>
        <v>0</v>
      </c>
      <c r="BQ304" s="77">
        <f>IFERROR(1/I304*(U304/G304),0)</f>
        <v>0</v>
      </c>
      <c r="BR304" s="77">
        <f>IFERROR(1/I304*(V304/G304),0)</f>
        <v>0</v>
      </c>
      <c r="BS304" s="77">
        <f>IFERROR(W304*H304/G304,0)</f>
        <v>0</v>
      </c>
      <c r="BT304" s="77">
        <f>IFERROR(X304*H304/G304,0)</f>
        <v>0</v>
      </c>
      <c r="BU304" s="77">
        <f>IFERROR(1/I304*(W304/G304),0)</f>
        <v>0</v>
      </c>
      <c r="BV304" s="77">
        <f>IFERROR(1/I304*(X304/G304),0)</f>
        <v>0</v>
      </c>
      <c r="BW304" s="77">
        <f>IFERROR(Y304*H304/G304,0)</f>
        <v>0</v>
      </c>
      <c r="BX304" s="77">
        <f>IFERROR(Z304*H304/G304,0)</f>
        <v>0</v>
      </c>
      <c r="BY304" s="77">
        <f>IFERROR(1/I304*(Y304/G304),0)</f>
        <v>0</v>
      </c>
      <c r="BZ304" s="77">
        <f>IFERROR(1/I304*(Z304/G304),0)</f>
        <v>0</v>
      </c>
      <c r="CA304" s="77">
        <f>IFERROR(AA304*H304/G304,0)</f>
        <v>0</v>
      </c>
      <c r="CB304" s="77">
        <f>IFERROR(AB304*H304/G304,0)</f>
        <v>0</v>
      </c>
      <c r="CC304" s="77">
        <f>IFERROR(1/I304*(AA304/G304),0)</f>
        <v>0</v>
      </c>
      <c r="CD304" s="77">
        <f>IFERROR(1/I304*(AB304/G304),0)</f>
        <v>0</v>
      </c>
    </row>
    <row r="305" spans="1:82" x14ac:dyDescent="0.2">
      <c r="A305" s="506"/>
      <c r="B305" s="506"/>
      <c r="C305" s="506"/>
      <c r="D305" s="506"/>
      <c r="E305" s="506"/>
      <c r="F305" s="506"/>
      <c r="G305" s="506"/>
      <c r="H305" s="506"/>
      <c r="I305" s="506"/>
      <c r="J305" s="506"/>
      <c r="K305" s="506"/>
      <c r="L305" s="506"/>
      <c r="M305" s="506"/>
      <c r="N305" s="506"/>
      <c r="O305" s="504" t="s">
        <v>43</v>
      </c>
      <c r="P305" s="505"/>
      <c r="Q305" s="505"/>
      <c r="R305" s="505"/>
      <c r="S305" s="505"/>
      <c r="T305" s="39" t="s">
        <v>42</v>
      </c>
      <c r="U305" s="50">
        <f>IFERROR(U304/G304,0)</f>
        <v>0</v>
      </c>
      <c r="V305" s="50">
        <f>IFERROR(V304/G304,0)</f>
        <v>0</v>
      </c>
      <c r="W305" s="50">
        <f>IFERROR(W304/G304,0)</f>
        <v>0</v>
      </c>
      <c r="X305" s="50">
        <f>IFERROR(X304/G304,0)</f>
        <v>0</v>
      </c>
      <c r="Y305" s="50">
        <f>IFERROR(Y304/G304,0)</f>
        <v>0</v>
      </c>
      <c r="Z305" s="50">
        <f>IFERROR(Z304/G304,0)</f>
        <v>0</v>
      </c>
      <c r="AA305" s="50">
        <f>IFERROR(AA304/G304,0)</f>
        <v>0</v>
      </c>
      <c r="AB305" s="50">
        <f>IFERROR(AB304/G304,0)</f>
        <v>0</v>
      </c>
      <c r="AC305" s="50">
        <f>IFERROR(IF(AC304="",0,AC304),0)</f>
        <v>0</v>
      </c>
      <c r="AD305" s="3"/>
      <c r="AE305" s="72"/>
      <c r="AF305" s="3"/>
      <c r="AG305" s="3"/>
      <c r="AH305" s="3"/>
      <c r="AI305" s="3"/>
      <c r="AJ305" s="3"/>
      <c r="AK305" s="3"/>
      <c r="AL305" s="62"/>
      <c r="AM305" s="62"/>
      <c r="AN305" s="62"/>
      <c r="AO305" s="3"/>
      <c r="AP305" s="3"/>
      <c r="AQ305" s="2"/>
      <c r="AR305" s="2"/>
      <c r="AS305" s="2"/>
      <c r="AT305" s="2"/>
      <c r="AU305" s="20"/>
      <c r="AV305" s="20"/>
      <c r="AW305" s="21"/>
    </row>
    <row r="306" spans="1:82" x14ac:dyDescent="0.2">
      <c r="A306" s="506"/>
      <c r="B306" s="506"/>
      <c r="C306" s="506"/>
      <c r="D306" s="506"/>
      <c r="E306" s="506"/>
      <c r="F306" s="506"/>
      <c r="G306" s="506"/>
      <c r="H306" s="506"/>
      <c r="I306" s="506"/>
      <c r="J306" s="506"/>
      <c r="K306" s="506"/>
      <c r="L306" s="506"/>
      <c r="M306" s="506"/>
      <c r="N306" s="506"/>
      <c r="O306" s="504" t="s">
        <v>43</v>
      </c>
      <c r="P306" s="505"/>
      <c r="Q306" s="505"/>
      <c r="R306" s="505"/>
      <c r="S306" s="505"/>
      <c r="T306" s="39" t="s">
        <v>0</v>
      </c>
      <c r="U306" s="50">
        <f t="shared" ref="U306:AB306" si="149">IFERROR(SUM(U304:U304),0)</f>
        <v>0</v>
      </c>
      <c r="V306" s="50">
        <f t="shared" si="149"/>
        <v>0</v>
      </c>
      <c r="W306" s="50">
        <f t="shared" si="149"/>
        <v>0</v>
      </c>
      <c r="X306" s="50">
        <f t="shared" si="149"/>
        <v>0</v>
      </c>
      <c r="Y306" s="50">
        <f t="shared" si="149"/>
        <v>0</v>
      </c>
      <c r="Z306" s="50">
        <f t="shared" si="149"/>
        <v>0</v>
      </c>
      <c r="AA306" s="50">
        <f t="shared" si="149"/>
        <v>0</v>
      </c>
      <c r="AB306" s="50">
        <f t="shared" si="149"/>
        <v>0</v>
      </c>
      <c r="AC306" s="50" t="s">
        <v>57</v>
      </c>
      <c r="AD306" s="3"/>
      <c r="AE306" s="72"/>
      <c r="AF306" s="3"/>
      <c r="AG306" s="3"/>
      <c r="AH306" s="3"/>
      <c r="AI306" s="3"/>
      <c r="AJ306" s="3"/>
      <c r="AK306" s="3"/>
      <c r="AL306" s="62"/>
      <c r="AM306" s="62"/>
      <c r="AN306" s="62"/>
      <c r="AO306" s="3"/>
      <c r="AP306" s="3"/>
      <c r="AQ306" s="2"/>
      <c r="AR306" s="2"/>
      <c r="AS306" s="2"/>
      <c r="AT306" s="2"/>
      <c r="AU306" s="20"/>
      <c r="AV306" s="20"/>
      <c r="AW306" s="21"/>
    </row>
    <row r="307" spans="1:82" ht="27.75" customHeight="1" x14ac:dyDescent="0.2">
      <c r="A307" s="542" t="s">
        <v>437</v>
      </c>
      <c r="B307" s="543"/>
      <c r="C307" s="543"/>
      <c r="D307" s="543"/>
      <c r="E307" s="543"/>
      <c r="F307" s="543"/>
      <c r="G307" s="543"/>
      <c r="H307" s="543"/>
      <c r="I307" s="543"/>
      <c r="J307" s="543"/>
      <c r="K307" s="543"/>
      <c r="L307" s="543"/>
      <c r="M307" s="543"/>
      <c r="N307" s="543"/>
      <c r="O307" s="543"/>
      <c r="P307" s="543"/>
      <c r="Q307" s="543"/>
      <c r="R307" s="543"/>
      <c r="S307" s="543"/>
      <c r="T307" s="543"/>
      <c r="U307" s="543"/>
      <c r="V307" s="543"/>
      <c r="W307" s="544"/>
      <c r="X307" s="544"/>
      <c r="Y307" s="544"/>
      <c r="Z307" s="544"/>
      <c r="AA307" s="510"/>
      <c r="AB307" s="510"/>
      <c r="AC307" s="510"/>
      <c r="AD307" s="510"/>
      <c r="AE307" s="511"/>
      <c r="AF307" s="545"/>
      <c r="AG307" s="2"/>
      <c r="AH307" s="2"/>
      <c r="AI307" s="2"/>
      <c r="AJ307" s="2"/>
      <c r="AK307" s="61"/>
      <c r="AL307" s="61"/>
      <c r="AM307" s="61"/>
      <c r="AN307" s="2"/>
      <c r="AO307" s="2"/>
      <c r="AP307" s="2"/>
      <c r="AQ307" s="2"/>
      <c r="AR307" s="2"/>
    </row>
    <row r="308" spans="1:82" ht="15" x14ac:dyDescent="0.25">
      <c r="A308" s="526" t="s">
        <v>438</v>
      </c>
      <c r="B308" s="509"/>
      <c r="C308" s="509"/>
      <c r="D308" s="509"/>
      <c r="E308" s="509"/>
      <c r="F308" s="509"/>
      <c r="G308" s="509"/>
      <c r="H308" s="509"/>
      <c r="I308" s="509"/>
      <c r="J308" s="509"/>
      <c r="K308" s="509"/>
      <c r="L308" s="509"/>
      <c r="M308" s="509"/>
      <c r="N308" s="509"/>
      <c r="O308" s="509"/>
      <c r="P308" s="509"/>
      <c r="Q308" s="509"/>
      <c r="R308" s="509"/>
      <c r="S308" s="509"/>
      <c r="T308" s="509"/>
      <c r="U308" s="509"/>
      <c r="V308" s="509"/>
      <c r="W308" s="509"/>
      <c r="X308" s="509"/>
      <c r="Y308" s="509"/>
      <c r="Z308" s="509"/>
      <c r="AA308" s="510"/>
      <c r="AB308" s="510"/>
      <c r="AC308" s="510"/>
      <c r="AD308" s="510"/>
      <c r="AE308" s="511"/>
      <c r="AF308" s="527"/>
      <c r="AG308" s="2"/>
      <c r="AH308" s="2"/>
      <c r="AI308" s="2"/>
      <c r="AJ308" s="2"/>
      <c r="AK308" s="61"/>
      <c r="AL308" s="61"/>
      <c r="AM308" s="61"/>
      <c r="AN308" s="2"/>
      <c r="AO308" s="2"/>
      <c r="AP308" s="2"/>
      <c r="AQ308" s="2"/>
      <c r="AR308" s="2"/>
    </row>
    <row r="309" spans="1:82" ht="15" x14ac:dyDescent="0.25">
      <c r="A309" s="507" t="s">
        <v>118</v>
      </c>
      <c r="B309" s="508"/>
      <c r="C309" s="508"/>
      <c r="D309" s="508"/>
      <c r="E309" s="508"/>
      <c r="F309" s="508"/>
      <c r="G309" s="508"/>
      <c r="H309" s="508"/>
      <c r="I309" s="508"/>
      <c r="J309" s="508"/>
      <c r="K309" s="508"/>
      <c r="L309" s="508"/>
      <c r="M309" s="508"/>
      <c r="N309" s="508"/>
      <c r="O309" s="508"/>
      <c r="P309" s="508"/>
      <c r="Q309" s="508"/>
      <c r="R309" s="508"/>
      <c r="S309" s="508"/>
      <c r="T309" s="508"/>
      <c r="U309" s="508"/>
      <c r="V309" s="508"/>
      <c r="W309" s="508"/>
      <c r="X309" s="509"/>
      <c r="Y309" s="509"/>
      <c r="Z309" s="509"/>
      <c r="AA309" s="510"/>
      <c r="AB309" s="510"/>
      <c r="AC309" s="510"/>
      <c r="AD309" s="510"/>
      <c r="AE309" s="511"/>
      <c r="AF309" s="512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x14ac:dyDescent="0.2">
      <c r="A310" s="79" t="s">
        <v>439</v>
      </c>
      <c r="B310" s="80" t="s">
        <v>440</v>
      </c>
      <c r="C310" s="80">
        <v>4301011946</v>
      </c>
      <c r="D310" s="80">
        <v>4680115884847</v>
      </c>
      <c r="E310" s="81">
        <v>2.5</v>
      </c>
      <c r="F310" s="82">
        <v>6</v>
      </c>
      <c r="G310" s="81">
        <v>15</v>
      </c>
      <c r="H310" s="81">
        <v>15.48</v>
      </c>
      <c r="I310" s="83">
        <v>48</v>
      </c>
      <c r="J310" s="83" t="s">
        <v>137</v>
      </c>
      <c r="K310" s="84" t="s">
        <v>296</v>
      </c>
      <c r="L310" s="84"/>
      <c r="M310" s="501">
        <v>60</v>
      </c>
      <c r="N310" s="501"/>
      <c r="O310" s="59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10" s="503"/>
      <c r="Q310" s="503"/>
      <c r="R310" s="503"/>
      <c r="S310" s="503"/>
      <c r="T310" s="85" t="s">
        <v>0</v>
      </c>
      <c r="U310" s="65">
        <v>0</v>
      </c>
      <c r="V310" s="66">
        <f>IFERROR(IF(U310="",0,CEILING((U310/$G310),1)*$G310),"")</f>
        <v>0</v>
      </c>
      <c r="W310" s="65">
        <v>0</v>
      </c>
      <c r="X310" s="66">
        <f>IFERROR(IF(W310="",0,CEILING((W310/$G310),1)*$G310),"")</f>
        <v>0</v>
      </c>
      <c r="Y310" s="65">
        <v>0</v>
      </c>
      <c r="Z310" s="66">
        <f>IFERROR(IF(Y310="",0,CEILING((Y310/$G310),1)*$G310),"")</f>
        <v>0</v>
      </c>
      <c r="AA310" s="65">
        <v>0</v>
      </c>
      <c r="AB310" s="66">
        <f>IFERROR(IF(AA310="",0,CEILING((AA310/$G310),1)*$G310),"")</f>
        <v>0</v>
      </c>
      <c r="AC310" s="67" t="str">
        <f>IF(IFERROR(ROUNDUP(V310/G310,0)*0.02039,0)+IFERROR(ROUNDUP(X310/G310,0)*0.02039,0)+IFERROR(ROUNDUP(Z310/G310,0)*0.02039,0)+IFERROR(ROUNDUP(AB310/G310,0)*0.02039,0)=0,"",IFERROR(ROUNDUP(V310/G310,0)*0.02039,0)+IFERROR(ROUNDUP(X310/G310,0)*0.02039,0)+IFERROR(ROUNDUP(Z310/G310,0)*0.02039,0)+IFERROR(ROUNDUP(AB310/G310,0)*0.02039,0))</f>
        <v/>
      </c>
      <c r="AD310" s="79" t="s">
        <v>57</v>
      </c>
      <c r="AE310" s="79" t="s">
        <v>57</v>
      </c>
      <c r="AF310" s="340" t="s">
        <v>441</v>
      </c>
      <c r="AG310" s="2"/>
      <c r="AH310" s="2"/>
      <c r="AI310" s="2"/>
      <c r="AJ310" s="2"/>
      <c r="AK310" s="2"/>
      <c r="AL310" s="61"/>
      <c r="AM310" s="61"/>
      <c r="AN310" s="61"/>
      <c r="AO310" s="2"/>
      <c r="AP310" s="2"/>
      <c r="AQ310" s="2"/>
      <c r="AR310" s="2"/>
      <c r="AS310" s="2"/>
      <c r="AT310" s="2"/>
      <c r="AU310" s="20"/>
      <c r="AV310" s="20"/>
      <c r="AW310" s="21"/>
      <c r="BB310" s="339" t="s">
        <v>65</v>
      </c>
      <c r="BO310" s="77">
        <f>IFERROR(U310*H310/G310,0)</f>
        <v>0</v>
      </c>
      <c r="BP310" s="77">
        <f>IFERROR(V310*H310/G310,0)</f>
        <v>0</v>
      </c>
      <c r="BQ310" s="77">
        <f>IFERROR(1/I310*(U310/G310),0)</f>
        <v>0</v>
      </c>
      <c r="BR310" s="77">
        <f>IFERROR(1/I310*(V310/G310),0)</f>
        <v>0</v>
      </c>
      <c r="BS310" s="77">
        <f>IFERROR(W310*H310/G310,0)</f>
        <v>0</v>
      </c>
      <c r="BT310" s="77">
        <f>IFERROR(X310*H310/G310,0)</f>
        <v>0</v>
      </c>
      <c r="BU310" s="77">
        <f>IFERROR(1/I310*(W310/G310),0)</f>
        <v>0</v>
      </c>
      <c r="BV310" s="77">
        <f>IFERROR(1/I310*(X310/G310),0)</f>
        <v>0</v>
      </c>
      <c r="BW310" s="77">
        <f>IFERROR(Y310*H310/G310,0)</f>
        <v>0</v>
      </c>
      <c r="BX310" s="77">
        <f>IFERROR(Z310*H310/G310,0)</f>
        <v>0</v>
      </c>
      <c r="BY310" s="77">
        <f>IFERROR(1/I310*(Y310/G310),0)</f>
        <v>0</v>
      </c>
      <c r="BZ310" s="77">
        <f>IFERROR(1/I310*(Z310/G310),0)</f>
        <v>0</v>
      </c>
      <c r="CA310" s="77">
        <f>IFERROR(AA310*H310/G310,0)</f>
        <v>0</v>
      </c>
      <c r="CB310" s="77">
        <f>IFERROR(AB310*H310/G310,0)</f>
        <v>0</v>
      </c>
      <c r="CC310" s="77">
        <f>IFERROR(1/I310*(AA310/G310),0)</f>
        <v>0</v>
      </c>
      <c r="CD310" s="77">
        <f>IFERROR(1/I310*(AB310/G310),0)</f>
        <v>0</v>
      </c>
    </row>
    <row r="311" spans="1:82" ht="22.5" x14ac:dyDescent="0.2">
      <c r="A311" s="79" t="s">
        <v>439</v>
      </c>
      <c r="B311" s="80" t="s">
        <v>442</v>
      </c>
      <c r="C311" s="80">
        <v>4301012082</v>
      </c>
      <c r="D311" s="80">
        <v>4680115884847</v>
      </c>
      <c r="E311" s="81">
        <v>2.5</v>
      </c>
      <c r="F311" s="82">
        <v>6</v>
      </c>
      <c r="G311" s="81">
        <v>15</v>
      </c>
      <c r="H311" s="81">
        <v>15.48</v>
      </c>
      <c r="I311" s="83">
        <v>48</v>
      </c>
      <c r="J311" s="83" t="s">
        <v>137</v>
      </c>
      <c r="K311" s="84" t="s">
        <v>88</v>
      </c>
      <c r="L311" s="84"/>
      <c r="M311" s="501">
        <v>60</v>
      </c>
      <c r="N311" s="501"/>
      <c r="O311" s="5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P311" s="503"/>
      <c r="Q311" s="503"/>
      <c r="R311" s="503"/>
      <c r="S311" s="503"/>
      <c r="T311" s="85" t="s">
        <v>0</v>
      </c>
      <c r="U311" s="65">
        <v>0</v>
      </c>
      <c r="V311" s="66">
        <f>IFERROR(IF(U311="",0,CEILING((U311/$G311),1)*$G311),"")</f>
        <v>0</v>
      </c>
      <c r="W311" s="65">
        <v>0</v>
      </c>
      <c r="X311" s="66">
        <f>IFERROR(IF(W311="",0,CEILING((W311/$G311),1)*$G311),"")</f>
        <v>0</v>
      </c>
      <c r="Y311" s="65">
        <v>0</v>
      </c>
      <c r="Z311" s="66">
        <f>IFERROR(IF(Y311="",0,CEILING((Y311/$G311),1)*$G311),"")</f>
        <v>0</v>
      </c>
      <c r="AA311" s="65">
        <v>0</v>
      </c>
      <c r="AB311" s="66">
        <f>IFERROR(IF(AA311="",0,CEILING((AA311/$G311),1)*$G311),"")</f>
        <v>0</v>
      </c>
      <c r="AC311" s="67" t="str">
        <f>IF(IFERROR(ROUNDUP(V311/G311,0)*0.02175,0)+IFERROR(ROUNDUP(X311/G311,0)*0.02175,0)+IFERROR(ROUNDUP(Z311/G311,0)*0.02175,0)+IFERROR(ROUNDUP(AB311/G311,0)*0.02175,0)=0,"",IFERROR(ROUNDUP(V311/G311,0)*0.02175,0)+IFERROR(ROUNDUP(X311/G311,0)*0.02175,0)+IFERROR(ROUNDUP(Z311/G311,0)*0.02175,0)+IFERROR(ROUNDUP(AB311/G311,0)*0.02175,0))</f>
        <v/>
      </c>
      <c r="AD311" s="79" t="s">
        <v>57</v>
      </c>
      <c r="AE311" s="79" t="s">
        <v>57</v>
      </c>
      <c r="AF311" s="342" t="s">
        <v>443</v>
      </c>
      <c r="AG311" s="2"/>
      <c r="AH311" s="2"/>
      <c r="AI311" s="2"/>
      <c r="AJ311" s="2"/>
      <c r="AK311" s="2"/>
      <c r="AL311" s="61"/>
      <c r="AM311" s="61"/>
      <c r="AN311" s="61"/>
      <c r="AO311" s="2"/>
      <c r="AP311" s="2"/>
      <c r="AQ311" s="2"/>
      <c r="AR311" s="2"/>
      <c r="AS311" s="2"/>
      <c r="AT311" s="2"/>
      <c r="AU311" s="20"/>
      <c r="AV311" s="20"/>
      <c r="AW311" s="21"/>
      <c r="BB311" s="341" t="s">
        <v>65</v>
      </c>
      <c r="BO311" s="77">
        <f>IFERROR(U311*H311/G311,0)</f>
        <v>0</v>
      </c>
      <c r="BP311" s="77">
        <f>IFERROR(V311*H311/G311,0)</f>
        <v>0</v>
      </c>
      <c r="BQ311" s="77">
        <f>IFERROR(1/I311*(U311/G311),0)</f>
        <v>0</v>
      </c>
      <c r="BR311" s="77">
        <f>IFERROR(1/I311*(V311/G311),0)</f>
        <v>0</v>
      </c>
      <c r="BS311" s="77">
        <f>IFERROR(W311*H311/G311,0)</f>
        <v>0</v>
      </c>
      <c r="BT311" s="77">
        <f>IFERROR(X311*H311/G311,0)</f>
        <v>0</v>
      </c>
      <c r="BU311" s="77">
        <f>IFERROR(1/I311*(W311/G311),0)</f>
        <v>0</v>
      </c>
      <c r="BV311" s="77">
        <f>IFERROR(1/I311*(X311/G311),0)</f>
        <v>0</v>
      </c>
      <c r="BW311" s="77">
        <f>IFERROR(Y311*H311/G311,0)</f>
        <v>0</v>
      </c>
      <c r="BX311" s="77">
        <f>IFERROR(Z311*H311/G311,0)</f>
        <v>0</v>
      </c>
      <c r="BY311" s="77">
        <f>IFERROR(1/I311*(Y311/G311),0)</f>
        <v>0</v>
      </c>
      <c r="BZ311" s="77">
        <f>IFERROR(1/I311*(Z311/G311),0)</f>
        <v>0</v>
      </c>
      <c r="CA311" s="77">
        <f>IFERROR(AA311*H311/G311,0)</f>
        <v>0</v>
      </c>
      <c r="CB311" s="77">
        <f>IFERROR(AB311*H311/G311,0)</f>
        <v>0</v>
      </c>
      <c r="CC311" s="77">
        <f>IFERROR(1/I311*(AA311/G311),0)</f>
        <v>0</v>
      </c>
      <c r="CD311" s="77">
        <f>IFERROR(1/I311*(AB311/G311),0)</f>
        <v>0</v>
      </c>
    </row>
    <row r="312" spans="1:82" x14ac:dyDescent="0.2">
      <c r="A312" s="79" t="s">
        <v>444</v>
      </c>
      <c r="B312" s="80" t="s">
        <v>445</v>
      </c>
      <c r="C312" s="80">
        <v>4301011947</v>
      </c>
      <c r="D312" s="80">
        <v>4680115884854</v>
      </c>
      <c r="E312" s="81">
        <v>2.5</v>
      </c>
      <c r="F312" s="82">
        <v>6</v>
      </c>
      <c r="G312" s="81">
        <v>15</v>
      </c>
      <c r="H312" s="81">
        <v>15.48</v>
      </c>
      <c r="I312" s="83">
        <v>48</v>
      </c>
      <c r="J312" s="83" t="s">
        <v>137</v>
      </c>
      <c r="K312" s="84" t="s">
        <v>296</v>
      </c>
      <c r="L312" s="84"/>
      <c r="M312" s="501">
        <v>60</v>
      </c>
      <c r="N312" s="501"/>
      <c r="O312" s="5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12" s="503"/>
      <c r="Q312" s="503"/>
      <c r="R312" s="503"/>
      <c r="S312" s="503"/>
      <c r="T312" s="85" t="s">
        <v>0</v>
      </c>
      <c r="U312" s="65">
        <v>0</v>
      </c>
      <c r="V312" s="66">
        <f>IFERROR(IF(U312="",0,CEILING((U312/$G312),1)*$G312),"")</f>
        <v>0</v>
      </c>
      <c r="W312" s="65">
        <v>405</v>
      </c>
      <c r="X312" s="66">
        <f>IFERROR(IF(W312="",0,CEILING((W312/$G312),1)*$G312),"")</f>
        <v>405</v>
      </c>
      <c r="Y312" s="65">
        <v>0</v>
      </c>
      <c r="Z312" s="66">
        <f>IFERROR(IF(Y312="",0,CEILING((Y312/$G312),1)*$G312),"")</f>
        <v>0</v>
      </c>
      <c r="AA312" s="65">
        <v>0</v>
      </c>
      <c r="AB312" s="66">
        <f>IFERROR(IF(AA312="",0,CEILING((AA312/$G312),1)*$G312),"")</f>
        <v>0</v>
      </c>
      <c r="AC312" s="67">
        <f>IF(IFERROR(ROUNDUP(V312/G312,0)*0.02039,0)+IFERROR(ROUNDUP(X312/G312,0)*0.02039,0)+IFERROR(ROUNDUP(Z312/G312,0)*0.02039,0)+IFERROR(ROUNDUP(AB312/G312,0)*0.02039,0)=0,"",IFERROR(ROUNDUP(V312/G312,0)*0.02039,0)+IFERROR(ROUNDUP(X312/G312,0)*0.02039,0)+IFERROR(ROUNDUP(Z312/G312,0)*0.02039,0)+IFERROR(ROUNDUP(AB312/G312,0)*0.02039,0))</f>
        <v>0.55052999999999996</v>
      </c>
      <c r="AD312" s="79" t="s">
        <v>57</v>
      </c>
      <c r="AE312" s="79" t="s">
        <v>57</v>
      </c>
      <c r="AF312" s="344" t="s">
        <v>441</v>
      </c>
      <c r="AG312" s="2"/>
      <c r="AH312" s="2"/>
      <c r="AI312" s="2"/>
      <c r="AJ312" s="2"/>
      <c r="AK312" s="2"/>
      <c r="AL312" s="61"/>
      <c r="AM312" s="61"/>
      <c r="AN312" s="61"/>
      <c r="AO312" s="2"/>
      <c r="AP312" s="2"/>
      <c r="AQ312" s="2"/>
      <c r="AR312" s="2"/>
      <c r="AS312" s="2"/>
      <c r="AT312" s="2"/>
      <c r="AU312" s="20"/>
      <c r="AV312" s="20"/>
      <c r="AW312" s="21"/>
      <c r="BB312" s="343" t="s">
        <v>65</v>
      </c>
      <c r="BO312" s="77">
        <f>IFERROR(U312*H312/G312,0)</f>
        <v>0</v>
      </c>
      <c r="BP312" s="77">
        <f>IFERROR(V312*H312/G312,0)</f>
        <v>0</v>
      </c>
      <c r="BQ312" s="77">
        <f>IFERROR(1/I312*(U312/G312),0)</f>
        <v>0</v>
      </c>
      <c r="BR312" s="77">
        <f>IFERROR(1/I312*(V312/G312),0)</f>
        <v>0</v>
      </c>
      <c r="BS312" s="77">
        <f>IFERROR(W312*H312/G312,0)</f>
        <v>417.96000000000004</v>
      </c>
      <c r="BT312" s="77">
        <f>IFERROR(X312*H312/G312,0)</f>
        <v>417.96000000000004</v>
      </c>
      <c r="BU312" s="77">
        <f>IFERROR(1/I312*(W312/G312),0)</f>
        <v>0.5625</v>
      </c>
      <c r="BV312" s="77">
        <f>IFERROR(1/I312*(X312/G312),0)</f>
        <v>0.5625</v>
      </c>
      <c r="BW312" s="77">
        <f>IFERROR(Y312*H312/G312,0)</f>
        <v>0</v>
      </c>
      <c r="BX312" s="77">
        <f>IFERROR(Z312*H312/G312,0)</f>
        <v>0</v>
      </c>
      <c r="BY312" s="77">
        <f>IFERROR(1/I312*(Y312/G312),0)</f>
        <v>0</v>
      </c>
      <c r="BZ312" s="77">
        <f>IFERROR(1/I312*(Z312/G312),0)</f>
        <v>0</v>
      </c>
      <c r="CA312" s="77">
        <f>IFERROR(AA312*H312/G312,0)</f>
        <v>0</v>
      </c>
      <c r="CB312" s="77">
        <f>IFERROR(AB312*H312/G312,0)</f>
        <v>0</v>
      </c>
      <c r="CC312" s="77">
        <f>IFERROR(1/I312*(AA312/G312),0)</f>
        <v>0</v>
      </c>
      <c r="CD312" s="77">
        <f>IFERROR(1/I312*(AB312/G312),0)</f>
        <v>0</v>
      </c>
    </row>
    <row r="313" spans="1:82" x14ac:dyDescent="0.2">
      <c r="A313" s="79" t="s">
        <v>446</v>
      </c>
      <c r="B313" s="80" t="s">
        <v>447</v>
      </c>
      <c r="C313" s="80">
        <v>4301011943</v>
      </c>
      <c r="D313" s="80">
        <v>4680115884830</v>
      </c>
      <c r="E313" s="81">
        <v>2.5</v>
      </c>
      <c r="F313" s="82">
        <v>6</v>
      </c>
      <c r="G313" s="81">
        <v>15</v>
      </c>
      <c r="H313" s="81">
        <v>15.48</v>
      </c>
      <c r="I313" s="83">
        <v>48</v>
      </c>
      <c r="J313" s="83" t="s">
        <v>137</v>
      </c>
      <c r="K313" s="84" t="s">
        <v>296</v>
      </c>
      <c r="L313" s="84"/>
      <c r="M313" s="501">
        <v>60</v>
      </c>
      <c r="N313" s="501"/>
      <c r="O313" s="5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13" s="503"/>
      <c r="Q313" s="503"/>
      <c r="R313" s="503"/>
      <c r="S313" s="503"/>
      <c r="T313" s="85" t="s">
        <v>0</v>
      </c>
      <c r="U313" s="65">
        <v>0</v>
      </c>
      <c r="V313" s="66">
        <f>IFERROR(IF(U313="",0,CEILING((U313/$G313),1)*$G313),"")</f>
        <v>0</v>
      </c>
      <c r="W313" s="65">
        <v>0</v>
      </c>
      <c r="X313" s="66">
        <f>IFERROR(IF(W313="",0,CEILING((W313/$G313),1)*$G313),"")</f>
        <v>0</v>
      </c>
      <c r="Y313" s="65">
        <v>0</v>
      </c>
      <c r="Z313" s="66">
        <f>IFERROR(IF(Y313="",0,CEILING((Y313/$G313),1)*$G313),"")</f>
        <v>0</v>
      </c>
      <c r="AA313" s="65">
        <v>0</v>
      </c>
      <c r="AB313" s="66">
        <f>IFERROR(IF(AA313="",0,CEILING((AA313/$G313),1)*$G313),"")</f>
        <v>0</v>
      </c>
      <c r="AC313" s="67" t="str">
        <f>IF(IFERROR(ROUNDUP(V313/G313,0)*0.02039,0)+IFERROR(ROUNDUP(X313/G313,0)*0.02039,0)+IFERROR(ROUNDUP(Z313/G313,0)*0.02039,0)+IFERROR(ROUNDUP(AB313/G313,0)*0.02039,0)=0,"",IFERROR(ROUNDUP(V313/G313,0)*0.02039,0)+IFERROR(ROUNDUP(X313/G313,0)*0.02039,0)+IFERROR(ROUNDUP(Z313/G313,0)*0.02039,0)+IFERROR(ROUNDUP(AB313/G313,0)*0.02039,0))</f>
        <v/>
      </c>
      <c r="AD313" s="79" t="s">
        <v>57</v>
      </c>
      <c r="AE313" s="79" t="s">
        <v>57</v>
      </c>
      <c r="AF313" s="346" t="s">
        <v>441</v>
      </c>
      <c r="AG313" s="2"/>
      <c r="AH313" s="2"/>
      <c r="AI313" s="2"/>
      <c r="AJ313" s="2"/>
      <c r="AK313" s="2"/>
      <c r="AL313" s="61"/>
      <c r="AM313" s="61"/>
      <c r="AN313" s="61"/>
      <c r="AO313" s="2"/>
      <c r="AP313" s="2"/>
      <c r="AQ313" s="2"/>
      <c r="AR313" s="2"/>
      <c r="AS313" s="2"/>
      <c r="AT313" s="2"/>
      <c r="AU313" s="20"/>
      <c r="AV313" s="20"/>
      <c r="AW313" s="21"/>
      <c r="BB313" s="345" t="s">
        <v>65</v>
      </c>
      <c r="BO313" s="77">
        <f>IFERROR(U313*H313/G313,0)</f>
        <v>0</v>
      </c>
      <c r="BP313" s="77">
        <f>IFERROR(V313*H313/G313,0)</f>
        <v>0</v>
      </c>
      <c r="BQ313" s="77">
        <f>IFERROR(1/I313*(U313/G313),0)</f>
        <v>0</v>
      </c>
      <c r="BR313" s="77">
        <f>IFERROR(1/I313*(V313/G313),0)</f>
        <v>0</v>
      </c>
      <c r="BS313" s="77">
        <f>IFERROR(W313*H313/G313,0)</f>
        <v>0</v>
      </c>
      <c r="BT313" s="77">
        <f>IFERROR(X313*H313/G313,0)</f>
        <v>0</v>
      </c>
      <c r="BU313" s="77">
        <f>IFERROR(1/I313*(W313/G313),0)</f>
        <v>0</v>
      </c>
      <c r="BV313" s="77">
        <f>IFERROR(1/I313*(X313/G313),0)</f>
        <v>0</v>
      </c>
      <c r="BW313" s="77">
        <f>IFERROR(Y313*H313/G313,0)</f>
        <v>0</v>
      </c>
      <c r="BX313" s="77">
        <f>IFERROR(Z313*H313/G313,0)</f>
        <v>0</v>
      </c>
      <c r="BY313" s="77">
        <f>IFERROR(1/I313*(Y313/G313),0)</f>
        <v>0</v>
      </c>
      <c r="BZ313" s="77">
        <f>IFERROR(1/I313*(Z313/G313),0)</f>
        <v>0</v>
      </c>
      <c r="CA313" s="77">
        <f>IFERROR(AA313*H313/G313,0)</f>
        <v>0</v>
      </c>
      <c r="CB313" s="77">
        <f>IFERROR(AB313*H313/G313,0)</f>
        <v>0</v>
      </c>
      <c r="CC313" s="77">
        <f>IFERROR(1/I313*(AA313/G313),0)</f>
        <v>0</v>
      </c>
      <c r="CD313" s="77">
        <f>IFERROR(1/I313*(AB313/G313),0)</f>
        <v>0</v>
      </c>
    </row>
    <row r="314" spans="1:82" x14ac:dyDescent="0.2">
      <c r="A314" s="79" t="s">
        <v>448</v>
      </c>
      <c r="B314" s="80" t="s">
        <v>449</v>
      </c>
      <c r="C314" s="80">
        <v>4301011866</v>
      </c>
      <c r="D314" s="80">
        <v>4680115884878</v>
      </c>
      <c r="E314" s="81">
        <v>0.5</v>
      </c>
      <c r="F314" s="82">
        <v>10</v>
      </c>
      <c r="G314" s="81">
        <v>5</v>
      </c>
      <c r="H314" s="81">
        <v>5.21</v>
      </c>
      <c r="I314" s="83">
        <v>132</v>
      </c>
      <c r="J314" s="83" t="s">
        <v>121</v>
      </c>
      <c r="K314" s="84" t="s">
        <v>98</v>
      </c>
      <c r="L314" s="84"/>
      <c r="M314" s="501">
        <v>60</v>
      </c>
      <c r="N314" s="501"/>
      <c r="O314" s="59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14" s="503"/>
      <c r="Q314" s="503"/>
      <c r="R314" s="503"/>
      <c r="S314" s="503"/>
      <c r="T314" s="85" t="s">
        <v>0</v>
      </c>
      <c r="U314" s="65">
        <v>0</v>
      </c>
      <c r="V314" s="66">
        <f>IFERROR(IF(U314="",0,CEILING((U314/$G314),1)*$G314),"")</f>
        <v>0</v>
      </c>
      <c r="W314" s="65">
        <v>0</v>
      </c>
      <c r="X314" s="66">
        <f>IFERROR(IF(W314="",0,CEILING((W314/$G314),1)*$G314),"")</f>
        <v>0</v>
      </c>
      <c r="Y314" s="65">
        <v>0</v>
      </c>
      <c r="Z314" s="66">
        <f>IFERROR(IF(Y314="",0,CEILING((Y314/$G314),1)*$G314),"")</f>
        <v>0</v>
      </c>
      <c r="AA314" s="65">
        <v>0</v>
      </c>
      <c r="AB314" s="66">
        <f>IFERROR(IF(AA314="",0,CEILING((AA314/$G314),1)*$G314),"")</f>
        <v>0</v>
      </c>
      <c r="AC314" s="67" t="str">
        <f>IF(IFERROR(ROUNDUP(V314/G314,0)*0.00902,0)+IFERROR(ROUNDUP(X314/G314,0)*0.00902,0)+IFERROR(ROUNDUP(Z314/G314,0)*0.00902,0)+IFERROR(ROUNDUP(AB314/G314,0)*0.00902,0)=0,"",IFERROR(ROUNDUP(V314/G314,0)*0.00902,0)+IFERROR(ROUNDUP(X314/G314,0)*0.00902,0)+IFERROR(ROUNDUP(Z314/G314,0)*0.00902,0)+IFERROR(ROUNDUP(AB314/G314,0)*0.00902,0))</f>
        <v/>
      </c>
      <c r="AD314" s="79" t="s">
        <v>57</v>
      </c>
      <c r="AE314" s="79" t="s">
        <v>57</v>
      </c>
      <c r="AF314" s="348" t="s">
        <v>450</v>
      </c>
      <c r="AG314" s="2"/>
      <c r="AH314" s="2"/>
      <c r="AI314" s="2"/>
      <c r="AJ314" s="2"/>
      <c r="AK314" s="2"/>
      <c r="AL314" s="61"/>
      <c r="AM314" s="61"/>
      <c r="AN314" s="61"/>
      <c r="AO314" s="2"/>
      <c r="AP314" s="2"/>
      <c r="AQ314" s="2"/>
      <c r="AR314" s="2"/>
      <c r="AS314" s="2"/>
      <c r="AT314" s="2"/>
      <c r="AU314" s="20"/>
      <c r="AV314" s="20"/>
      <c r="AW314" s="21"/>
      <c r="BB314" s="347" t="s">
        <v>65</v>
      </c>
      <c r="BO314" s="77">
        <f>IFERROR(U314*H314/G314,0)</f>
        <v>0</v>
      </c>
      <c r="BP314" s="77">
        <f>IFERROR(V314*H314/G314,0)</f>
        <v>0</v>
      </c>
      <c r="BQ314" s="77">
        <f>IFERROR(1/I314*(U314/G314),0)</f>
        <v>0</v>
      </c>
      <c r="BR314" s="77">
        <f>IFERROR(1/I314*(V314/G314),0)</f>
        <v>0</v>
      </c>
      <c r="BS314" s="77">
        <f>IFERROR(W314*H314/G314,0)</f>
        <v>0</v>
      </c>
      <c r="BT314" s="77">
        <f>IFERROR(X314*H314/G314,0)</f>
        <v>0</v>
      </c>
      <c r="BU314" s="77">
        <f>IFERROR(1/I314*(W314/G314),0)</f>
        <v>0</v>
      </c>
      <c r="BV314" s="77">
        <f>IFERROR(1/I314*(X314/G314),0)</f>
        <v>0</v>
      </c>
      <c r="BW314" s="77">
        <f>IFERROR(Y314*H314/G314,0)</f>
        <v>0</v>
      </c>
      <c r="BX314" s="77">
        <f>IFERROR(Z314*H314/G314,0)</f>
        <v>0</v>
      </c>
      <c r="BY314" s="77">
        <f>IFERROR(1/I314*(Y314/G314),0)</f>
        <v>0</v>
      </c>
      <c r="BZ314" s="77">
        <f>IFERROR(1/I314*(Z314/G314),0)</f>
        <v>0</v>
      </c>
      <c r="CA314" s="77">
        <f>IFERROR(AA314*H314/G314,0)</f>
        <v>0</v>
      </c>
      <c r="CB314" s="77">
        <f>IFERROR(AB314*H314/G314,0)</f>
        <v>0</v>
      </c>
      <c r="CC314" s="77">
        <f>IFERROR(1/I314*(AA314/G314),0)</f>
        <v>0</v>
      </c>
      <c r="CD314" s="77">
        <f>IFERROR(1/I314*(AB314/G314),0)</f>
        <v>0</v>
      </c>
    </row>
    <row r="315" spans="1:82" x14ac:dyDescent="0.2">
      <c r="A315" s="506"/>
      <c r="B315" s="506"/>
      <c r="C315" s="506"/>
      <c r="D315" s="506"/>
      <c r="E315" s="506"/>
      <c r="F315" s="506"/>
      <c r="G315" s="506"/>
      <c r="H315" s="506"/>
      <c r="I315" s="506"/>
      <c r="J315" s="506"/>
      <c r="K315" s="506"/>
      <c r="L315" s="506"/>
      <c r="M315" s="506"/>
      <c r="N315" s="506"/>
      <c r="O315" s="504" t="s">
        <v>43</v>
      </c>
      <c r="P315" s="505"/>
      <c r="Q315" s="505"/>
      <c r="R315" s="505"/>
      <c r="S315" s="505"/>
      <c r="T315" s="39" t="s">
        <v>42</v>
      </c>
      <c r="U315" s="50">
        <f>IFERROR(U310/G310,0)+IFERROR(U311/G311,0)+IFERROR(U312/G312,0)+IFERROR(U313/G313,0)+IFERROR(U314/G314,0)</f>
        <v>0</v>
      </c>
      <c r="V315" s="50">
        <f>IFERROR(V310/G310,0)+IFERROR(V311/G311,0)+IFERROR(V312/G312,0)+IFERROR(V313/G313,0)+IFERROR(V314/G314,0)</f>
        <v>0</v>
      </c>
      <c r="W315" s="50">
        <f>IFERROR(W310/G310,0)+IFERROR(W311/G311,0)+IFERROR(W312/G312,0)+IFERROR(W313/G313,0)+IFERROR(W314/G314,0)</f>
        <v>27</v>
      </c>
      <c r="X315" s="50">
        <f>IFERROR(X310/G310,0)+IFERROR(X311/G311,0)+IFERROR(X312/G312,0)+IFERROR(X313/G313,0)+IFERROR(X314/G314,0)</f>
        <v>27</v>
      </c>
      <c r="Y315" s="50">
        <f>IFERROR(Y310/G310,0)+IFERROR(Y311/G311,0)+IFERROR(Y312/G312,0)+IFERROR(Y313/G313,0)+IFERROR(Y314/G314,0)</f>
        <v>0</v>
      </c>
      <c r="Z315" s="50">
        <f>IFERROR(Z310/G310,0)+IFERROR(Z311/G311,0)+IFERROR(Z312/G312,0)+IFERROR(Z313/G313,0)+IFERROR(Z314/G314,0)</f>
        <v>0</v>
      </c>
      <c r="AA315" s="50">
        <f>IFERROR(AA310/G310,0)+IFERROR(AA311/G311,0)+IFERROR(AA312/G312,0)+IFERROR(AA313/G313,0)+IFERROR(AA314/G314,0)</f>
        <v>0</v>
      </c>
      <c r="AB315" s="50">
        <f>IFERROR(AB310/G310,0)+IFERROR(AB311/G311,0)+IFERROR(AB312/G312,0)+IFERROR(AB313/G313,0)+IFERROR(AB314/G314,0)</f>
        <v>0</v>
      </c>
      <c r="AC315" s="50">
        <f>IFERROR(IF(AC310="",0,AC310),0)+IFERROR(IF(AC311="",0,AC311),0)+IFERROR(IF(AC312="",0,AC312),0)+IFERROR(IF(AC313="",0,AC313),0)+IFERROR(IF(AC314="",0,AC314),0)</f>
        <v>0.55052999999999996</v>
      </c>
      <c r="AD315" s="3"/>
      <c r="AE315" s="72"/>
      <c r="AF315" s="3"/>
      <c r="AG315" s="3"/>
      <c r="AH315" s="3"/>
      <c r="AI315" s="3"/>
      <c r="AJ315" s="3"/>
      <c r="AK315" s="3"/>
      <c r="AL315" s="62"/>
      <c r="AM315" s="62"/>
      <c r="AN315" s="62"/>
      <c r="AO315" s="3"/>
      <c r="AP315" s="3"/>
      <c r="AQ315" s="2"/>
      <c r="AR315" s="2"/>
      <c r="AS315" s="2"/>
      <c r="AT315" s="2"/>
      <c r="AU315" s="20"/>
      <c r="AV315" s="20"/>
      <c r="AW315" s="21"/>
    </row>
    <row r="316" spans="1:82" x14ac:dyDescent="0.2">
      <c r="A316" s="506"/>
      <c r="B316" s="506"/>
      <c r="C316" s="506"/>
      <c r="D316" s="506"/>
      <c r="E316" s="506"/>
      <c r="F316" s="506"/>
      <c r="G316" s="506"/>
      <c r="H316" s="506"/>
      <c r="I316" s="506"/>
      <c r="J316" s="506"/>
      <c r="K316" s="506"/>
      <c r="L316" s="506"/>
      <c r="M316" s="506"/>
      <c r="N316" s="506"/>
      <c r="O316" s="504" t="s">
        <v>43</v>
      </c>
      <c r="P316" s="505"/>
      <c r="Q316" s="505"/>
      <c r="R316" s="505"/>
      <c r="S316" s="505"/>
      <c r="T316" s="39" t="s">
        <v>0</v>
      </c>
      <c r="U316" s="50">
        <f t="shared" ref="U316:AB316" si="150">IFERROR(SUM(U310:U314),0)</f>
        <v>0</v>
      </c>
      <c r="V316" s="50">
        <f t="shared" si="150"/>
        <v>0</v>
      </c>
      <c r="W316" s="50">
        <f t="shared" si="150"/>
        <v>405</v>
      </c>
      <c r="X316" s="50">
        <f t="shared" si="150"/>
        <v>405</v>
      </c>
      <c r="Y316" s="50">
        <f t="shared" si="150"/>
        <v>0</v>
      </c>
      <c r="Z316" s="50">
        <f t="shared" si="150"/>
        <v>0</v>
      </c>
      <c r="AA316" s="50">
        <f t="shared" si="150"/>
        <v>0</v>
      </c>
      <c r="AB316" s="50">
        <f t="shared" si="150"/>
        <v>0</v>
      </c>
      <c r="AC316" s="50" t="s">
        <v>57</v>
      </c>
      <c r="AD316" s="3"/>
      <c r="AE316" s="72"/>
      <c r="AF316" s="3"/>
      <c r="AG316" s="3"/>
      <c r="AH316" s="3"/>
      <c r="AI316" s="3"/>
      <c r="AJ316" s="3"/>
      <c r="AK316" s="3"/>
      <c r="AL316" s="62"/>
      <c r="AM316" s="62"/>
      <c r="AN316" s="62"/>
      <c r="AO316" s="3"/>
      <c r="AP316" s="3"/>
      <c r="AQ316" s="2"/>
      <c r="AR316" s="2"/>
      <c r="AS316" s="2"/>
      <c r="AT316" s="2"/>
      <c r="AU316" s="20"/>
      <c r="AV316" s="20"/>
      <c r="AW316" s="21"/>
    </row>
    <row r="317" spans="1:82" ht="15" x14ac:dyDescent="0.25">
      <c r="A317" s="507" t="s">
        <v>142</v>
      </c>
      <c r="B317" s="508"/>
      <c r="C317" s="508"/>
      <c r="D317" s="508"/>
      <c r="E317" s="508"/>
      <c r="F317" s="508"/>
      <c r="G317" s="508"/>
      <c r="H317" s="508"/>
      <c r="I317" s="508"/>
      <c r="J317" s="508"/>
      <c r="K317" s="508"/>
      <c r="L317" s="508"/>
      <c r="M317" s="508"/>
      <c r="N317" s="508"/>
      <c r="O317" s="508"/>
      <c r="P317" s="508"/>
      <c r="Q317" s="508"/>
      <c r="R317" s="508"/>
      <c r="S317" s="508"/>
      <c r="T317" s="508"/>
      <c r="U317" s="508"/>
      <c r="V317" s="508"/>
      <c r="W317" s="508"/>
      <c r="X317" s="509"/>
      <c r="Y317" s="509"/>
      <c r="Z317" s="509"/>
      <c r="AA317" s="510"/>
      <c r="AB317" s="510"/>
      <c r="AC317" s="510"/>
      <c r="AD317" s="510"/>
      <c r="AE317" s="511"/>
      <c r="AF317" s="512"/>
      <c r="AG317" s="2"/>
      <c r="AH317" s="2"/>
      <c r="AI317" s="2"/>
      <c r="AJ317" s="2"/>
      <c r="AK317" s="61"/>
      <c r="AL317" s="61"/>
      <c r="AM317" s="61"/>
      <c r="AN317" s="2"/>
      <c r="AO317" s="2"/>
      <c r="AP317" s="2"/>
      <c r="AQ317" s="2"/>
      <c r="AR317" s="2"/>
    </row>
    <row r="318" spans="1:82" x14ac:dyDescent="0.2">
      <c r="A318" s="79" t="s">
        <v>451</v>
      </c>
      <c r="B318" s="80" t="s">
        <v>452</v>
      </c>
      <c r="C318" s="80">
        <v>4301020179</v>
      </c>
      <c r="D318" s="80">
        <v>4607091384178</v>
      </c>
      <c r="E318" s="81">
        <v>0.4</v>
      </c>
      <c r="F318" s="82">
        <v>10</v>
      </c>
      <c r="G318" s="81">
        <v>4</v>
      </c>
      <c r="H318" s="81">
        <v>4.21</v>
      </c>
      <c r="I318" s="83">
        <v>132</v>
      </c>
      <c r="J318" s="83" t="s">
        <v>121</v>
      </c>
      <c r="K318" s="84" t="s">
        <v>125</v>
      </c>
      <c r="L318" s="84"/>
      <c r="M318" s="501">
        <v>50</v>
      </c>
      <c r="N318" s="501"/>
      <c r="O318" s="5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18" s="503"/>
      <c r="Q318" s="503"/>
      <c r="R318" s="503"/>
      <c r="S318" s="503"/>
      <c r="T318" s="85" t="s">
        <v>0</v>
      </c>
      <c r="U318" s="65">
        <v>0</v>
      </c>
      <c r="V318" s="66">
        <f>IFERROR(IF(U318="",0,CEILING((U318/$G318),1)*$G318),"")</f>
        <v>0</v>
      </c>
      <c r="W318" s="65">
        <v>0</v>
      </c>
      <c r="X318" s="66">
        <f>IFERROR(IF(W318="",0,CEILING((W318/$G318),1)*$G318),"")</f>
        <v>0</v>
      </c>
      <c r="Y318" s="65">
        <v>0</v>
      </c>
      <c r="Z318" s="66">
        <f>IFERROR(IF(Y318="",0,CEILING((Y318/$G318),1)*$G318),"")</f>
        <v>0</v>
      </c>
      <c r="AA318" s="65">
        <v>0</v>
      </c>
      <c r="AB318" s="66">
        <f>IFERROR(IF(AA318="",0,CEILING((AA318/$G318),1)*$G318),"")</f>
        <v>0</v>
      </c>
      <c r="AC318" s="67" t="str">
        <f>IF(IFERROR(ROUNDUP(V318/G318,0)*0.00902,0)+IFERROR(ROUNDUP(X318/G318,0)*0.00902,0)+IFERROR(ROUNDUP(Z318/G318,0)*0.00902,0)+IFERROR(ROUNDUP(AB318/G318,0)*0.00902,0)=0,"",IFERROR(ROUNDUP(V318/G318,0)*0.00902,0)+IFERROR(ROUNDUP(X318/G318,0)*0.00902,0)+IFERROR(ROUNDUP(Z318/G318,0)*0.00902,0)+IFERROR(ROUNDUP(AB318/G318,0)*0.00902,0))</f>
        <v/>
      </c>
      <c r="AD318" s="79" t="s">
        <v>57</v>
      </c>
      <c r="AE318" s="79" t="s">
        <v>57</v>
      </c>
      <c r="AF318" s="350" t="s">
        <v>453</v>
      </c>
      <c r="AG318" s="2"/>
      <c r="AH318" s="2"/>
      <c r="AI318" s="2"/>
      <c r="AJ318" s="2"/>
      <c r="AK318" s="2"/>
      <c r="AL318" s="61"/>
      <c r="AM318" s="61"/>
      <c r="AN318" s="61"/>
      <c r="AO318" s="2"/>
      <c r="AP318" s="2"/>
      <c r="AQ318" s="2"/>
      <c r="AR318" s="2"/>
      <c r="AS318" s="2"/>
      <c r="AT318" s="2"/>
      <c r="AU318" s="20"/>
      <c r="AV318" s="20"/>
      <c r="AW318" s="21"/>
      <c r="BB318" s="349" t="s">
        <v>65</v>
      </c>
      <c r="BO318" s="77">
        <f>IFERROR(U318*H318/G318,0)</f>
        <v>0</v>
      </c>
      <c r="BP318" s="77">
        <f>IFERROR(V318*H318/G318,0)</f>
        <v>0</v>
      </c>
      <c r="BQ318" s="77">
        <f>IFERROR(1/I318*(U318/G318),0)</f>
        <v>0</v>
      </c>
      <c r="BR318" s="77">
        <f>IFERROR(1/I318*(V318/G318),0)</f>
        <v>0</v>
      </c>
      <c r="BS318" s="77">
        <f>IFERROR(W318*H318/G318,0)</f>
        <v>0</v>
      </c>
      <c r="BT318" s="77">
        <f>IFERROR(X318*H318/G318,0)</f>
        <v>0</v>
      </c>
      <c r="BU318" s="77">
        <f>IFERROR(1/I318*(W318/G318),0)</f>
        <v>0</v>
      </c>
      <c r="BV318" s="77">
        <f>IFERROR(1/I318*(X318/G318),0)</f>
        <v>0</v>
      </c>
      <c r="BW318" s="77">
        <f>IFERROR(Y318*H318/G318,0)</f>
        <v>0</v>
      </c>
      <c r="BX318" s="77">
        <f>IFERROR(Z318*H318/G318,0)</f>
        <v>0</v>
      </c>
      <c r="BY318" s="77">
        <f>IFERROR(1/I318*(Y318/G318),0)</f>
        <v>0</v>
      </c>
      <c r="BZ318" s="77">
        <f>IFERROR(1/I318*(Z318/G318),0)</f>
        <v>0</v>
      </c>
      <c r="CA318" s="77">
        <f>IFERROR(AA318*H318/G318,0)</f>
        <v>0</v>
      </c>
      <c r="CB318" s="77">
        <f>IFERROR(AB318*H318/G318,0)</f>
        <v>0</v>
      </c>
      <c r="CC318" s="77">
        <f>IFERROR(1/I318*(AA318/G318),0)</f>
        <v>0</v>
      </c>
      <c r="CD318" s="77">
        <f>IFERROR(1/I318*(AB318/G318),0)</f>
        <v>0</v>
      </c>
    </row>
    <row r="319" spans="1:82" x14ac:dyDescent="0.2">
      <c r="A319" s="506"/>
      <c r="B319" s="506"/>
      <c r="C319" s="506"/>
      <c r="D319" s="506"/>
      <c r="E319" s="506"/>
      <c r="F319" s="506"/>
      <c r="G319" s="506"/>
      <c r="H319" s="506"/>
      <c r="I319" s="506"/>
      <c r="J319" s="506"/>
      <c r="K319" s="506"/>
      <c r="L319" s="506"/>
      <c r="M319" s="506"/>
      <c r="N319" s="506"/>
      <c r="O319" s="504" t="s">
        <v>43</v>
      </c>
      <c r="P319" s="505"/>
      <c r="Q319" s="505"/>
      <c r="R319" s="505"/>
      <c r="S319" s="505"/>
      <c r="T319" s="39" t="s">
        <v>42</v>
      </c>
      <c r="U319" s="50">
        <f>IFERROR(U318/G318,0)</f>
        <v>0</v>
      </c>
      <c r="V319" s="50">
        <f>IFERROR(V318/G318,0)</f>
        <v>0</v>
      </c>
      <c r="W319" s="50">
        <f>IFERROR(W318/G318,0)</f>
        <v>0</v>
      </c>
      <c r="X319" s="50">
        <f>IFERROR(X318/G318,0)</f>
        <v>0</v>
      </c>
      <c r="Y319" s="50">
        <f>IFERROR(Y318/G318,0)</f>
        <v>0</v>
      </c>
      <c r="Z319" s="50">
        <f>IFERROR(Z318/G318,0)</f>
        <v>0</v>
      </c>
      <c r="AA319" s="50">
        <f>IFERROR(AA318/G318,0)</f>
        <v>0</v>
      </c>
      <c r="AB319" s="50">
        <f>IFERROR(AB318/G318,0)</f>
        <v>0</v>
      </c>
      <c r="AC319" s="50">
        <f>IFERROR(IF(AC318="",0,AC318),0)</f>
        <v>0</v>
      </c>
      <c r="AD319" s="3"/>
      <c r="AE319" s="72"/>
      <c r="AF319" s="3"/>
      <c r="AG319" s="3"/>
      <c r="AH319" s="3"/>
      <c r="AI319" s="3"/>
      <c r="AJ319" s="3"/>
      <c r="AK319" s="3"/>
      <c r="AL319" s="62"/>
      <c r="AM319" s="62"/>
      <c r="AN319" s="62"/>
      <c r="AO319" s="3"/>
      <c r="AP319" s="3"/>
      <c r="AQ319" s="2"/>
      <c r="AR319" s="2"/>
      <c r="AS319" s="2"/>
      <c r="AT319" s="2"/>
      <c r="AU319" s="20"/>
      <c r="AV319" s="20"/>
      <c r="AW319" s="21"/>
    </row>
    <row r="320" spans="1:82" x14ac:dyDescent="0.2">
      <c r="A320" s="506"/>
      <c r="B320" s="506"/>
      <c r="C320" s="506"/>
      <c r="D320" s="506"/>
      <c r="E320" s="506"/>
      <c r="F320" s="506"/>
      <c r="G320" s="506"/>
      <c r="H320" s="506"/>
      <c r="I320" s="506"/>
      <c r="J320" s="506"/>
      <c r="K320" s="506"/>
      <c r="L320" s="506"/>
      <c r="M320" s="506"/>
      <c r="N320" s="506"/>
      <c r="O320" s="504" t="s">
        <v>43</v>
      </c>
      <c r="P320" s="505"/>
      <c r="Q320" s="505"/>
      <c r="R320" s="505"/>
      <c r="S320" s="505"/>
      <c r="T320" s="39" t="s">
        <v>0</v>
      </c>
      <c r="U320" s="50">
        <f t="shared" ref="U320:AB320" si="151">IFERROR(SUM(U318:U318),0)</f>
        <v>0</v>
      </c>
      <c r="V320" s="50">
        <f t="shared" si="151"/>
        <v>0</v>
      </c>
      <c r="W320" s="50">
        <f t="shared" si="151"/>
        <v>0</v>
      </c>
      <c r="X320" s="50">
        <f t="shared" si="151"/>
        <v>0</v>
      </c>
      <c r="Y320" s="50">
        <f t="shared" si="151"/>
        <v>0</v>
      </c>
      <c r="Z320" s="50">
        <f t="shared" si="151"/>
        <v>0</v>
      </c>
      <c r="AA320" s="50">
        <f t="shared" si="151"/>
        <v>0</v>
      </c>
      <c r="AB320" s="50">
        <f t="shared" si="151"/>
        <v>0</v>
      </c>
      <c r="AC320" s="50" t="s">
        <v>57</v>
      </c>
      <c r="AD320" s="3"/>
      <c r="AE320" s="72"/>
      <c r="AF320" s="3"/>
      <c r="AG320" s="3"/>
      <c r="AH320" s="3"/>
      <c r="AI320" s="3"/>
      <c r="AJ320" s="3"/>
      <c r="AK320" s="3"/>
      <c r="AL320" s="62"/>
      <c r="AM320" s="62"/>
      <c r="AN320" s="62"/>
      <c r="AO320" s="3"/>
      <c r="AP320" s="3"/>
      <c r="AQ320" s="2"/>
      <c r="AR320" s="2"/>
      <c r="AS320" s="2"/>
      <c r="AT320" s="2"/>
      <c r="AU320" s="20"/>
      <c r="AV320" s="20"/>
      <c r="AW320" s="21"/>
    </row>
    <row r="321" spans="1:82" ht="15" x14ac:dyDescent="0.25">
      <c r="A321" s="526" t="s">
        <v>454</v>
      </c>
      <c r="B321" s="509"/>
      <c r="C321" s="509"/>
      <c r="D321" s="509"/>
      <c r="E321" s="509"/>
      <c r="F321" s="509"/>
      <c r="G321" s="509"/>
      <c r="H321" s="509"/>
      <c r="I321" s="509"/>
      <c r="J321" s="509"/>
      <c r="K321" s="509"/>
      <c r="L321" s="509"/>
      <c r="M321" s="509"/>
      <c r="N321" s="509"/>
      <c r="O321" s="509"/>
      <c r="P321" s="509"/>
      <c r="Q321" s="509"/>
      <c r="R321" s="509"/>
      <c r="S321" s="509"/>
      <c r="T321" s="509"/>
      <c r="U321" s="509"/>
      <c r="V321" s="509"/>
      <c r="W321" s="509"/>
      <c r="X321" s="509"/>
      <c r="Y321" s="509"/>
      <c r="Z321" s="509"/>
      <c r="AA321" s="510"/>
      <c r="AB321" s="510"/>
      <c r="AC321" s="510"/>
      <c r="AD321" s="510"/>
      <c r="AE321" s="511"/>
      <c r="AF321" s="527"/>
      <c r="AG321" s="2"/>
      <c r="AH321" s="2"/>
      <c r="AI321" s="2"/>
      <c r="AJ321" s="2"/>
      <c r="AK321" s="61"/>
      <c r="AL321" s="61"/>
      <c r="AM321" s="61"/>
      <c r="AN321" s="2"/>
      <c r="AO321" s="2"/>
      <c r="AP321" s="2"/>
      <c r="AQ321" s="2"/>
      <c r="AR321" s="2"/>
    </row>
    <row r="322" spans="1:82" ht="15" x14ac:dyDescent="0.25">
      <c r="A322" s="507" t="s">
        <v>118</v>
      </c>
      <c r="B322" s="508"/>
      <c r="C322" s="508"/>
      <c r="D322" s="508"/>
      <c r="E322" s="508"/>
      <c r="F322" s="508"/>
      <c r="G322" s="508"/>
      <c r="H322" s="508"/>
      <c r="I322" s="508"/>
      <c r="J322" s="508"/>
      <c r="K322" s="508"/>
      <c r="L322" s="508"/>
      <c r="M322" s="508"/>
      <c r="N322" s="508"/>
      <c r="O322" s="508"/>
      <c r="P322" s="508"/>
      <c r="Q322" s="508"/>
      <c r="R322" s="508"/>
      <c r="S322" s="508"/>
      <c r="T322" s="508"/>
      <c r="U322" s="508"/>
      <c r="V322" s="508"/>
      <c r="W322" s="508"/>
      <c r="X322" s="509"/>
      <c r="Y322" s="509"/>
      <c r="Z322" s="509"/>
      <c r="AA322" s="510"/>
      <c r="AB322" s="510"/>
      <c r="AC322" s="510"/>
      <c r="AD322" s="510"/>
      <c r="AE322" s="511"/>
      <c r="AF322" s="512"/>
      <c r="AG322" s="2"/>
      <c r="AH322" s="2"/>
      <c r="AI322" s="2"/>
      <c r="AJ322" s="2"/>
      <c r="AK322" s="61"/>
      <c r="AL322" s="61"/>
      <c r="AM322" s="61"/>
      <c r="AN322" s="2"/>
      <c r="AO322" s="2"/>
      <c r="AP322" s="2"/>
      <c r="AQ322" s="2"/>
      <c r="AR322" s="2"/>
    </row>
    <row r="323" spans="1:82" ht="22.5" x14ac:dyDescent="0.2">
      <c r="A323" s="79" t="s">
        <v>455</v>
      </c>
      <c r="B323" s="80" t="s">
        <v>456</v>
      </c>
      <c r="C323" s="80">
        <v>4301011873</v>
      </c>
      <c r="D323" s="80">
        <v>4680115881907</v>
      </c>
      <c r="E323" s="81">
        <v>1.8</v>
      </c>
      <c r="F323" s="82">
        <v>6</v>
      </c>
      <c r="G323" s="81">
        <v>10.8</v>
      </c>
      <c r="H323" s="81">
        <v>11.28</v>
      </c>
      <c r="I323" s="83">
        <v>56</v>
      </c>
      <c r="J323" s="83" t="s">
        <v>137</v>
      </c>
      <c r="K323" s="84" t="s">
        <v>98</v>
      </c>
      <c r="L323" s="84"/>
      <c r="M323" s="501">
        <v>60</v>
      </c>
      <c r="N323" s="501"/>
      <c r="O323" s="5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23" s="503"/>
      <c r="Q323" s="503"/>
      <c r="R323" s="503"/>
      <c r="S323" s="503"/>
      <c r="T323" s="85" t="s">
        <v>0</v>
      </c>
      <c r="U323" s="65">
        <v>0</v>
      </c>
      <c r="V323" s="66">
        <f t="shared" ref="V323:V328" si="152">IFERROR(IF(U323="",0,CEILING((U323/$G323),1)*$G323),"")</f>
        <v>0</v>
      </c>
      <c r="W323" s="65">
        <v>0</v>
      </c>
      <c r="X323" s="66">
        <f t="shared" ref="X323:X328" si="153">IFERROR(IF(W323="",0,CEILING((W323/$G323),1)*$G323),"")</f>
        <v>0</v>
      </c>
      <c r="Y323" s="65">
        <v>0</v>
      </c>
      <c r="Z323" s="66">
        <f t="shared" ref="Z323:Z328" si="154">IFERROR(IF(Y323="",0,CEILING((Y323/$G323),1)*$G323),"")</f>
        <v>0</v>
      </c>
      <c r="AA323" s="65">
        <v>0</v>
      </c>
      <c r="AB323" s="66">
        <f t="shared" ref="AB323:AB328" si="155">IFERROR(IF(AA323="",0,CEILING((AA323/$G323),1)*$G323),"")</f>
        <v>0</v>
      </c>
      <c r="AC323" s="67" t="str">
        <f>IF(IFERROR(ROUNDUP(V323/G323,0)*0.02175,0)+IFERROR(ROUNDUP(X323/G323,0)*0.02175,0)+IFERROR(ROUNDUP(Z323/G323,0)*0.02175,0)+IFERROR(ROUNDUP(AB323/G323,0)*0.02175,0)=0,"",IFERROR(ROUNDUP(V323/G323,0)*0.02175,0)+IFERROR(ROUNDUP(X323/G323,0)*0.02175,0)+IFERROR(ROUNDUP(Z323/G323,0)*0.02175,0)+IFERROR(ROUNDUP(AB323/G323,0)*0.02175,0))</f>
        <v/>
      </c>
      <c r="AD323" s="79" t="s">
        <v>57</v>
      </c>
      <c r="AE323" s="79" t="s">
        <v>57</v>
      </c>
      <c r="AF323" s="352" t="s">
        <v>457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351" t="s">
        <v>65</v>
      </c>
      <c r="BO323" s="77">
        <f t="shared" ref="BO323:BO328" si="156">IFERROR(U323*H323/G323,0)</f>
        <v>0</v>
      </c>
      <c r="BP323" s="77">
        <f t="shared" ref="BP323:BP328" si="157">IFERROR(V323*H323/G323,0)</f>
        <v>0</v>
      </c>
      <c r="BQ323" s="77">
        <f t="shared" ref="BQ323:BQ328" si="158">IFERROR(1/I323*(U323/G323),0)</f>
        <v>0</v>
      </c>
      <c r="BR323" s="77">
        <f t="shared" ref="BR323:BR328" si="159">IFERROR(1/I323*(V323/G323),0)</f>
        <v>0</v>
      </c>
      <c r="BS323" s="77">
        <f t="shared" ref="BS323:BS328" si="160">IFERROR(W323*H323/G323,0)</f>
        <v>0</v>
      </c>
      <c r="BT323" s="77">
        <f t="shared" ref="BT323:BT328" si="161">IFERROR(X323*H323/G323,0)</f>
        <v>0</v>
      </c>
      <c r="BU323" s="77">
        <f t="shared" ref="BU323:BU328" si="162">IFERROR(1/I323*(W323/G323),0)</f>
        <v>0</v>
      </c>
      <c r="BV323" s="77">
        <f t="shared" ref="BV323:BV328" si="163">IFERROR(1/I323*(X323/G323),0)</f>
        <v>0</v>
      </c>
      <c r="BW323" s="77">
        <f t="shared" ref="BW323:BW328" si="164">IFERROR(Y323*H323/G323,0)</f>
        <v>0</v>
      </c>
      <c r="BX323" s="77">
        <f t="shared" ref="BX323:BX328" si="165">IFERROR(Z323*H323/G323,0)</f>
        <v>0</v>
      </c>
      <c r="BY323" s="77">
        <f t="shared" ref="BY323:BY328" si="166">IFERROR(1/I323*(Y323/G323),0)</f>
        <v>0</v>
      </c>
      <c r="BZ323" s="77">
        <f t="shared" ref="BZ323:BZ328" si="167">IFERROR(1/I323*(Z323/G323),0)</f>
        <v>0</v>
      </c>
      <c r="CA323" s="77">
        <f t="shared" ref="CA323:CA328" si="168">IFERROR(AA323*H323/G323,0)</f>
        <v>0</v>
      </c>
      <c r="CB323" s="77">
        <f t="shared" ref="CB323:CB328" si="169">IFERROR(AB323*H323/G323,0)</f>
        <v>0</v>
      </c>
      <c r="CC323" s="77">
        <f t="shared" ref="CC323:CC328" si="170">IFERROR(1/I323*(AA323/G323),0)</f>
        <v>0</v>
      </c>
      <c r="CD323" s="77">
        <f t="shared" ref="CD323:CD328" si="171">IFERROR(1/I323*(AB323/G323),0)</f>
        <v>0</v>
      </c>
    </row>
    <row r="324" spans="1:82" ht="33.75" x14ac:dyDescent="0.2">
      <c r="A324" s="79" t="s">
        <v>458</v>
      </c>
      <c r="B324" s="80" t="s">
        <v>459</v>
      </c>
      <c r="C324" s="80">
        <v>4301011217</v>
      </c>
      <c r="D324" s="80">
        <v>4607091384192</v>
      </c>
      <c r="E324" s="81">
        <v>1.8</v>
      </c>
      <c r="F324" s="82">
        <v>6</v>
      </c>
      <c r="G324" s="81">
        <v>10.8</v>
      </c>
      <c r="H324" s="81">
        <v>11.28</v>
      </c>
      <c r="I324" s="83">
        <v>56</v>
      </c>
      <c r="J324" s="83" t="s">
        <v>137</v>
      </c>
      <c r="K324" s="84" t="s">
        <v>98</v>
      </c>
      <c r="L324" s="84"/>
      <c r="M324" s="501">
        <v>60</v>
      </c>
      <c r="N324" s="501"/>
      <c r="O324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24" s="503"/>
      <c r="Q324" s="503"/>
      <c r="R324" s="503"/>
      <c r="S324" s="503"/>
      <c r="T324" s="85" t="s">
        <v>0</v>
      </c>
      <c r="U324" s="65">
        <v>0</v>
      </c>
      <c r="V324" s="66">
        <f t="shared" si="152"/>
        <v>0</v>
      </c>
      <c r="W324" s="65">
        <v>0</v>
      </c>
      <c r="X324" s="66">
        <f t="shared" si="153"/>
        <v>0</v>
      </c>
      <c r="Y324" s="65">
        <v>0</v>
      </c>
      <c r="Z324" s="66">
        <f t="shared" si="154"/>
        <v>0</v>
      </c>
      <c r="AA324" s="65">
        <v>0</v>
      </c>
      <c r="AB324" s="66">
        <f t="shared" si="155"/>
        <v>0</v>
      </c>
      <c r="AC324" s="67" t="str">
        <f>IF(IFERROR(ROUNDUP(V324/G324,0)*0.02175,0)+IFERROR(ROUNDUP(X324/G324,0)*0.02175,0)+IFERROR(ROUNDUP(Z324/G324,0)*0.02175,0)+IFERROR(ROUNDUP(AB324/G324,0)*0.02175,0)=0,"",IFERROR(ROUNDUP(V324/G324,0)*0.02175,0)+IFERROR(ROUNDUP(X324/G324,0)*0.02175,0)+IFERROR(ROUNDUP(Z324/G324,0)*0.02175,0)+IFERROR(ROUNDUP(AB324/G324,0)*0.02175,0))</f>
        <v/>
      </c>
      <c r="AD324" s="79" t="s">
        <v>57</v>
      </c>
      <c r="AE324" s="79" t="s">
        <v>57</v>
      </c>
      <c r="AF324" s="354" t="s">
        <v>460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353" t="s">
        <v>65</v>
      </c>
      <c r="BO324" s="77">
        <f t="shared" si="156"/>
        <v>0</v>
      </c>
      <c r="BP324" s="77">
        <f t="shared" si="157"/>
        <v>0</v>
      </c>
      <c r="BQ324" s="77">
        <f t="shared" si="158"/>
        <v>0</v>
      </c>
      <c r="BR324" s="77">
        <f t="shared" si="159"/>
        <v>0</v>
      </c>
      <c r="BS324" s="77">
        <f t="shared" si="160"/>
        <v>0</v>
      </c>
      <c r="BT324" s="77">
        <f t="shared" si="161"/>
        <v>0</v>
      </c>
      <c r="BU324" s="77">
        <f t="shared" si="162"/>
        <v>0</v>
      </c>
      <c r="BV324" s="77">
        <f t="shared" si="163"/>
        <v>0</v>
      </c>
      <c r="BW324" s="77">
        <f t="shared" si="164"/>
        <v>0</v>
      </c>
      <c r="BX324" s="77">
        <f t="shared" si="165"/>
        <v>0</v>
      </c>
      <c r="BY324" s="77">
        <f t="shared" si="166"/>
        <v>0</v>
      </c>
      <c r="BZ324" s="77">
        <f t="shared" si="167"/>
        <v>0</v>
      </c>
      <c r="CA324" s="77">
        <f t="shared" si="168"/>
        <v>0</v>
      </c>
      <c r="CB324" s="77">
        <f t="shared" si="169"/>
        <v>0</v>
      </c>
      <c r="CC324" s="77">
        <f t="shared" si="170"/>
        <v>0</v>
      </c>
      <c r="CD324" s="77">
        <f t="shared" si="171"/>
        <v>0</v>
      </c>
    </row>
    <row r="325" spans="1:82" ht="33.75" x14ac:dyDescent="0.2">
      <c r="A325" s="79" t="s">
        <v>458</v>
      </c>
      <c r="B325" s="80" t="s">
        <v>459</v>
      </c>
      <c r="C325" s="80">
        <v>4301012118</v>
      </c>
      <c r="D325" s="80">
        <v>4607091384192</v>
      </c>
      <c r="E325" s="81">
        <v>1.8</v>
      </c>
      <c r="F325" s="82">
        <v>6</v>
      </c>
      <c r="G325" s="81">
        <v>10.8</v>
      </c>
      <c r="H325" s="81">
        <v>11.28</v>
      </c>
      <c r="I325" s="83">
        <v>56</v>
      </c>
      <c r="J325" s="83" t="s">
        <v>137</v>
      </c>
      <c r="K325" s="84" t="s">
        <v>88</v>
      </c>
      <c r="L325" s="84"/>
      <c r="M325" s="501">
        <v>60</v>
      </c>
      <c r="N325" s="501"/>
      <c r="O325" s="5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25" s="503"/>
      <c r="Q325" s="503"/>
      <c r="R325" s="503"/>
      <c r="S325" s="503"/>
      <c r="T325" s="85" t="s">
        <v>0</v>
      </c>
      <c r="U325" s="65">
        <v>0</v>
      </c>
      <c r="V325" s="66">
        <f t="shared" si="152"/>
        <v>0</v>
      </c>
      <c r="W325" s="65">
        <v>0</v>
      </c>
      <c r="X325" s="66">
        <f t="shared" si="153"/>
        <v>0</v>
      </c>
      <c r="Y325" s="65">
        <v>0</v>
      </c>
      <c r="Z325" s="66">
        <f t="shared" si="154"/>
        <v>0</v>
      </c>
      <c r="AA325" s="65">
        <v>0</v>
      </c>
      <c r="AB325" s="66">
        <f t="shared" si="155"/>
        <v>0</v>
      </c>
      <c r="AC325" s="67" t="str">
        <f>IF(IFERROR(ROUNDUP(V325/G325,0)*0.02175,0)+IFERROR(ROUNDUP(X325/G325,0)*0.02175,0)+IFERROR(ROUNDUP(Z325/G325,0)*0.02175,0)+IFERROR(ROUNDUP(AB325/G325,0)*0.02175,0)=0,"",IFERROR(ROUNDUP(V325/G325,0)*0.02175,0)+IFERROR(ROUNDUP(X325/G325,0)*0.02175,0)+IFERROR(ROUNDUP(Z325/G325,0)*0.02175,0)+IFERROR(ROUNDUP(AB325/G325,0)*0.02175,0))</f>
        <v/>
      </c>
      <c r="AD325" s="79" t="s">
        <v>57</v>
      </c>
      <c r="AE325" s="79" t="s">
        <v>57</v>
      </c>
      <c r="AF325" s="356" t="s">
        <v>460</v>
      </c>
      <c r="AG325" s="2"/>
      <c r="AH325" s="2"/>
      <c r="AI325" s="2"/>
      <c r="AJ325" s="2"/>
      <c r="AK325" s="2"/>
      <c r="AL325" s="61"/>
      <c r="AM325" s="61"/>
      <c r="AN325" s="61"/>
      <c r="AO325" s="2"/>
      <c r="AP325" s="2"/>
      <c r="AQ325" s="2"/>
      <c r="AR325" s="2"/>
      <c r="AS325" s="2"/>
      <c r="AT325" s="2"/>
      <c r="AU325" s="20"/>
      <c r="AV325" s="20"/>
      <c r="AW325" s="21"/>
      <c r="BB325" s="355" t="s">
        <v>65</v>
      </c>
      <c r="BO325" s="77">
        <f t="shared" si="156"/>
        <v>0</v>
      </c>
      <c r="BP325" s="77">
        <f t="shared" si="157"/>
        <v>0</v>
      </c>
      <c r="BQ325" s="77">
        <f t="shared" si="158"/>
        <v>0</v>
      </c>
      <c r="BR325" s="77">
        <f t="shared" si="159"/>
        <v>0</v>
      </c>
      <c r="BS325" s="77">
        <f t="shared" si="160"/>
        <v>0</v>
      </c>
      <c r="BT325" s="77">
        <f t="shared" si="161"/>
        <v>0</v>
      </c>
      <c r="BU325" s="77">
        <f t="shared" si="162"/>
        <v>0</v>
      </c>
      <c r="BV325" s="77">
        <f t="shared" si="163"/>
        <v>0</v>
      </c>
      <c r="BW325" s="77">
        <f t="shared" si="164"/>
        <v>0</v>
      </c>
      <c r="BX325" s="77">
        <f t="shared" si="165"/>
        <v>0</v>
      </c>
      <c r="BY325" s="77">
        <f t="shared" si="166"/>
        <v>0</v>
      </c>
      <c r="BZ325" s="77">
        <f t="shared" si="167"/>
        <v>0</v>
      </c>
      <c r="CA325" s="77">
        <f t="shared" si="168"/>
        <v>0</v>
      </c>
      <c r="CB325" s="77">
        <f t="shared" si="169"/>
        <v>0</v>
      </c>
      <c r="CC325" s="77">
        <f t="shared" si="170"/>
        <v>0</v>
      </c>
      <c r="CD325" s="77">
        <f t="shared" si="171"/>
        <v>0</v>
      </c>
    </row>
    <row r="326" spans="1:82" ht="22.5" x14ac:dyDescent="0.2">
      <c r="A326" s="79" t="s">
        <v>461</v>
      </c>
      <c r="B326" s="80" t="s">
        <v>462</v>
      </c>
      <c r="C326" s="80">
        <v>4301011875</v>
      </c>
      <c r="D326" s="80">
        <v>4680115884885</v>
      </c>
      <c r="E326" s="81">
        <v>0.8</v>
      </c>
      <c r="F326" s="82">
        <v>15</v>
      </c>
      <c r="G326" s="81">
        <v>12</v>
      </c>
      <c r="H326" s="81">
        <v>12.48</v>
      </c>
      <c r="I326" s="83">
        <v>56</v>
      </c>
      <c r="J326" s="83" t="s">
        <v>137</v>
      </c>
      <c r="K326" s="84" t="s">
        <v>98</v>
      </c>
      <c r="L326" s="84"/>
      <c r="M326" s="501">
        <v>60</v>
      </c>
      <c r="N326" s="501"/>
      <c r="O326" s="58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503"/>
      <c r="Q326" s="503"/>
      <c r="R326" s="503"/>
      <c r="S326" s="503"/>
      <c r="T326" s="85" t="s">
        <v>0</v>
      </c>
      <c r="U326" s="65">
        <v>0</v>
      </c>
      <c r="V326" s="66">
        <f t="shared" si="152"/>
        <v>0</v>
      </c>
      <c r="W326" s="65">
        <v>0</v>
      </c>
      <c r="X326" s="66">
        <f t="shared" si="153"/>
        <v>0</v>
      </c>
      <c r="Y326" s="65">
        <v>0</v>
      </c>
      <c r="Z326" s="66">
        <f t="shared" si="154"/>
        <v>0</v>
      </c>
      <c r="AA326" s="65">
        <v>0</v>
      </c>
      <c r="AB326" s="66">
        <f t="shared" si="155"/>
        <v>0</v>
      </c>
      <c r="AC326" s="67" t="str">
        <f>IF(IFERROR(ROUNDUP(V326/G326,0)*0.02175,0)+IFERROR(ROUNDUP(X326/G326,0)*0.02175,0)+IFERROR(ROUNDUP(Z326/G326,0)*0.02175,0)+IFERROR(ROUNDUP(AB326/G326,0)*0.02175,0)=0,"",IFERROR(ROUNDUP(V326/G326,0)*0.02175,0)+IFERROR(ROUNDUP(X326/G326,0)*0.02175,0)+IFERROR(ROUNDUP(Z326/G326,0)*0.02175,0)+IFERROR(ROUNDUP(AB326/G326,0)*0.02175,0))</f>
        <v/>
      </c>
      <c r="AD326" s="79" t="s">
        <v>57</v>
      </c>
      <c r="AE326" s="79" t="s">
        <v>57</v>
      </c>
      <c r="AF326" s="358" t="s">
        <v>463</v>
      </c>
      <c r="AG326" s="2"/>
      <c r="AH326" s="2"/>
      <c r="AI326" s="2"/>
      <c r="AJ326" s="2"/>
      <c r="AK326" s="2"/>
      <c r="AL326" s="61"/>
      <c r="AM326" s="61"/>
      <c r="AN326" s="61"/>
      <c r="AO326" s="2"/>
      <c r="AP326" s="2"/>
      <c r="AQ326" s="2"/>
      <c r="AR326" s="2"/>
      <c r="AS326" s="2"/>
      <c r="AT326" s="2"/>
      <c r="AU326" s="20"/>
      <c r="AV326" s="20"/>
      <c r="AW326" s="21"/>
      <c r="BB326" s="357" t="s">
        <v>65</v>
      </c>
      <c r="BO326" s="77">
        <f t="shared" si="156"/>
        <v>0</v>
      </c>
      <c r="BP326" s="77">
        <f t="shared" si="157"/>
        <v>0</v>
      </c>
      <c r="BQ326" s="77">
        <f t="shared" si="158"/>
        <v>0</v>
      </c>
      <c r="BR326" s="77">
        <f t="shared" si="159"/>
        <v>0</v>
      </c>
      <c r="BS326" s="77">
        <f t="shared" si="160"/>
        <v>0</v>
      </c>
      <c r="BT326" s="77">
        <f t="shared" si="161"/>
        <v>0</v>
      </c>
      <c r="BU326" s="77">
        <f t="shared" si="162"/>
        <v>0</v>
      </c>
      <c r="BV326" s="77">
        <f t="shared" si="163"/>
        <v>0</v>
      </c>
      <c r="BW326" s="77">
        <f t="shared" si="164"/>
        <v>0</v>
      </c>
      <c r="BX326" s="77">
        <f t="shared" si="165"/>
        <v>0</v>
      </c>
      <c r="BY326" s="77">
        <f t="shared" si="166"/>
        <v>0</v>
      </c>
      <c r="BZ326" s="77">
        <f t="shared" si="167"/>
        <v>0</v>
      </c>
      <c r="CA326" s="77">
        <f t="shared" si="168"/>
        <v>0</v>
      </c>
      <c r="CB326" s="77">
        <f t="shared" si="169"/>
        <v>0</v>
      </c>
      <c r="CC326" s="77">
        <f t="shared" si="170"/>
        <v>0</v>
      </c>
      <c r="CD326" s="77">
        <f t="shared" si="171"/>
        <v>0</v>
      </c>
    </row>
    <row r="327" spans="1:82" ht="22.5" x14ac:dyDescent="0.2">
      <c r="A327" s="79" t="s">
        <v>464</v>
      </c>
      <c r="B327" s="80" t="s">
        <v>465</v>
      </c>
      <c r="C327" s="80">
        <v>4301011871</v>
      </c>
      <c r="D327" s="80">
        <v>4680115884908</v>
      </c>
      <c r="E327" s="81">
        <v>0.4</v>
      </c>
      <c r="F327" s="82">
        <v>10</v>
      </c>
      <c r="G327" s="81">
        <v>4</v>
      </c>
      <c r="H327" s="81">
        <v>4.21</v>
      </c>
      <c r="I327" s="83">
        <v>132</v>
      </c>
      <c r="J327" s="83" t="s">
        <v>121</v>
      </c>
      <c r="K327" s="84" t="s">
        <v>98</v>
      </c>
      <c r="L327" s="84"/>
      <c r="M327" s="501">
        <v>60</v>
      </c>
      <c r="N327" s="501"/>
      <c r="O327" s="58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503"/>
      <c r="Q327" s="503"/>
      <c r="R327" s="503"/>
      <c r="S327" s="503"/>
      <c r="T327" s="85" t="s">
        <v>0</v>
      </c>
      <c r="U327" s="65">
        <v>0</v>
      </c>
      <c r="V327" s="66">
        <f t="shared" si="152"/>
        <v>0</v>
      </c>
      <c r="W327" s="65">
        <v>0</v>
      </c>
      <c r="X327" s="66">
        <f t="shared" si="153"/>
        <v>0</v>
      </c>
      <c r="Y327" s="65">
        <v>0</v>
      </c>
      <c r="Z327" s="66">
        <f t="shared" si="154"/>
        <v>0</v>
      </c>
      <c r="AA327" s="65">
        <v>0</v>
      </c>
      <c r="AB327" s="66">
        <f t="shared" si="155"/>
        <v>0</v>
      </c>
      <c r="AC327" s="67" t="str">
        <f>IF(IFERROR(ROUNDUP(V327/G327,0)*0.00902,0)+IFERROR(ROUNDUP(X327/G327,0)*0.00902,0)+IFERROR(ROUNDUP(Z327/G327,0)*0.00902,0)+IFERROR(ROUNDUP(AB327/G327,0)*0.00902,0)=0,"",IFERROR(ROUNDUP(V327/G327,0)*0.00902,0)+IFERROR(ROUNDUP(X327/G327,0)*0.00902,0)+IFERROR(ROUNDUP(Z327/G327,0)*0.00902,0)+IFERROR(ROUNDUP(AB327/G327,0)*0.00902,0))</f>
        <v/>
      </c>
      <c r="AD327" s="79" t="s">
        <v>57</v>
      </c>
      <c r="AE327" s="79" t="s">
        <v>57</v>
      </c>
      <c r="AF327" s="360" t="s">
        <v>463</v>
      </c>
      <c r="AG327" s="2"/>
      <c r="AH327" s="2"/>
      <c r="AI327" s="2"/>
      <c r="AJ327" s="2"/>
      <c r="AK327" s="2"/>
      <c r="AL327" s="61"/>
      <c r="AM327" s="61"/>
      <c r="AN327" s="61"/>
      <c r="AO327" s="2"/>
      <c r="AP327" s="2"/>
      <c r="AQ327" s="2"/>
      <c r="AR327" s="2"/>
      <c r="AS327" s="2"/>
      <c r="AT327" s="2"/>
      <c r="AU327" s="20"/>
      <c r="AV327" s="20"/>
      <c r="AW327" s="21"/>
      <c r="BB327" s="359" t="s">
        <v>65</v>
      </c>
      <c r="BO327" s="77">
        <f t="shared" si="156"/>
        <v>0</v>
      </c>
      <c r="BP327" s="77">
        <f t="shared" si="157"/>
        <v>0</v>
      </c>
      <c r="BQ327" s="77">
        <f t="shared" si="158"/>
        <v>0</v>
      </c>
      <c r="BR327" s="77">
        <f t="shared" si="159"/>
        <v>0</v>
      </c>
      <c r="BS327" s="77">
        <f t="shared" si="160"/>
        <v>0</v>
      </c>
      <c r="BT327" s="77">
        <f t="shared" si="161"/>
        <v>0</v>
      </c>
      <c r="BU327" s="77">
        <f t="shared" si="162"/>
        <v>0</v>
      </c>
      <c r="BV327" s="77">
        <f t="shared" si="163"/>
        <v>0</v>
      </c>
      <c r="BW327" s="77">
        <f t="shared" si="164"/>
        <v>0</v>
      </c>
      <c r="BX327" s="77">
        <f t="shared" si="165"/>
        <v>0</v>
      </c>
      <c r="BY327" s="77">
        <f t="shared" si="166"/>
        <v>0</v>
      </c>
      <c r="BZ327" s="77">
        <f t="shared" si="167"/>
        <v>0</v>
      </c>
      <c r="CA327" s="77">
        <f t="shared" si="168"/>
        <v>0</v>
      </c>
      <c r="CB327" s="77">
        <f t="shared" si="169"/>
        <v>0</v>
      </c>
      <c r="CC327" s="77">
        <f t="shared" si="170"/>
        <v>0</v>
      </c>
      <c r="CD327" s="77">
        <f t="shared" si="171"/>
        <v>0</v>
      </c>
    </row>
    <row r="328" spans="1:82" ht="22.5" x14ac:dyDescent="0.2">
      <c r="A328" s="79" t="s">
        <v>464</v>
      </c>
      <c r="B328" s="80" t="s">
        <v>465</v>
      </c>
      <c r="C328" s="80">
        <v>4301012088</v>
      </c>
      <c r="D328" s="80">
        <v>4680115884908</v>
      </c>
      <c r="E328" s="81">
        <v>0.4</v>
      </c>
      <c r="F328" s="82">
        <v>10</v>
      </c>
      <c r="G328" s="81">
        <v>4</v>
      </c>
      <c r="H328" s="81">
        <v>4.21</v>
      </c>
      <c r="I328" s="83">
        <v>132</v>
      </c>
      <c r="J328" s="83" t="s">
        <v>121</v>
      </c>
      <c r="K328" s="84" t="s">
        <v>88</v>
      </c>
      <c r="L328" s="84"/>
      <c r="M328" s="501">
        <v>60</v>
      </c>
      <c r="N328" s="501"/>
      <c r="O328" s="5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8" s="503"/>
      <c r="Q328" s="503"/>
      <c r="R328" s="503"/>
      <c r="S328" s="503"/>
      <c r="T328" s="85" t="s">
        <v>0</v>
      </c>
      <c r="U328" s="65">
        <v>0</v>
      </c>
      <c r="V328" s="66">
        <f t="shared" si="152"/>
        <v>0</v>
      </c>
      <c r="W328" s="65">
        <v>0</v>
      </c>
      <c r="X328" s="66">
        <f t="shared" si="153"/>
        <v>0</v>
      </c>
      <c r="Y328" s="65">
        <v>0</v>
      </c>
      <c r="Z328" s="66">
        <f t="shared" si="154"/>
        <v>0</v>
      </c>
      <c r="AA328" s="65">
        <v>0</v>
      </c>
      <c r="AB328" s="66">
        <f t="shared" si="155"/>
        <v>0</v>
      </c>
      <c r="AC328" s="67" t="str">
        <f>IF(IFERROR(ROUNDUP(V328/G328,0)*0.00902,0)+IFERROR(ROUNDUP(X328/G328,0)*0.00902,0)+IFERROR(ROUNDUP(Z328/G328,0)*0.00902,0)+IFERROR(ROUNDUP(AB328/G328,0)*0.00902,0)=0,"",IFERROR(ROUNDUP(V328/G328,0)*0.00902,0)+IFERROR(ROUNDUP(X328/G328,0)*0.00902,0)+IFERROR(ROUNDUP(Z328/G328,0)*0.00902,0)+IFERROR(ROUNDUP(AB328/G328,0)*0.00902,0))</f>
        <v/>
      </c>
      <c r="AD328" s="79" t="s">
        <v>57</v>
      </c>
      <c r="AE328" s="79" t="s">
        <v>57</v>
      </c>
      <c r="AF328" s="362" t="s">
        <v>463</v>
      </c>
      <c r="AG328" s="2"/>
      <c r="AH328" s="2"/>
      <c r="AI328" s="2"/>
      <c r="AJ328" s="2"/>
      <c r="AK328" s="2"/>
      <c r="AL328" s="61"/>
      <c r="AM328" s="61"/>
      <c r="AN328" s="61"/>
      <c r="AO328" s="2"/>
      <c r="AP328" s="2"/>
      <c r="AQ328" s="2"/>
      <c r="AR328" s="2"/>
      <c r="AS328" s="2"/>
      <c r="AT328" s="2"/>
      <c r="AU328" s="20"/>
      <c r="AV328" s="20"/>
      <c r="AW328" s="21"/>
      <c r="BB328" s="361" t="s">
        <v>65</v>
      </c>
      <c r="BO328" s="77">
        <f t="shared" si="156"/>
        <v>0</v>
      </c>
      <c r="BP328" s="77">
        <f t="shared" si="157"/>
        <v>0</v>
      </c>
      <c r="BQ328" s="77">
        <f t="shared" si="158"/>
        <v>0</v>
      </c>
      <c r="BR328" s="77">
        <f t="shared" si="159"/>
        <v>0</v>
      </c>
      <c r="BS328" s="77">
        <f t="shared" si="160"/>
        <v>0</v>
      </c>
      <c r="BT328" s="77">
        <f t="shared" si="161"/>
        <v>0</v>
      </c>
      <c r="BU328" s="77">
        <f t="shared" si="162"/>
        <v>0</v>
      </c>
      <c r="BV328" s="77">
        <f t="shared" si="163"/>
        <v>0</v>
      </c>
      <c r="BW328" s="77">
        <f t="shared" si="164"/>
        <v>0</v>
      </c>
      <c r="BX328" s="77">
        <f t="shared" si="165"/>
        <v>0</v>
      </c>
      <c r="BY328" s="77">
        <f t="shared" si="166"/>
        <v>0</v>
      </c>
      <c r="BZ328" s="77">
        <f t="shared" si="167"/>
        <v>0</v>
      </c>
      <c r="CA328" s="77">
        <f t="shared" si="168"/>
        <v>0</v>
      </c>
      <c r="CB328" s="77">
        <f t="shared" si="169"/>
        <v>0</v>
      </c>
      <c r="CC328" s="77">
        <f t="shared" si="170"/>
        <v>0</v>
      </c>
      <c r="CD328" s="77">
        <f t="shared" si="171"/>
        <v>0</v>
      </c>
    </row>
    <row r="329" spans="1:82" x14ac:dyDescent="0.2">
      <c r="A329" s="506"/>
      <c r="B329" s="506"/>
      <c r="C329" s="506"/>
      <c r="D329" s="506"/>
      <c r="E329" s="506"/>
      <c r="F329" s="506"/>
      <c r="G329" s="506"/>
      <c r="H329" s="506"/>
      <c r="I329" s="506"/>
      <c r="J329" s="506"/>
      <c r="K329" s="506"/>
      <c r="L329" s="506"/>
      <c r="M329" s="506"/>
      <c r="N329" s="506"/>
      <c r="O329" s="504" t="s">
        <v>43</v>
      </c>
      <c r="P329" s="505"/>
      <c r="Q329" s="505"/>
      <c r="R329" s="505"/>
      <c r="S329" s="505"/>
      <c r="T329" s="39" t="s">
        <v>42</v>
      </c>
      <c r="U329" s="50">
        <f>IFERROR(U323/G323,0)+IFERROR(U324/G324,0)+IFERROR(U325/G325,0)+IFERROR(U326/G326,0)+IFERROR(U327/G327,0)+IFERROR(U328/G328,0)</f>
        <v>0</v>
      </c>
      <c r="V329" s="50">
        <f>IFERROR(V323/G323,0)+IFERROR(V324/G324,0)+IFERROR(V325/G325,0)+IFERROR(V326/G326,0)+IFERROR(V327/G327,0)+IFERROR(V328/G328,0)</f>
        <v>0</v>
      </c>
      <c r="W329" s="50">
        <f>IFERROR(W323/G323,0)+IFERROR(W324/G324,0)+IFERROR(W325/G325,0)+IFERROR(W326/G326,0)+IFERROR(W327/G327,0)+IFERROR(W328/G328,0)</f>
        <v>0</v>
      </c>
      <c r="X329" s="50">
        <f>IFERROR(X323/G323,0)+IFERROR(X324/G324,0)+IFERROR(X325/G325,0)+IFERROR(X326/G326,0)+IFERROR(X327/G327,0)+IFERROR(X328/G328,0)</f>
        <v>0</v>
      </c>
      <c r="Y329" s="50">
        <f>IFERROR(Y323/G323,0)+IFERROR(Y324/G324,0)+IFERROR(Y325/G325,0)+IFERROR(Y326/G326,0)+IFERROR(Y327/G327,0)+IFERROR(Y328/G328,0)</f>
        <v>0</v>
      </c>
      <c r="Z329" s="50">
        <f>IFERROR(Z323/G323,0)+IFERROR(Z324/G324,0)+IFERROR(Z325/G325,0)+IFERROR(Z326/G326,0)+IFERROR(Z327/G327,0)+IFERROR(Z328/G328,0)</f>
        <v>0</v>
      </c>
      <c r="AA329" s="50">
        <f>IFERROR(AA323/G323,0)+IFERROR(AA324/G324,0)+IFERROR(AA325/G325,0)+IFERROR(AA326/G326,0)+IFERROR(AA327/G327,0)+IFERROR(AA328/G328,0)</f>
        <v>0</v>
      </c>
      <c r="AB329" s="50">
        <f>IFERROR(AB323/G323,0)+IFERROR(AB324/G324,0)+IFERROR(AB325/G325,0)+IFERROR(AB326/G326,0)+IFERROR(AB327/G327,0)+IFERROR(AB328/G328,0)</f>
        <v>0</v>
      </c>
      <c r="AC329" s="50">
        <f>IFERROR(IF(AC323="",0,AC323),0)+IFERROR(IF(AC324="",0,AC324),0)+IFERROR(IF(AC325="",0,AC325),0)+IFERROR(IF(AC326="",0,AC326),0)+IFERROR(IF(AC327="",0,AC327),0)+IFERROR(IF(AC328="",0,AC328),0)</f>
        <v>0</v>
      </c>
      <c r="AD329" s="3"/>
      <c r="AE329" s="72"/>
      <c r="AF329" s="3"/>
      <c r="AG329" s="3"/>
      <c r="AH329" s="3"/>
      <c r="AI329" s="3"/>
      <c r="AJ329" s="3"/>
      <c r="AK329" s="3"/>
      <c r="AL329" s="62"/>
      <c r="AM329" s="62"/>
      <c r="AN329" s="62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x14ac:dyDescent="0.2">
      <c r="A330" s="506"/>
      <c r="B330" s="506"/>
      <c r="C330" s="506"/>
      <c r="D330" s="506"/>
      <c r="E330" s="506"/>
      <c r="F330" s="506"/>
      <c r="G330" s="506"/>
      <c r="H330" s="506"/>
      <c r="I330" s="506"/>
      <c r="J330" s="506"/>
      <c r="K330" s="506"/>
      <c r="L330" s="506"/>
      <c r="M330" s="506"/>
      <c r="N330" s="506"/>
      <c r="O330" s="504" t="s">
        <v>43</v>
      </c>
      <c r="P330" s="505"/>
      <c r="Q330" s="505"/>
      <c r="R330" s="505"/>
      <c r="S330" s="505"/>
      <c r="T330" s="39" t="s">
        <v>0</v>
      </c>
      <c r="U330" s="50">
        <f t="shared" ref="U330:AB330" si="172">IFERROR(SUM(U323:U328),0)</f>
        <v>0</v>
      </c>
      <c r="V330" s="50">
        <f t="shared" si="172"/>
        <v>0</v>
      </c>
      <c r="W330" s="50">
        <f t="shared" si="172"/>
        <v>0</v>
      </c>
      <c r="X330" s="50">
        <f t="shared" si="172"/>
        <v>0</v>
      </c>
      <c r="Y330" s="50">
        <f t="shared" si="172"/>
        <v>0</v>
      </c>
      <c r="Z330" s="50">
        <f t="shared" si="172"/>
        <v>0</v>
      </c>
      <c r="AA330" s="50">
        <f t="shared" si="172"/>
        <v>0</v>
      </c>
      <c r="AB330" s="50">
        <f t="shared" si="172"/>
        <v>0</v>
      </c>
      <c r="AC330" s="50" t="s">
        <v>57</v>
      </c>
      <c r="AD330" s="3"/>
      <c r="AE330" s="72"/>
      <c r="AF330" s="3"/>
      <c r="AG330" s="3"/>
      <c r="AH330" s="3"/>
      <c r="AI330" s="3"/>
      <c r="AJ330" s="3"/>
      <c r="AK330" s="3"/>
      <c r="AL330" s="62"/>
      <c r="AM330" s="62"/>
      <c r="AN330" s="62"/>
      <c r="AO330" s="3"/>
      <c r="AP330" s="3"/>
      <c r="AQ330" s="2"/>
      <c r="AR330" s="2"/>
      <c r="AS330" s="2"/>
      <c r="AT330" s="2"/>
      <c r="AU330" s="20"/>
      <c r="AV330" s="20"/>
      <c r="AW330" s="21"/>
    </row>
    <row r="331" spans="1:82" ht="15" x14ac:dyDescent="0.25">
      <c r="A331" s="507" t="s">
        <v>146</v>
      </c>
      <c r="B331" s="508"/>
      <c r="C331" s="508"/>
      <c r="D331" s="508"/>
      <c r="E331" s="508"/>
      <c r="F331" s="508"/>
      <c r="G331" s="508"/>
      <c r="H331" s="508"/>
      <c r="I331" s="508"/>
      <c r="J331" s="508"/>
      <c r="K331" s="508"/>
      <c r="L331" s="508"/>
      <c r="M331" s="508"/>
      <c r="N331" s="508"/>
      <c r="O331" s="508"/>
      <c r="P331" s="508"/>
      <c r="Q331" s="508"/>
      <c r="R331" s="508"/>
      <c r="S331" s="508"/>
      <c r="T331" s="508"/>
      <c r="U331" s="508"/>
      <c r="V331" s="508"/>
      <c r="W331" s="508"/>
      <c r="X331" s="509"/>
      <c r="Y331" s="509"/>
      <c r="Z331" s="509"/>
      <c r="AA331" s="510"/>
      <c r="AB331" s="510"/>
      <c r="AC331" s="510"/>
      <c r="AD331" s="510"/>
      <c r="AE331" s="511"/>
      <c r="AF331" s="512"/>
      <c r="AG331" s="2"/>
      <c r="AH331" s="2"/>
      <c r="AI331" s="2"/>
      <c r="AJ331" s="2"/>
      <c r="AK331" s="61"/>
      <c r="AL331" s="61"/>
      <c r="AM331" s="61"/>
      <c r="AN331" s="2"/>
      <c r="AO331" s="2"/>
      <c r="AP331" s="2"/>
      <c r="AQ331" s="2"/>
      <c r="AR331" s="2"/>
    </row>
    <row r="332" spans="1:82" x14ac:dyDescent="0.2">
      <c r="A332" s="79" t="s">
        <v>466</v>
      </c>
      <c r="B332" s="80" t="s">
        <v>467</v>
      </c>
      <c r="C332" s="80">
        <v>4301031304</v>
      </c>
      <c r="D332" s="80">
        <v>4607091384826</v>
      </c>
      <c r="E332" s="81">
        <v>0.35</v>
      </c>
      <c r="F332" s="82">
        <v>8</v>
      </c>
      <c r="G332" s="81">
        <v>2.8</v>
      </c>
      <c r="H332" s="81">
        <v>2.98</v>
      </c>
      <c r="I332" s="83">
        <v>234</v>
      </c>
      <c r="J332" s="83" t="s">
        <v>129</v>
      </c>
      <c r="K332" s="84" t="s">
        <v>98</v>
      </c>
      <c r="L332" s="84"/>
      <c r="M332" s="501">
        <v>35</v>
      </c>
      <c r="N332" s="501"/>
      <c r="O332" s="5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32" s="503"/>
      <c r="Q332" s="503"/>
      <c r="R332" s="503"/>
      <c r="S332" s="503"/>
      <c r="T332" s="85" t="s">
        <v>0</v>
      </c>
      <c r="U332" s="65">
        <v>0</v>
      </c>
      <c r="V332" s="66">
        <f>IFERROR(IF(U332="",0,CEILING((U332/$G332),1)*$G332),"")</f>
        <v>0</v>
      </c>
      <c r="W332" s="65">
        <v>0</v>
      </c>
      <c r="X332" s="66">
        <f>IFERROR(IF(W332="",0,CEILING((W332/$G332),1)*$G332),"")</f>
        <v>0</v>
      </c>
      <c r="Y332" s="65">
        <v>0</v>
      </c>
      <c r="Z332" s="66">
        <f>IFERROR(IF(Y332="",0,CEILING((Y332/$G332),1)*$G332),"")</f>
        <v>0</v>
      </c>
      <c r="AA332" s="65">
        <v>0</v>
      </c>
      <c r="AB332" s="66">
        <f>IFERROR(IF(AA332="",0,CEILING((AA332/$G332),1)*$G332),"")</f>
        <v>0</v>
      </c>
      <c r="AC332" s="67" t="str">
        <f>IF(IFERROR(ROUNDUP(V332/G332,0)*0.00502,0)+IFERROR(ROUNDUP(X332/G332,0)*0.00502,0)+IFERROR(ROUNDUP(Z332/G332,0)*0.00502,0)+IFERROR(ROUNDUP(AB332/G332,0)*0.00502,0)=0,"",IFERROR(ROUNDUP(V332/G332,0)*0.00502,0)+IFERROR(ROUNDUP(X332/G332,0)*0.00502,0)+IFERROR(ROUNDUP(Z332/G332,0)*0.00502,0)+IFERROR(ROUNDUP(AB332/G332,0)*0.00502,0))</f>
        <v/>
      </c>
      <c r="AD332" s="79" t="s">
        <v>57</v>
      </c>
      <c r="AE332" s="79" t="s">
        <v>57</v>
      </c>
      <c r="AF332" s="364" t="s">
        <v>468</v>
      </c>
      <c r="AG332" s="2"/>
      <c r="AH332" s="2"/>
      <c r="AI332" s="2"/>
      <c r="AJ332" s="2"/>
      <c r="AK332" s="2"/>
      <c r="AL332" s="61"/>
      <c r="AM332" s="61"/>
      <c r="AN332" s="61"/>
      <c r="AO332" s="2"/>
      <c r="AP332" s="2"/>
      <c r="AQ332" s="2"/>
      <c r="AR332" s="2"/>
      <c r="AS332" s="2"/>
      <c r="AT332" s="2"/>
      <c r="AU332" s="20"/>
      <c r="AV332" s="20"/>
      <c r="AW332" s="21"/>
      <c r="BB332" s="363" t="s">
        <v>65</v>
      </c>
      <c r="BO332" s="77">
        <f>IFERROR(U332*H332/G332,0)</f>
        <v>0</v>
      </c>
      <c r="BP332" s="77">
        <f>IFERROR(V332*H332/G332,0)</f>
        <v>0</v>
      </c>
      <c r="BQ332" s="77">
        <f>IFERROR(1/I332*(U332/G332),0)</f>
        <v>0</v>
      </c>
      <c r="BR332" s="77">
        <f>IFERROR(1/I332*(V332/G332),0)</f>
        <v>0</v>
      </c>
      <c r="BS332" s="77">
        <f>IFERROR(W332*H332/G332,0)</f>
        <v>0</v>
      </c>
      <c r="BT332" s="77">
        <f>IFERROR(X332*H332/G332,0)</f>
        <v>0</v>
      </c>
      <c r="BU332" s="77">
        <f>IFERROR(1/I332*(W332/G332),0)</f>
        <v>0</v>
      </c>
      <c r="BV332" s="77">
        <f>IFERROR(1/I332*(X332/G332),0)</f>
        <v>0</v>
      </c>
      <c r="BW332" s="77">
        <f>IFERROR(Y332*H332/G332,0)</f>
        <v>0</v>
      </c>
      <c r="BX332" s="77">
        <f>IFERROR(Z332*H332/G332,0)</f>
        <v>0</v>
      </c>
      <c r="BY332" s="77">
        <f>IFERROR(1/I332*(Y332/G332),0)</f>
        <v>0</v>
      </c>
      <c r="BZ332" s="77">
        <f>IFERROR(1/I332*(Z332/G332),0)</f>
        <v>0</v>
      </c>
      <c r="CA332" s="77">
        <f>IFERROR(AA332*H332/G332,0)</f>
        <v>0</v>
      </c>
      <c r="CB332" s="77">
        <f>IFERROR(AB332*H332/G332,0)</f>
        <v>0</v>
      </c>
      <c r="CC332" s="77">
        <f>IFERROR(1/I332*(AA332/G332),0)</f>
        <v>0</v>
      </c>
      <c r="CD332" s="77">
        <f>IFERROR(1/I332*(AB332/G332),0)</f>
        <v>0</v>
      </c>
    </row>
    <row r="333" spans="1:82" x14ac:dyDescent="0.2">
      <c r="A333" s="506"/>
      <c r="B333" s="506"/>
      <c r="C333" s="506"/>
      <c r="D333" s="506"/>
      <c r="E333" s="506"/>
      <c r="F333" s="506"/>
      <c r="G333" s="506"/>
      <c r="H333" s="506"/>
      <c r="I333" s="506"/>
      <c r="J333" s="506"/>
      <c r="K333" s="506"/>
      <c r="L333" s="506"/>
      <c r="M333" s="506"/>
      <c r="N333" s="506"/>
      <c r="O333" s="504" t="s">
        <v>43</v>
      </c>
      <c r="P333" s="505"/>
      <c r="Q333" s="505"/>
      <c r="R333" s="505"/>
      <c r="S333" s="505"/>
      <c r="T333" s="39" t="s">
        <v>42</v>
      </c>
      <c r="U333" s="50">
        <f>IFERROR(U332/G332,0)</f>
        <v>0</v>
      </c>
      <c r="V333" s="50">
        <f>IFERROR(V332/G332,0)</f>
        <v>0</v>
      </c>
      <c r="W333" s="50">
        <f>IFERROR(W332/G332,0)</f>
        <v>0</v>
      </c>
      <c r="X333" s="50">
        <f>IFERROR(X332/G332,0)</f>
        <v>0</v>
      </c>
      <c r="Y333" s="50">
        <f>IFERROR(Y332/G332,0)</f>
        <v>0</v>
      </c>
      <c r="Z333" s="50">
        <f>IFERROR(Z332/G332,0)</f>
        <v>0</v>
      </c>
      <c r="AA333" s="50">
        <f>IFERROR(AA332/G332,0)</f>
        <v>0</v>
      </c>
      <c r="AB333" s="50">
        <f>IFERROR(AB332/G332,0)</f>
        <v>0</v>
      </c>
      <c r="AC333" s="50">
        <f>IFERROR(IF(AC332="",0,AC332),0)</f>
        <v>0</v>
      </c>
      <c r="AD333" s="3"/>
      <c r="AE333" s="72"/>
      <c r="AF333" s="3"/>
      <c r="AG333" s="3"/>
      <c r="AH333" s="3"/>
      <c r="AI333" s="3"/>
      <c r="AJ333" s="3"/>
      <c r="AK333" s="3"/>
      <c r="AL333" s="62"/>
      <c r="AM333" s="62"/>
      <c r="AN333" s="62"/>
      <c r="AO333" s="3"/>
      <c r="AP333" s="3"/>
      <c r="AQ333" s="2"/>
      <c r="AR333" s="2"/>
      <c r="AS333" s="2"/>
      <c r="AT333" s="2"/>
      <c r="AU333" s="20"/>
      <c r="AV333" s="20"/>
      <c r="AW333" s="21"/>
    </row>
    <row r="334" spans="1:82" x14ac:dyDescent="0.2">
      <c r="A334" s="506"/>
      <c r="B334" s="506"/>
      <c r="C334" s="506"/>
      <c r="D334" s="506"/>
      <c r="E334" s="506"/>
      <c r="F334" s="506"/>
      <c r="G334" s="506"/>
      <c r="H334" s="506"/>
      <c r="I334" s="506"/>
      <c r="J334" s="506"/>
      <c r="K334" s="506"/>
      <c r="L334" s="506"/>
      <c r="M334" s="506"/>
      <c r="N334" s="506"/>
      <c r="O334" s="504" t="s">
        <v>43</v>
      </c>
      <c r="P334" s="505"/>
      <c r="Q334" s="505"/>
      <c r="R334" s="505"/>
      <c r="S334" s="505"/>
      <c r="T334" s="39" t="s">
        <v>0</v>
      </c>
      <c r="U334" s="50">
        <f t="shared" ref="U334:AB334" si="173">IFERROR(SUM(U332:U332),0)</f>
        <v>0</v>
      </c>
      <c r="V334" s="50">
        <f t="shared" si="173"/>
        <v>0</v>
      </c>
      <c r="W334" s="50">
        <f t="shared" si="173"/>
        <v>0</v>
      </c>
      <c r="X334" s="50">
        <f t="shared" si="173"/>
        <v>0</v>
      </c>
      <c r="Y334" s="50">
        <f t="shared" si="173"/>
        <v>0</v>
      </c>
      <c r="Z334" s="50">
        <f t="shared" si="173"/>
        <v>0</v>
      </c>
      <c r="AA334" s="50">
        <f t="shared" si="173"/>
        <v>0</v>
      </c>
      <c r="AB334" s="50">
        <f t="shared" si="173"/>
        <v>0</v>
      </c>
      <c r="AC334" s="50" t="s">
        <v>57</v>
      </c>
      <c r="AD334" s="3"/>
      <c r="AE334" s="72"/>
      <c r="AF334" s="3"/>
      <c r="AG334" s="3"/>
      <c r="AH334" s="3"/>
      <c r="AI334" s="3"/>
      <c r="AJ334" s="3"/>
      <c r="AK334" s="3"/>
      <c r="AL334" s="62"/>
      <c r="AM334" s="62"/>
      <c r="AN334" s="62"/>
      <c r="AO334" s="3"/>
      <c r="AP334" s="3"/>
      <c r="AQ334" s="2"/>
      <c r="AR334" s="2"/>
      <c r="AS334" s="2"/>
      <c r="AT334" s="2"/>
      <c r="AU334" s="20"/>
      <c r="AV334" s="20"/>
      <c r="AW334" s="21"/>
    </row>
    <row r="335" spans="1:82" ht="15" x14ac:dyDescent="0.25">
      <c r="A335" s="507" t="s">
        <v>82</v>
      </c>
      <c r="B335" s="508"/>
      <c r="C335" s="508"/>
      <c r="D335" s="508"/>
      <c r="E335" s="508"/>
      <c r="F335" s="508"/>
      <c r="G335" s="508"/>
      <c r="H335" s="508"/>
      <c r="I335" s="508"/>
      <c r="J335" s="508"/>
      <c r="K335" s="508"/>
      <c r="L335" s="508"/>
      <c r="M335" s="508"/>
      <c r="N335" s="508"/>
      <c r="O335" s="508"/>
      <c r="P335" s="508"/>
      <c r="Q335" s="508"/>
      <c r="R335" s="508"/>
      <c r="S335" s="508"/>
      <c r="T335" s="508"/>
      <c r="U335" s="508"/>
      <c r="V335" s="508"/>
      <c r="W335" s="508"/>
      <c r="X335" s="509"/>
      <c r="Y335" s="509"/>
      <c r="Z335" s="509"/>
      <c r="AA335" s="510"/>
      <c r="AB335" s="510"/>
      <c r="AC335" s="510"/>
      <c r="AD335" s="510"/>
      <c r="AE335" s="511"/>
      <c r="AF335" s="512"/>
      <c r="AG335" s="2"/>
      <c r="AH335" s="2"/>
      <c r="AI335" s="2"/>
      <c r="AJ335" s="2"/>
      <c r="AK335" s="61"/>
      <c r="AL335" s="61"/>
      <c r="AM335" s="61"/>
      <c r="AN335" s="2"/>
      <c r="AO335" s="2"/>
      <c r="AP335" s="2"/>
      <c r="AQ335" s="2"/>
      <c r="AR335" s="2"/>
    </row>
    <row r="336" spans="1:82" ht="33.75" x14ac:dyDescent="0.2">
      <c r="A336" s="79" t="s">
        <v>469</v>
      </c>
      <c r="B336" s="80" t="s">
        <v>470</v>
      </c>
      <c r="C336" s="80">
        <v>4301051901</v>
      </c>
      <c r="D336" s="80">
        <v>4680115881976</v>
      </c>
      <c r="E336" s="81">
        <v>1.5</v>
      </c>
      <c r="F336" s="82">
        <v>6</v>
      </c>
      <c r="G336" s="81">
        <v>9</v>
      </c>
      <c r="H336" s="81">
        <v>9.48</v>
      </c>
      <c r="I336" s="83">
        <v>56</v>
      </c>
      <c r="J336" s="83" t="s">
        <v>137</v>
      </c>
      <c r="K336" s="84" t="s">
        <v>85</v>
      </c>
      <c r="L336" s="84"/>
      <c r="M336" s="501">
        <v>40</v>
      </c>
      <c r="N336" s="501"/>
      <c r="O336" s="582" t="s">
        <v>471</v>
      </c>
      <c r="P336" s="503"/>
      <c r="Q336" s="503"/>
      <c r="R336" s="503"/>
      <c r="S336" s="503"/>
      <c r="T336" s="85" t="s">
        <v>0</v>
      </c>
      <c r="U336" s="65">
        <v>0</v>
      </c>
      <c r="V336" s="66">
        <f>IFERROR(IF(U336="",0,CEILING((U336/$G336),1)*$G336),"")</f>
        <v>0</v>
      </c>
      <c r="W336" s="65">
        <v>0</v>
      </c>
      <c r="X336" s="66">
        <f>IFERROR(IF(W336="",0,CEILING((W336/$G336),1)*$G336),"")</f>
        <v>0</v>
      </c>
      <c r="Y336" s="65">
        <v>0</v>
      </c>
      <c r="Z336" s="66">
        <f>IFERROR(IF(Y336="",0,CEILING((Y336/$G336),1)*$G336),"")</f>
        <v>0</v>
      </c>
      <c r="AA336" s="65">
        <v>0</v>
      </c>
      <c r="AB336" s="66">
        <f>IFERROR(IF(AA336="",0,CEILING((AA336/$G336),1)*$G336),"")</f>
        <v>0</v>
      </c>
      <c r="AC336" s="67" t="str">
        <f>IF(IFERROR(ROUNDUP(V336/G336,0)*0.02175,0)+IFERROR(ROUNDUP(X336/G336,0)*0.02175,0)+IFERROR(ROUNDUP(Z336/G336,0)*0.02175,0)+IFERROR(ROUNDUP(AB336/G336,0)*0.02175,0)=0,"",IFERROR(ROUNDUP(V336/G336,0)*0.02175,0)+IFERROR(ROUNDUP(X336/G336,0)*0.02175,0)+IFERROR(ROUNDUP(Z336/G336,0)*0.02175,0)+IFERROR(ROUNDUP(AB336/G336,0)*0.02175,0))</f>
        <v/>
      </c>
      <c r="AD336" s="79" t="s">
        <v>57</v>
      </c>
      <c r="AE336" s="79" t="s">
        <v>57</v>
      </c>
      <c r="AF336" s="366" t="s">
        <v>472</v>
      </c>
      <c r="AG336" s="2"/>
      <c r="AH336" s="2"/>
      <c r="AI336" s="2"/>
      <c r="AJ336" s="2"/>
      <c r="AK336" s="2"/>
      <c r="AL336" s="61"/>
      <c r="AM336" s="61"/>
      <c r="AN336" s="61"/>
      <c r="AO336" s="2"/>
      <c r="AP336" s="2"/>
      <c r="AQ336" s="2"/>
      <c r="AR336" s="2"/>
      <c r="AS336" s="2"/>
      <c r="AT336" s="2"/>
      <c r="AU336" s="20"/>
      <c r="AV336" s="20"/>
      <c r="AW336" s="21"/>
      <c r="BB336" s="365" t="s">
        <v>65</v>
      </c>
      <c r="BO336" s="77">
        <f>IFERROR(U336*H336/G336,0)</f>
        <v>0</v>
      </c>
      <c r="BP336" s="77">
        <f>IFERROR(V336*H336/G336,0)</f>
        <v>0</v>
      </c>
      <c r="BQ336" s="77">
        <f>IFERROR(1/I336*(U336/G336),0)</f>
        <v>0</v>
      </c>
      <c r="BR336" s="77">
        <f>IFERROR(1/I336*(V336/G336),0)</f>
        <v>0</v>
      </c>
      <c r="BS336" s="77">
        <f>IFERROR(W336*H336/G336,0)</f>
        <v>0</v>
      </c>
      <c r="BT336" s="77">
        <f>IFERROR(X336*H336/G336,0)</f>
        <v>0</v>
      </c>
      <c r="BU336" s="77">
        <f>IFERROR(1/I336*(W336/G336),0)</f>
        <v>0</v>
      </c>
      <c r="BV336" s="77">
        <f>IFERROR(1/I336*(X336/G336),0)</f>
        <v>0</v>
      </c>
      <c r="BW336" s="77">
        <f>IFERROR(Y336*H336/G336,0)</f>
        <v>0</v>
      </c>
      <c r="BX336" s="77">
        <f>IFERROR(Z336*H336/G336,0)</f>
        <v>0</v>
      </c>
      <c r="BY336" s="77">
        <f>IFERROR(1/I336*(Y336/G336),0)</f>
        <v>0</v>
      </c>
      <c r="BZ336" s="77">
        <f>IFERROR(1/I336*(Z336/G336),0)</f>
        <v>0</v>
      </c>
      <c r="CA336" s="77">
        <f>IFERROR(AA336*H336/G336,0)</f>
        <v>0</v>
      </c>
      <c r="CB336" s="77">
        <f>IFERROR(AB336*H336/G336,0)</f>
        <v>0</v>
      </c>
      <c r="CC336" s="77">
        <f>IFERROR(1/I336*(AA336/G336),0)</f>
        <v>0</v>
      </c>
      <c r="CD336" s="77">
        <f>IFERROR(1/I336*(AB336/G336),0)</f>
        <v>0</v>
      </c>
    </row>
    <row r="337" spans="1:82" ht="33.75" x14ac:dyDescent="0.2">
      <c r="A337" s="79" t="s">
        <v>473</v>
      </c>
      <c r="B337" s="80" t="s">
        <v>474</v>
      </c>
      <c r="C337" s="80">
        <v>4301051660</v>
      </c>
      <c r="D337" s="80">
        <v>4607091384253</v>
      </c>
      <c r="E337" s="81">
        <v>0.4</v>
      </c>
      <c r="F337" s="82">
        <v>6</v>
      </c>
      <c r="G337" s="81">
        <v>2.4</v>
      </c>
      <c r="H337" s="81">
        <v>2.6640000000000001</v>
      </c>
      <c r="I337" s="83">
        <v>182</v>
      </c>
      <c r="J337" s="83" t="s">
        <v>86</v>
      </c>
      <c r="K337" s="84" t="s">
        <v>85</v>
      </c>
      <c r="L337" s="84"/>
      <c r="M337" s="501">
        <v>40</v>
      </c>
      <c r="N337" s="501"/>
      <c r="O337" s="5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37" s="503"/>
      <c r="Q337" s="503"/>
      <c r="R337" s="503"/>
      <c r="S337" s="503"/>
      <c r="T337" s="85" t="s">
        <v>0</v>
      </c>
      <c r="U337" s="65">
        <v>0</v>
      </c>
      <c r="V337" s="66">
        <f>IFERROR(IF(U337="",0,CEILING((U337/$G337),1)*$G337),"")</f>
        <v>0</v>
      </c>
      <c r="W337" s="65">
        <v>0</v>
      </c>
      <c r="X337" s="66">
        <f>IFERROR(IF(W337="",0,CEILING((W337/$G337),1)*$G337),"")</f>
        <v>0</v>
      </c>
      <c r="Y337" s="65">
        <v>0</v>
      </c>
      <c r="Z337" s="66">
        <f>IFERROR(IF(Y337="",0,CEILING((Y337/$G337),1)*$G337),"")</f>
        <v>0</v>
      </c>
      <c r="AA337" s="65">
        <v>0</v>
      </c>
      <c r="AB337" s="66">
        <f>IFERROR(IF(AA337="",0,CEILING((AA337/$G337),1)*$G337),"")</f>
        <v>0</v>
      </c>
      <c r="AC337" s="67" t="str">
        <f>IF(IFERROR(ROUNDUP(V337/G337,0)*0.00651,0)+IFERROR(ROUNDUP(X337/G337,0)*0.00651,0)+IFERROR(ROUNDUP(Z337/G337,0)*0.00651,0)+IFERROR(ROUNDUP(AB337/G337,0)*0.00651,0)=0,"",IFERROR(ROUNDUP(V337/G337,0)*0.00651,0)+IFERROR(ROUNDUP(X337/G337,0)*0.00651,0)+IFERROR(ROUNDUP(Z337/G337,0)*0.00651,0)+IFERROR(ROUNDUP(AB337/G337,0)*0.00651,0))</f>
        <v/>
      </c>
      <c r="AD337" s="79" t="s">
        <v>57</v>
      </c>
      <c r="AE337" s="79" t="s">
        <v>57</v>
      </c>
      <c r="AF337" s="368" t="s">
        <v>475</v>
      </c>
      <c r="AG337" s="2"/>
      <c r="AH337" s="2"/>
      <c r="AI337" s="2"/>
      <c r="AJ337" s="2"/>
      <c r="AK337" s="2"/>
      <c r="AL337" s="61"/>
      <c r="AM337" s="61"/>
      <c r="AN337" s="61"/>
      <c r="AO337" s="2"/>
      <c r="AP337" s="2"/>
      <c r="AQ337" s="2"/>
      <c r="AR337" s="2"/>
      <c r="AS337" s="2"/>
      <c r="AT337" s="2"/>
      <c r="AU337" s="20"/>
      <c r="AV337" s="20"/>
      <c r="AW337" s="21"/>
      <c r="BB337" s="367" t="s">
        <v>65</v>
      </c>
      <c r="BO337" s="77">
        <f>IFERROR(U337*H337/G337,0)</f>
        <v>0</v>
      </c>
      <c r="BP337" s="77">
        <f>IFERROR(V337*H337/G337,0)</f>
        <v>0</v>
      </c>
      <c r="BQ337" s="77">
        <f>IFERROR(1/I337*(U337/G337),0)</f>
        <v>0</v>
      </c>
      <c r="BR337" s="77">
        <f>IFERROR(1/I337*(V337/G337),0)</f>
        <v>0</v>
      </c>
      <c r="BS337" s="77">
        <f>IFERROR(W337*H337/G337,0)</f>
        <v>0</v>
      </c>
      <c r="BT337" s="77">
        <f>IFERROR(X337*H337/G337,0)</f>
        <v>0</v>
      </c>
      <c r="BU337" s="77">
        <f>IFERROR(1/I337*(W337/G337),0)</f>
        <v>0</v>
      </c>
      <c r="BV337" s="77">
        <f>IFERROR(1/I337*(X337/G337),0)</f>
        <v>0</v>
      </c>
      <c r="BW337" s="77">
        <f>IFERROR(Y337*H337/G337,0)</f>
        <v>0</v>
      </c>
      <c r="BX337" s="77">
        <f>IFERROR(Z337*H337/G337,0)</f>
        <v>0</v>
      </c>
      <c r="BY337" s="77">
        <f>IFERROR(1/I337*(Y337/G337),0)</f>
        <v>0</v>
      </c>
      <c r="BZ337" s="77">
        <f>IFERROR(1/I337*(Z337/G337),0)</f>
        <v>0</v>
      </c>
      <c r="CA337" s="77">
        <f>IFERROR(AA337*H337/G337,0)</f>
        <v>0</v>
      </c>
      <c r="CB337" s="77">
        <f>IFERROR(AB337*H337/G337,0)</f>
        <v>0</v>
      </c>
      <c r="CC337" s="77">
        <f>IFERROR(1/I337*(AA337/G337),0)</f>
        <v>0</v>
      </c>
      <c r="CD337" s="77">
        <f>IFERROR(1/I337*(AB337/G337),0)</f>
        <v>0</v>
      </c>
    </row>
    <row r="338" spans="1:82" ht="22.5" x14ac:dyDescent="0.2">
      <c r="A338" s="79" t="s">
        <v>476</v>
      </c>
      <c r="B338" s="80" t="s">
        <v>477</v>
      </c>
      <c r="C338" s="80">
        <v>4301051444</v>
      </c>
      <c r="D338" s="80">
        <v>4680115881969</v>
      </c>
      <c r="E338" s="81">
        <v>0.4</v>
      </c>
      <c r="F338" s="82">
        <v>6</v>
      </c>
      <c r="G338" s="81">
        <v>2.4</v>
      </c>
      <c r="H338" s="81">
        <v>2.58</v>
      </c>
      <c r="I338" s="83">
        <v>182</v>
      </c>
      <c r="J338" s="83" t="s">
        <v>86</v>
      </c>
      <c r="K338" s="84" t="s">
        <v>98</v>
      </c>
      <c r="L338" s="84"/>
      <c r="M338" s="501">
        <v>40</v>
      </c>
      <c r="N338" s="501"/>
      <c r="O338" s="5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38" s="503"/>
      <c r="Q338" s="503"/>
      <c r="R338" s="503"/>
      <c r="S338" s="503"/>
      <c r="T338" s="85" t="s">
        <v>0</v>
      </c>
      <c r="U338" s="65">
        <v>0</v>
      </c>
      <c r="V338" s="66">
        <f>IFERROR(IF(U338="",0,CEILING((U338/$G338),1)*$G338),"")</f>
        <v>0</v>
      </c>
      <c r="W338" s="65">
        <v>0</v>
      </c>
      <c r="X338" s="66">
        <f>IFERROR(IF(W338="",0,CEILING((W338/$G338),1)*$G338),"")</f>
        <v>0</v>
      </c>
      <c r="Y338" s="65">
        <v>0</v>
      </c>
      <c r="Z338" s="66">
        <f>IFERROR(IF(Y338="",0,CEILING((Y338/$G338),1)*$G338),"")</f>
        <v>0</v>
      </c>
      <c r="AA338" s="65">
        <v>0</v>
      </c>
      <c r="AB338" s="66">
        <f>IFERROR(IF(AA338="",0,CEILING((AA338/$G338),1)*$G338),"")</f>
        <v>0</v>
      </c>
      <c r="AC338" s="67" t="str">
        <f>IF(IFERROR(ROUNDUP(V338/G338,0)*0.00651,0)+IFERROR(ROUNDUP(X338/G338,0)*0.00651,0)+IFERROR(ROUNDUP(Z338/G338,0)*0.00651,0)+IFERROR(ROUNDUP(AB338/G338,0)*0.00651,0)=0,"",IFERROR(ROUNDUP(V338/G338,0)*0.00651,0)+IFERROR(ROUNDUP(X338/G338,0)*0.00651,0)+IFERROR(ROUNDUP(Z338/G338,0)*0.00651,0)+IFERROR(ROUNDUP(AB338/G338,0)*0.00651,0))</f>
        <v/>
      </c>
      <c r="AD338" s="79" t="s">
        <v>57</v>
      </c>
      <c r="AE338" s="79" t="s">
        <v>57</v>
      </c>
      <c r="AF338" s="370" t="s">
        <v>478</v>
      </c>
      <c r="AG338" s="2"/>
      <c r="AH338" s="2"/>
      <c r="AI338" s="2"/>
      <c r="AJ338" s="2"/>
      <c r="AK338" s="2"/>
      <c r="AL338" s="61"/>
      <c r="AM338" s="61"/>
      <c r="AN338" s="61"/>
      <c r="AO338" s="2"/>
      <c r="AP338" s="2"/>
      <c r="AQ338" s="2"/>
      <c r="AR338" s="2"/>
      <c r="AS338" s="2"/>
      <c r="AT338" s="2"/>
      <c r="AU338" s="20"/>
      <c r="AV338" s="20"/>
      <c r="AW338" s="21"/>
      <c r="BB338" s="369" t="s">
        <v>65</v>
      </c>
      <c r="BO338" s="77">
        <f>IFERROR(U338*H338/G338,0)</f>
        <v>0</v>
      </c>
      <c r="BP338" s="77">
        <f>IFERROR(V338*H338/G338,0)</f>
        <v>0</v>
      </c>
      <c r="BQ338" s="77">
        <f>IFERROR(1/I338*(U338/G338),0)</f>
        <v>0</v>
      </c>
      <c r="BR338" s="77">
        <f>IFERROR(1/I338*(V338/G338),0)</f>
        <v>0</v>
      </c>
      <c r="BS338" s="77">
        <f>IFERROR(W338*H338/G338,0)</f>
        <v>0</v>
      </c>
      <c r="BT338" s="77">
        <f>IFERROR(X338*H338/G338,0)</f>
        <v>0</v>
      </c>
      <c r="BU338" s="77">
        <f>IFERROR(1/I338*(W338/G338),0)</f>
        <v>0</v>
      </c>
      <c r="BV338" s="77">
        <f>IFERROR(1/I338*(X338/G338),0)</f>
        <v>0</v>
      </c>
      <c r="BW338" s="77">
        <f>IFERROR(Y338*H338/G338,0)</f>
        <v>0</v>
      </c>
      <c r="BX338" s="77">
        <f>IFERROR(Z338*H338/G338,0)</f>
        <v>0</v>
      </c>
      <c r="BY338" s="77">
        <f>IFERROR(1/I338*(Y338/G338),0)</f>
        <v>0</v>
      </c>
      <c r="BZ338" s="77">
        <f>IFERROR(1/I338*(Z338/G338),0)</f>
        <v>0</v>
      </c>
      <c r="CA338" s="77">
        <f>IFERROR(AA338*H338/G338,0)</f>
        <v>0</v>
      </c>
      <c r="CB338" s="77">
        <f>IFERROR(AB338*H338/G338,0)</f>
        <v>0</v>
      </c>
      <c r="CC338" s="77">
        <f>IFERROR(1/I338*(AA338/G338),0)</f>
        <v>0</v>
      </c>
      <c r="CD338" s="77">
        <f>IFERROR(1/I338*(AB338/G338),0)</f>
        <v>0</v>
      </c>
    </row>
    <row r="339" spans="1:82" x14ac:dyDescent="0.2">
      <c r="A339" s="506"/>
      <c r="B339" s="506"/>
      <c r="C339" s="506"/>
      <c r="D339" s="506"/>
      <c r="E339" s="506"/>
      <c r="F339" s="506"/>
      <c r="G339" s="506"/>
      <c r="H339" s="506"/>
      <c r="I339" s="506"/>
      <c r="J339" s="506"/>
      <c r="K339" s="506"/>
      <c r="L339" s="506"/>
      <c r="M339" s="506"/>
      <c r="N339" s="506"/>
      <c r="O339" s="504" t="s">
        <v>43</v>
      </c>
      <c r="P339" s="505"/>
      <c r="Q339" s="505"/>
      <c r="R339" s="505"/>
      <c r="S339" s="505"/>
      <c r="T339" s="39" t="s">
        <v>42</v>
      </c>
      <c r="U339" s="50">
        <f>IFERROR(U336/G336,0)+IFERROR(U337/G337,0)+IFERROR(U338/G338,0)</f>
        <v>0</v>
      </c>
      <c r="V339" s="50">
        <f>IFERROR(V336/G336,0)+IFERROR(V337/G337,0)+IFERROR(V338/G338,0)</f>
        <v>0</v>
      </c>
      <c r="W339" s="50">
        <f>IFERROR(W336/G336,0)+IFERROR(W337/G337,0)+IFERROR(W338/G338,0)</f>
        <v>0</v>
      </c>
      <c r="X339" s="50">
        <f>IFERROR(X336/G336,0)+IFERROR(X337/G337,0)+IFERROR(X338/G338,0)</f>
        <v>0</v>
      </c>
      <c r="Y339" s="50">
        <f>IFERROR(Y336/G336,0)+IFERROR(Y337/G337,0)+IFERROR(Y338/G338,0)</f>
        <v>0</v>
      </c>
      <c r="Z339" s="50">
        <f>IFERROR(Z336/G336,0)+IFERROR(Z337/G337,0)+IFERROR(Z338/G338,0)</f>
        <v>0</v>
      </c>
      <c r="AA339" s="50">
        <f>IFERROR(AA336/G336,0)+IFERROR(AA337/G337,0)+IFERROR(AA338/G338,0)</f>
        <v>0</v>
      </c>
      <c r="AB339" s="50">
        <f>IFERROR(AB336/G336,0)+IFERROR(AB337/G337,0)+IFERROR(AB338/G338,0)</f>
        <v>0</v>
      </c>
      <c r="AC339" s="50">
        <f>IFERROR(IF(AC336="",0,AC336),0)+IFERROR(IF(AC337="",0,AC337),0)+IFERROR(IF(AC338="",0,AC338),0)</f>
        <v>0</v>
      </c>
      <c r="AD339" s="3"/>
      <c r="AE339" s="72"/>
      <c r="AF339" s="3"/>
      <c r="AG339" s="3"/>
      <c r="AH339" s="3"/>
      <c r="AI339" s="3"/>
      <c r="AJ339" s="3"/>
      <c r="AK339" s="3"/>
      <c r="AL339" s="62"/>
      <c r="AM339" s="62"/>
      <c r="AN339" s="62"/>
      <c r="AO339" s="3"/>
      <c r="AP339" s="3"/>
      <c r="AQ339" s="2"/>
      <c r="AR339" s="2"/>
      <c r="AS339" s="2"/>
      <c r="AT339" s="2"/>
      <c r="AU339" s="20"/>
      <c r="AV339" s="20"/>
      <c r="AW339" s="21"/>
    </row>
    <row r="340" spans="1:82" x14ac:dyDescent="0.2">
      <c r="A340" s="506"/>
      <c r="B340" s="506"/>
      <c r="C340" s="506"/>
      <c r="D340" s="506"/>
      <c r="E340" s="506"/>
      <c r="F340" s="506"/>
      <c r="G340" s="506"/>
      <c r="H340" s="506"/>
      <c r="I340" s="506"/>
      <c r="J340" s="506"/>
      <c r="K340" s="506"/>
      <c r="L340" s="506"/>
      <c r="M340" s="506"/>
      <c r="N340" s="506"/>
      <c r="O340" s="504" t="s">
        <v>43</v>
      </c>
      <c r="P340" s="505"/>
      <c r="Q340" s="505"/>
      <c r="R340" s="505"/>
      <c r="S340" s="505"/>
      <c r="T340" s="39" t="s">
        <v>0</v>
      </c>
      <c r="U340" s="50">
        <f t="shared" ref="U340:AB340" si="174">IFERROR(SUM(U336:U338),0)</f>
        <v>0</v>
      </c>
      <c r="V340" s="50">
        <f t="shared" si="174"/>
        <v>0</v>
      </c>
      <c r="W340" s="50">
        <f t="shared" si="174"/>
        <v>0</v>
      </c>
      <c r="X340" s="50">
        <f t="shared" si="174"/>
        <v>0</v>
      </c>
      <c r="Y340" s="50">
        <f t="shared" si="174"/>
        <v>0</v>
      </c>
      <c r="Z340" s="50">
        <f t="shared" si="174"/>
        <v>0</v>
      </c>
      <c r="AA340" s="50">
        <f t="shared" si="174"/>
        <v>0</v>
      </c>
      <c r="AB340" s="50">
        <f t="shared" si="174"/>
        <v>0</v>
      </c>
      <c r="AC340" s="50" t="s">
        <v>57</v>
      </c>
      <c r="AD340" s="3"/>
      <c r="AE340" s="72"/>
      <c r="AF340" s="3"/>
      <c r="AG340" s="3"/>
      <c r="AH340" s="3"/>
      <c r="AI340" s="3"/>
      <c r="AJ340" s="3"/>
      <c r="AK340" s="3"/>
      <c r="AL340" s="62"/>
      <c r="AM340" s="62"/>
      <c r="AN340" s="62"/>
      <c r="AO340" s="3"/>
      <c r="AP340" s="3"/>
      <c r="AQ340" s="2"/>
      <c r="AR340" s="2"/>
      <c r="AS340" s="2"/>
      <c r="AT340" s="2"/>
      <c r="AU340" s="20"/>
      <c r="AV340" s="20"/>
      <c r="AW340" s="21"/>
    </row>
    <row r="341" spans="1:82" ht="15" x14ac:dyDescent="0.25">
      <c r="A341" s="507" t="s">
        <v>173</v>
      </c>
      <c r="B341" s="508"/>
      <c r="C341" s="508"/>
      <c r="D341" s="508"/>
      <c r="E341" s="508"/>
      <c r="F341" s="508"/>
      <c r="G341" s="508"/>
      <c r="H341" s="508"/>
      <c r="I341" s="508"/>
      <c r="J341" s="508"/>
      <c r="K341" s="508"/>
      <c r="L341" s="508"/>
      <c r="M341" s="508"/>
      <c r="N341" s="508"/>
      <c r="O341" s="508"/>
      <c r="P341" s="508"/>
      <c r="Q341" s="508"/>
      <c r="R341" s="508"/>
      <c r="S341" s="508"/>
      <c r="T341" s="508"/>
      <c r="U341" s="508"/>
      <c r="V341" s="508"/>
      <c r="W341" s="508"/>
      <c r="X341" s="509"/>
      <c r="Y341" s="509"/>
      <c r="Z341" s="509"/>
      <c r="AA341" s="510"/>
      <c r="AB341" s="510"/>
      <c r="AC341" s="510"/>
      <c r="AD341" s="510"/>
      <c r="AE341" s="511"/>
      <c r="AF341" s="512"/>
      <c r="AG341" s="2"/>
      <c r="AH341" s="2"/>
      <c r="AI341" s="2"/>
      <c r="AJ341" s="2"/>
      <c r="AK341" s="61"/>
      <c r="AL341" s="61"/>
      <c r="AM341" s="61"/>
      <c r="AN341" s="2"/>
      <c r="AO341" s="2"/>
      <c r="AP341" s="2"/>
      <c r="AQ341" s="2"/>
      <c r="AR341" s="2"/>
    </row>
    <row r="342" spans="1:82" ht="22.5" x14ac:dyDescent="0.2">
      <c r="A342" s="79" t="s">
        <v>479</v>
      </c>
      <c r="B342" s="80" t="s">
        <v>480</v>
      </c>
      <c r="C342" s="80">
        <v>4301060441</v>
      </c>
      <c r="D342" s="80">
        <v>4607091389357</v>
      </c>
      <c r="E342" s="81">
        <v>1.5</v>
      </c>
      <c r="F342" s="82">
        <v>6</v>
      </c>
      <c r="G342" s="81">
        <v>9</v>
      </c>
      <c r="H342" s="81">
        <v>9.48</v>
      </c>
      <c r="I342" s="83">
        <v>56</v>
      </c>
      <c r="J342" s="83" t="s">
        <v>137</v>
      </c>
      <c r="K342" s="84" t="s">
        <v>85</v>
      </c>
      <c r="L342" s="84"/>
      <c r="M342" s="501">
        <v>40</v>
      </c>
      <c r="N342" s="501"/>
      <c r="O342" s="580" t="s">
        <v>481</v>
      </c>
      <c r="P342" s="503"/>
      <c r="Q342" s="503"/>
      <c r="R342" s="503"/>
      <c r="S342" s="503"/>
      <c r="T342" s="85" t="s">
        <v>0</v>
      </c>
      <c r="U342" s="65">
        <v>0</v>
      </c>
      <c r="V342" s="66">
        <f>IFERROR(IF(U342="",0,CEILING((U342/$G342),1)*$G342),"")</f>
        <v>0</v>
      </c>
      <c r="W342" s="65">
        <v>0</v>
      </c>
      <c r="X342" s="66">
        <f>IFERROR(IF(W342="",0,CEILING((W342/$G342),1)*$G342),"")</f>
        <v>0</v>
      </c>
      <c r="Y342" s="65">
        <v>0</v>
      </c>
      <c r="Z342" s="66">
        <f>IFERROR(IF(Y342="",0,CEILING((Y342/$G342),1)*$G342),"")</f>
        <v>0</v>
      </c>
      <c r="AA342" s="65">
        <v>0</v>
      </c>
      <c r="AB342" s="66">
        <f>IFERROR(IF(AA342="",0,CEILING((AA342/$G342),1)*$G342),"")</f>
        <v>0</v>
      </c>
      <c r="AC342" s="67" t="str">
        <f>IF(IFERROR(ROUNDUP(V342/G342,0)*0.02175,0)+IFERROR(ROUNDUP(X342/G342,0)*0.02175,0)+IFERROR(ROUNDUP(Z342/G342,0)*0.02175,0)+IFERROR(ROUNDUP(AB342/G342,0)*0.02175,0)=0,"",IFERROR(ROUNDUP(V342/G342,0)*0.02175,0)+IFERROR(ROUNDUP(X342/G342,0)*0.02175,0)+IFERROR(ROUNDUP(Z342/G342,0)*0.02175,0)+IFERROR(ROUNDUP(AB342/G342,0)*0.02175,0))</f>
        <v/>
      </c>
      <c r="AD342" s="79" t="s">
        <v>57</v>
      </c>
      <c r="AE342" s="79" t="s">
        <v>57</v>
      </c>
      <c r="AF342" s="372" t="s">
        <v>482</v>
      </c>
      <c r="AG342" s="2"/>
      <c r="AH342" s="2"/>
      <c r="AI342" s="2"/>
      <c r="AJ342" s="2"/>
      <c r="AK342" s="2"/>
      <c r="AL342" s="61"/>
      <c r="AM342" s="61"/>
      <c r="AN342" s="61"/>
      <c r="AO342" s="2"/>
      <c r="AP342" s="2"/>
      <c r="AQ342" s="2"/>
      <c r="AR342" s="2"/>
      <c r="AS342" s="2"/>
      <c r="AT342" s="2"/>
      <c r="AU342" s="20"/>
      <c r="AV342" s="20"/>
      <c r="AW342" s="21"/>
      <c r="BB342" s="371" t="s">
        <v>65</v>
      </c>
      <c r="BO342" s="77">
        <f>IFERROR(U342*H342/G342,0)</f>
        <v>0</v>
      </c>
      <c r="BP342" s="77">
        <f>IFERROR(V342*H342/G342,0)</f>
        <v>0</v>
      </c>
      <c r="BQ342" s="77">
        <f>IFERROR(1/I342*(U342/G342),0)</f>
        <v>0</v>
      </c>
      <c r="BR342" s="77">
        <f>IFERROR(1/I342*(V342/G342),0)</f>
        <v>0</v>
      </c>
      <c r="BS342" s="77">
        <f>IFERROR(W342*H342/G342,0)</f>
        <v>0</v>
      </c>
      <c r="BT342" s="77">
        <f>IFERROR(X342*H342/G342,0)</f>
        <v>0</v>
      </c>
      <c r="BU342" s="77">
        <f>IFERROR(1/I342*(W342/G342),0)</f>
        <v>0</v>
      </c>
      <c r="BV342" s="77">
        <f>IFERROR(1/I342*(X342/G342),0)</f>
        <v>0</v>
      </c>
      <c r="BW342" s="77">
        <f>IFERROR(Y342*H342/G342,0)</f>
        <v>0</v>
      </c>
      <c r="BX342" s="77">
        <f>IFERROR(Z342*H342/G342,0)</f>
        <v>0</v>
      </c>
      <c r="BY342" s="77">
        <f>IFERROR(1/I342*(Y342/G342),0)</f>
        <v>0</v>
      </c>
      <c r="BZ342" s="77">
        <f>IFERROR(1/I342*(Z342/G342),0)</f>
        <v>0</v>
      </c>
      <c r="CA342" s="77">
        <f>IFERROR(AA342*H342/G342,0)</f>
        <v>0</v>
      </c>
      <c r="CB342" s="77">
        <f>IFERROR(AB342*H342/G342,0)</f>
        <v>0</v>
      </c>
      <c r="CC342" s="77">
        <f>IFERROR(1/I342*(AA342/G342),0)</f>
        <v>0</v>
      </c>
      <c r="CD342" s="77">
        <f>IFERROR(1/I342*(AB342/G342),0)</f>
        <v>0</v>
      </c>
    </row>
    <row r="343" spans="1:82" x14ac:dyDescent="0.2">
      <c r="A343" s="506"/>
      <c r="B343" s="506"/>
      <c r="C343" s="506"/>
      <c r="D343" s="506"/>
      <c r="E343" s="506"/>
      <c r="F343" s="506"/>
      <c r="G343" s="506"/>
      <c r="H343" s="506"/>
      <c r="I343" s="506"/>
      <c r="J343" s="506"/>
      <c r="K343" s="506"/>
      <c r="L343" s="506"/>
      <c r="M343" s="506"/>
      <c r="N343" s="506"/>
      <c r="O343" s="504" t="s">
        <v>43</v>
      </c>
      <c r="P343" s="505"/>
      <c r="Q343" s="505"/>
      <c r="R343" s="505"/>
      <c r="S343" s="505"/>
      <c r="T343" s="39" t="s">
        <v>42</v>
      </c>
      <c r="U343" s="50">
        <f>IFERROR(U342/G342,0)</f>
        <v>0</v>
      </c>
      <c r="V343" s="50">
        <f>IFERROR(V342/G342,0)</f>
        <v>0</v>
      </c>
      <c r="W343" s="50">
        <f>IFERROR(W342/G342,0)</f>
        <v>0</v>
      </c>
      <c r="X343" s="50">
        <f>IFERROR(X342/G342,0)</f>
        <v>0</v>
      </c>
      <c r="Y343" s="50">
        <f>IFERROR(Y342/G342,0)</f>
        <v>0</v>
      </c>
      <c r="Z343" s="50">
        <f>IFERROR(Z342/G342,0)</f>
        <v>0</v>
      </c>
      <c r="AA343" s="50">
        <f>IFERROR(AA342/G342,0)</f>
        <v>0</v>
      </c>
      <c r="AB343" s="50">
        <f>IFERROR(AB342/G342,0)</f>
        <v>0</v>
      </c>
      <c r="AC343" s="50">
        <f>IFERROR(IF(AC342="",0,AC342),0)</f>
        <v>0</v>
      </c>
      <c r="AD343" s="3"/>
      <c r="AE343" s="72"/>
      <c r="AF343" s="3"/>
      <c r="AG343" s="3"/>
      <c r="AH343" s="3"/>
      <c r="AI343" s="3"/>
      <c r="AJ343" s="3"/>
      <c r="AK343" s="3"/>
      <c r="AL343" s="62"/>
      <c r="AM343" s="62"/>
      <c r="AN343" s="62"/>
      <c r="AO343" s="3"/>
      <c r="AP343" s="3"/>
      <c r="AQ343" s="2"/>
      <c r="AR343" s="2"/>
      <c r="AS343" s="2"/>
      <c r="AT343" s="2"/>
      <c r="AU343" s="20"/>
      <c r="AV343" s="20"/>
      <c r="AW343" s="21"/>
    </row>
    <row r="344" spans="1:82" x14ac:dyDescent="0.2">
      <c r="A344" s="506"/>
      <c r="B344" s="506"/>
      <c r="C344" s="506"/>
      <c r="D344" s="506"/>
      <c r="E344" s="506"/>
      <c r="F344" s="506"/>
      <c r="G344" s="506"/>
      <c r="H344" s="506"/>
      <c r="I344" s="506"/>
      <c r="J344" s="506"/>
      <c r="K344" s="506"/>
      <c r="L344" s="506"/>
      <c r="M344" s="506"/>
      <c r="N344" s="506"/>
      <c r="O344" s="504" t="s">
        <v>43</v>
      </c>
      <c r="P344" s="505"/>
      <c r="Q344" s="505"/>
      <c r="R344" s="505"/>
      <c r="S344" s="505"/>
      <c r="T344" s="39" t="s">
        <v>0</v>
      </c>
      <c r="U344" s="50">
        <f t="shared" ref="U344:AB344" si="175">IFERROR(SUM(U342:U342),0)</f>
        <v>0</v>
      </c>
      <c r="V344" s="50">
        <f t="shared" si="175"/>
        <v>0</v>
      </c>
      <c r="W344" s="50">
        <f t="shared" si="175"/>
        <v>0</v>
      </c>
      <c r="X344" s="50">
        <f t="shared" si="175"/>
        <v>0</v>
      </c>
      <c r="Y344" s="50">
        <f t="shared" si="175"/>
        <v>0</v>
      </c>
      <c r="Z344" s="50">
        <f t="shared" si="175"/>
        <v>0</v>
      </c>
      <c r="AA344" s="50">
        <f t="shared" si="175"/>
        <v>0</v>
      </c>
      <c r="AB344" s="50">
        <f t="shared" si="175"/>
        <v>0</v>
      </c>
      <c r="AC344" s="50" t="s">
        <v>57</v>
      </c>
      <c r="AD344" s="3"/>
      <c r="AE344" s="72"/>
      <c r="AF344" s="3"/>
      <c r="AG344" s="3"/>
      <c r="AH344" s="3"/>
      <c r="AI344" s="3"/>
      <c r="AJ344" s="3"/>
      <c r="AK344" s="3"/>
      <c r="AL344" s="62"/>
      <c r="AM344" s="62"/>
      <c r="AN344" s="62"/>
      <c r="AO344" s="3"/>
      <c r="AP344" s="3"/>
      <c r="AQ344" s="2"/>
      <c r="AR344" s="2"/>
      <c r="AS344" s="2"/>
      <c r="AT344" s="2"/>
      <c r="AU344" s="20"/>
      <c r="AV344" s="20"/>
      <c r="AW344" s="21"/>
    </row>
    <row r="345" spans="1:82" ht="27.75" customHeight="1" x14ac:dyDescent="0.2">
      <c r="A345" s="542" t="s">
        <v>483</v>
      </c>
      <c r="B345" s="543"/>
      <c r="C345" s="543"/>
      <c r="D345" s="543"/>
      <c r="E345" s="543"/>
      <c r="F345" s="543"/>
      <c r="G345" s="543"/>
      <c r="H345" s="543"/>
      <c r="I345" s="543"/>
      <c r="J345" s="543"/>
      <c r="K345" s="543"/>
      <c r="L345" s="543"/>
      <c r="M345" s="543"/>
      <c r="N345" s="543"/>
      <c r="O345" s="543"/>
      <c r="P345" s="543"/>
      <c r="Q345" s="543"/>
      <c r="R345" s="543"/>
      <c r="S345" s="543"/>
      <c r="T345" s="543"/>
      <c r="U345" s="543"/>
      <c r="V345" s="543"/>
      <c r="W345" s="544"/>
      <c r="X345" s="544"/>
      <c r="Y345" s="544"/>
      <c r="Z345" s="544"/>
      <c r="AA345" s="510"/>
      <c r="AB345" s="510"/>
      <c r="AC345" s="510"/>
      <c r="AD345" s="510"/>
      <c r="AE345" s="511"/>
      <c r="AF345" s="545"/>
      <c r="AG345" s="2"/>
      <c r="AH345" s="2"/>
      <c r="AI345" s="2"/>
      <c r="AJ345" s="2"/>
      <c r="AK345" s="61"/>
      <c r="AL345" s="61"/>
      <c r="AM345" s="61"/>
      <c r="AN345" s="2"/>
      <c r="AO345" s="2"/>
      <c r="AP345" s="2"/>
      <c r="AQ345" s="2"/>
      <c r="AR345" s="2"/>
    </row>
    <row r="346" spans="1:82" ht="15" x14ac:dyDescent="0.25">
      <c r="A346" s="526" t="s">
        <v>484</v>
      </c>
      <c r="B346" s="509"/>
      <c r="C346" s="509"/>
      <c r="D346" s="509"/>
      <c r="E346" s="509"/>
      <c r="F346" s="509"/>
      <c r="G346" s="509"/>
      <c r="H346" s="509"/>
      <c r="I346" s="509"/>
      <c r="J346" s="509"/>
      <c r="K346" s="509"/>
      <c r="L346" s="509"/>
      <c r="M346" s="509"/>
      <c r="N346" s="509"/>
      <c r="O346" s="509"/>
      <c r="P346" s="509"/>
      <c r="Q346" s="509"/>
      <c r="R346" s="509"/>
      <c r="S346" s="509"/>
      <c r="T346" s="509"/>
      <c r="U346" s="509"/>
      <c r="V346" s="509"/>
      <c r="W346" s="509"/>
      <c r="X346" s="509"/>
      <c r="Y346" s="509"/>
      <c r="Z346" s="509"/>
      <c r="AA346" s="510"/>
      <c r="AB346" s="510"/>
      <c r="AC346" s="510"/>
      <c r="AD346" s="510"/>
      <c r="AE346" s="511"/>
      <c r="AF346" s="527"/>
      <c r="AG346" s="2"/>
      <c r="AH346" s="2"/>
      <c r="AI346" s="2"/>
      <c r="AJ346" s="2"/>
      <c r="AK346" s="61"/>
      <c r="AL346" s="61"/>
      <c r="AM346" s="61"/>
      <c r="AN346" s="2"/>
      <c r="AO346" s="2"/>
      <c r="AP346" s="2"/>
      <c r="AQ346" s="2"/>
      <c r="AR346" s="2"/>
    </row>
    <row r="347" spans="1:82" ht="15" x14ac:dyDescent="0.25">
      <c r="A347" s="507" t="s">
        <v>118</v>
      </c>
      <c r="B347" s="508"/>
      <c r="C347" s="508"/>
      <c r="D347" s="508"/>
      <c r="E347" s="508"/>
      <c r="F347" s="508"/>
      <c r="G347" s="508"/>
      <c r="H347" s="508"/>
      <c r="I347" s="508"/>
      <c r="J347" s="508"/>
      <c r="K347" s="508"/>
      <c r="L347" s="508"/>
      <c r="M347" s="508"/>
      <c r="N347" s="508"/>
      <c r="O347" s="508"/>
      <c r="P347" s="508"/>
      <c r="Q347" s="508"/>
      <c r="R347" s="508"/>
      <c r="S347" s="508"/>
      <c r="T347" s="508"/>
      <c r="U347" s="508"/>
      <c r="V347" s="508"/>
      <c r="W347" s="508"/>
      <c r="X347" s="509"/>
      <c r="Y347" s="509"/>
      <c r="Z347" s="509"/>
      <c r="AA347" s="510"/>
      <c r="AB347" s="510"/>
      <c r="AC347" s="510"/>
      <c r="AD347" s="510"/>
      <c r="AE347" s="511"/>
      <c r="AF347" s="512"/>
      <c r="AG347" s="2"/>
      <c r="AH347" s="2"/>
      <c r="AI347" s="2"/>
      <c r="AJ347" s="2"/>
      <c r="AK347" s="61"/>
      <c r="AL347" s="61"/>
      <c r="AM347" s="61"/>
      <c r="AN347" s="2"/>
      <c r="AO347" s="2"/>
      <c r="AP347" s="2"/>
      <c r="AQ347" s="2"/>
      <c r="AR347" s="2"/>
    </row>
    <row r="348" spans="1:82" x14ac:dyDescent="0.2">
      <c r="A348" s="79" t="s">
        <v>485</v>
      </c>
      <c r="B348" s="80" t="s">
        <v>486</v>
      </c>
      <c r="C348" s="80">
        <v>4301011428</v>
      </c>
      <c r="D348" s="80">
        <v>4607091389708</v>
      </c>
      <c r="E348" s="81">
        <v>0.45</v>
      </c>
      <c r="F348" s="82">
        <v>6</v>
      </c>
      <c r="G348" s="81">
        <v>2.7</v>
      </c>
      <c r="H348" s="81">
        <v>2.88</v>
      </c>
      <c r="I348" s="83">
        <v>182</v>
      </c>
      <c r="J348" s="83" t="s">
        <v>86</v>
      </c>
      <c r="K348" s="84" t="s">
        <v>125</v>
      </c>
      <c r="L348" s="84"/>
      <c r="M348" s="501">
        <v>50</v>
      </c>
      <c r="N348" s="501"/>
      <c r="O348" s="5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48" s="503"/>
      <c r="Q348" s="503"/>
      <c r="R348" s="503"/>
      <c r="S348" s="503"/>
      <c r="T348" s="85" t="s">
        <v>0</v>
      </c>
      <c r="U348" s="65">
        <v>0</v>
      </c>
      <c r="V348" s="66">
        <f>IFERROR(IF(U348="",0,CEILING((U348/$G348),1)*$G348),"")</f>
        <v>0</v>
      </c>
      <c r="W348" s="65">
        <v>0</v>
      </c>
      <c r="X348" s="66">
        <f>IFERROR(IF(W348="",0,CEILING((W348/$G348),1)*$G348),"")</f>
        <v>0</v>
      </c>
      <c r="Y348" s="65">
        <v>0</v>
      </c>
      <c r="Z348" s="66">
        <f>IFERROR(IF(Y348="",0,CEILING((Y348/$G348),1)*$G348),"")</f>
        <v>0</v>
      </c>
      <c r="AA348" s="65">
        <v>0</v>
      </c>
      <c r="AB348" s="66">
        <f>IFERROR(IF(AA348="",0,CEILING((AA348/$G348),1)*$G348),"")</f>
        <v>0</v>
      </c>
      <c r="AC348" s="67" t="str">
        <f>IF(IFERROR(ROUNDUP(V348/G348,0)*0.00651,0)+IFERROR(ROUNDUP(X348/G348,0)*0.00651,0)+IFERROR(ROUNDUP(Z348/G348,0)*0.00651,0)+IFERROR(ROUNDUP(AB348/G348,0)*0.00651,0)=0,"",IFERROR(ROUNDUP(V348/G348,0)*0.00651,0)+IFERROR(ROUNDUP(X348/G348,0)*0.00651,0)+IFERROR(ROUNDUP(Z348/G348,0)*0.00651,0)+IFERROR(ROUNDUP(AB348/G348,0)*0.00651,0))</f>
        <v/>
      </c>
      <c r="AD348" s="79" t="s">
        <v>57</v>
      </c>
      <c r="AE348" s="79" t="s">
        <v>57</v>
      </c>
      <c r="AF348" s="374" t="s">
        <v>487</v>
      </c>
      <c r="AG348" s="2"/>
      <c r="AH348" s="2"/>
      <c r="AI348" s="2"/>
      <c r="AJ348" s="2"/>
      <c r="AK348" s="2"/>
      <c r="AL348" s="61"/>
      <c r="AM348" s="61"/>
      <c r="AN348" s="61"/>
      <c r="AO348" s="2"/>
      <c r="AP348" s="2"/>
      <c r="AQ348" s="2"/>
      <c r="AR348" s="2"/>
      <c r="AS348" s="2"/>
      <c r="AT348" s="2"/>
      <c r="AU348" s="20"/>
      <c r="AV348" s="20"/>
      <c r="AW348" s="21"/>
      <c r="BB348" s="373" t="s">
        <v>65</v>
      </c>
      <c r="BO348" s="77">
        <f>IFERROR(U348*H348/G348,0)</f>
        <v>0</v>
      </c>
      <c r="BP348" s="77">
        <f>IFERROR(V348*H348/G348,0)</f>
        <v>0</v>
      </c>
      <c r="BQ348" s="77">
        <f>IFERROR(1/I348*(U348/G348),0)</f>
        <v>0</v>
      </c>
      <c r="BR348" s="77">
        <f>IFERROR(1/I348*(V348/G348),0)</f>
        <v>0</v>
      </c>
      <c r="BS348" s="77">
        <f>IFERROR(W348*H348/G348,0)</f>
        <v>0</v>
      </c>
      <c r="BT348" s="77">
        <f>IFERROR(X348*H348/G348,0)</f>
        <v>0</v>
      </c>
      <c r="BU348" s="77">
        <f>IFERROR(1/I348*(W348/G348),0)</f>
        <v>0</v>
      </c>
      <c r="BV348" s="77">
        <f>IFERROR(1/I348*(X348/G348),0)</f>
        <v>0</v>
      </c>
      <c r="BW348" s="77">
        <f>IFERROR(Y348*H348/G348,0)</f>
        <v>0</v>
      </c>
      <c r="BX348" s="77">
        <f>IFERROR(Z348*H348/G348,0)</f>
        <v>0</v>
      </c>
      <c r="BY348" s="77">
        <f>IFERROR(1/I348*(Y348/G348),0)</f>
        <v>0</v>
      </c>
      <c r="BZ348" s="77">
        <f>IFERROR(1/I348*(Z348/G348),0)</f>
        <v>0</v>
      </c>
      <c r="CA348" s="77">
        <f>IFERROR(AA348*H348/G348,0)</f>
        <v>0</v>
      </c>
      <c r="CB348" s="77">
        <f>IFERROR(AB348*H348/G348,0)</f>
        <v>0</v>
      </c>
      <c r="CC348" s="77">
        <f>IFERROR(1/I348*(AA348/G348),0)</f>
        <v>0</v>
      </c>
      <c r="CD348" s="77">
        <f>IFERROR(1/I348*(AB348/G348),0)</f>
        <v>0</v>
      </c>
    </row>
    <row r="349" spans="1:82" x14ac:dyDescent="0.2">
      <c r="A349" s="506"/>
      <c r="B349" s="506"/>
      <c r="C349" s="506"/>
      <c r="D349" s="506"/>
      <c r="E349" s="506"/>
      <c r="F349" s="506"/>
      <c r="G349" s="506"/>
      <c r="H349" s="506"/>
      <c r="I349" s="506"/>
      <c r="J349" s="506"/>
      <c r="K349" s="506"/>
      <c r="L349" s="506"/>
      <c r="M349" s="506"/>
      <c r="N349" s="506"/>
      <c r="O349" s="504" t="s">
        <v>43</v>
      </c>
      <c r="P349" s="505"/>
      <c r="Q349" s="505"/>
      <c r="R349" s="505"/>
      <c r="S349" s="505"/>
      <c r="T349" s="39" t="s">
        <v>42</v>
      </c>
      <c r="U349" s="50">
        <f>IFERROR(U348/G348,0)</f>
        <v>0</v>
      </c>
      <c r="V349" s="50">
        <f>IFERROR(V348/G348,0)</f>
        <v>0</v>
      </c>
      <c r="W349" s="50">
        <f>IFERROR(W348/G348,0)</f>
        <v>0</v>
      </c>
      <c r="X349" s="50">
        <f>IFERROR(X348/G348,0)</f>
        <v>0</v>
      </c>
      <c r="Y349" s="50">
        <f>IFERROR(Y348/G348,0)</f>
        <v>0</v>
      </c>
      <c r="Z349" s="50">
        <f>IFERROR(Z348/G348,0)</f>
        <v>0</v>
      </c>
      <c r="AA349" s="50">
        <f>IFERROR(AA348/G348,0)</f>
        <v>0</v>
      </c>
      <c r="AB349" s="50">
        <f>IFERROR(AB348/G348,0)</f>
        <v>0</v>
      </c>
      <c r="AC349" s="50">
        <f>IFERROR(IF(AC348="",0,AC348),0)</f>
        <v>0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x14ac:dyDescent="0.2">
      <c r="A350" s="506"/>
      <c r="B350" s="506"/>
      <c r="C350" s="506"/>
      <c r="D350" s="506"/>
      <c r="E350" s="506"/>
      <c r="F350" s="506"/>
      <c r="G350" s="506"/>
      <c r="H350" s="506"/>
      <c r="I350" s="506"/>
      <c r="J350" s="506"/>
      <c r="K350" s="506"/>
      <c r="L350" s="506"/>
      <c r="M350" s="506"/>
      <c r="N350" s="506"/>
      <c r="O350" s="504" t="s">
        <v>43</v>
      </c>
      <c r="P350" s="505"/>
      <c r="Q350" s="505"/>
      <c r="R350" s="505"/>
      <c r="S350" s="505"/>
      <c r="T350" s="39" t="s">
        <v>0</v>
      </c>
      <c r="U350" s="50">
        <f t="shared" ref="U350:AB350" si="176">IFERROR(SUM(U348:U348),0)</f>
        <v>0</v>
      </c>
      <c r="V350" s="50">
        <f t="shared" si="176"/>
        <v>0</v>
      </c>
      <c r="W350" s="50">
        <f t="shared" si="176"/>
        <v>0</v>
      </c>
      <c r="X350" s="50">
        <f t="shared" si="176"/>
        <v>0</v>
      </c>
      <c r="Y350" s="50">
        <f t="shared" si="176"/>
        <v>0</v>
      </c>
      <c r="Z350" s="50">
        <f t="shared" si="176"/>
        <v>0</v>
      </c>
      <c r="AA350" s="50">
        <f t="shared" si="176"/>
        <v>0</v>
      </c>
      <c r="AB350" s="50">
        <f t="shared" si="176"/>
        <v>0</v>
      </c>
      <c r="AC350" s="50" t="s">
        <v>57</v>
      </c>
      <c r="AD350" s="3"/>
      <c r="AE350" s="72"/>
      <c r="AF350" s="3"/>
      <c r="AG350" s="3"/>
      <c r="AH350" s="3"/>
      <c r="AI350" s="3"/>
      <c r="AJ350" s="3"/>
      <c r="AK350" s="3"/>
      <c r="AL350" s="62"/>
      <c r="AM350" s="62"/>
      <c r="AN350" s="62"/>
      <c r="AO350" s="3"/>
      <c r="AP350" s="3"/>
      <c r="AQ350" s="2"/>
      <c r="AR350" s="2"/>
      <c r="AS350" s="2"/>
      <c r="AT350" s="2"/>
      <c r="AU350" s="20"/>
      <c r="AV350" s="20"/>
      <c r="AW350" s="21"/>
    </row>
    <row r="351" spans="1:82" ht="15" x14ac:dyDescent="0.25">
      <c r="A351" s="507" t="s">
        <v>146</v>
      </c>
      <c r="B351" s="508"/>
      <c r="C351" s="508"/>
      <c r="D351" s="508"/>
      <c r="E351" s="508"/>
      <c r="F351" s="508"/>
      <c r="G351" s="508"/>
      <c r="H351" s="508"/>
      <c r="I351" s="508"/>
      <c r="J351" s="508"/>
      <c r="K351" s="508"/>
      <c r="L351" s="508"/>
      <c r="M351" s="508"/>
      <c r="N351" s="508"/>
      <c r="O351" s="508"/>
      <c r="P351" s="508"/>
      <c r="Q351" s="508"/>
      <c r="R351" s="508"/>
      <c r="S351" s="508"/>
      <c r="T351" s="508"/>
      <c r="U351" s="508"/>
      <c r="V351" s="508"/>
      <c r="W351" s="508"/>
      <c r="X351" s="509"/>
      <c r="Y351" s="509"/>
      <c r="Z351" s="509"/>
      <c r="AA351" s="510"/>
      <c r="AB351" s="510"/>
      <c r="AC351" s="510"/>
      <c r="AD351" s="510"/>
      <c r="AE351" s="511"/>
      <c r="AF351" s="512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x14ac:dyDescent="0.2">
      <c r="A352" s="79" t="s">
        <v>488</v>
      </c>
      <c r="B352" s="80" t="s">
        <v>489</v>
      </c>
      <c r="C352" s="80">
        <v>4301031374</v>
      </c>
      <c r="D352" s="80">
        <v>4680115883154</v>
      </c>
      <c r="E352" s="81">
        <v>0.28000000000000003</v>
      </c>
      <c r="F352" s="82">
        <v>6</v>
      </c>
      <c r="G352" s="81">
        <v>1.68</v>
      </c>
      <c r="H352" s="81">
        <v>1.81</v>
      </c>
      <c r="I352" s="83">
        <v>234</v>
      </c>
      <c r="J352" s="83" t="s">
        <v>129</v>
      </c>
      <c r="K352" s="84" t="s">
        <v>98</v>
      </c>
      <c r="L352" s="84"/>
      <c r="M352" s="501">
        <v>50</v>
      </c>
      <c r="N352" s="501"/>
      <c r="O352" s="573" t="s">
        <v>490</v>
      </c>
      <c r="P352" s="503"/>
      <c r="Q352" s="503"/>
      <c r="R352" s="503"/>
      <c r="S352" s="503"/>
      <c r="T352" s="85" t="s">
        <v>0</v>
      </c>
      <c r="U352" s="65">
        <v>0</v>
      </c>
      <c r="V352" s="66">
        <f t="shared" ref="V352:V357" si="177">IFERROR(IF(U352="",0,CEILING((U352/$G352),1)*$G352),"")</f>
        <v>0</v>
      </c>
      <c r="W352" s="65">
        <v>0</v>
      </c>
      <c r="X352" s="66">
        <f t="shared" ref="X352:X357" si="178">IFERROR(IF(W352="",0,CEILING((W352/$G352),1)*$G352),"")</f>
        <v>0</v>
      </c>
      <c r="Y352" s="65">
        <v>0</v>
      </c>
      <c r="Z352" s="66">
        <f t="shared" ref="Z352:Z357" si="179">IFERROR(IF(Y352="",0,CEILING((Y352/$G352),1)*$G352),"")</f>
        <v>0</v>
      </c>
      <c r="AA352" s="65">
        <v>0</v>
      </c>
      <c r="AB352" s="66">
        <f t="shared" ref="AB352:AB357" si="180">IFERROR(IF(AA352="",0,CEILING((AA352/$G352),1)*$G352),"")</f>
        <v>0</v>
      </c>
      <c r="AC352" s="67" t="str">
        <f t="shared" ref="AC352:AC357" si="181">IF(IFERROR(ROUNDUP(V352/G352,0)*0.00502,0)+IFERROR(ROUNDUP(X352/G352,0)*0.00502,0)+IFERROR(ROUNDUP(Z352/G352,0)*0.00502,0)+IFERROR(ROUNDUP(AB352/G352,0)*0.00502,0)=0,"",IFERROR(ROUNDUP(V352/G352,0)*0.00502,0)+IFERROR(ROUNDUP(X352/G352,0)*0.00502,0)+IFERROR(ROUNDUP(Z352/G352,0)*0.00502,0)+IFERROR(ROUNDUP(AB352/G352,0)*0.00502,0))</f>
        <v/>
      </c>
      <c r="AD352" s="79" t="s">
        <v>57</v>
      </c>
      <c r="AE352" s="79" t="s">
        <v>57</v>
      </c>
      <c r="AF352" s="376" t="s">
        <v>491</v>
      </c>
      <c r="AG352" s="2"/>
      <c r="AH352" s="2"/>
      <c r="AI352" s="2"/>
      <c r="AJ352" s="2"/>
      <c r="AK352" s="2"/>
      <c r="AL352" s="61"/>
      <c r="AM352" s="61"/>
      <c r="AN352" s="61"/>
      <c r="AO352" s="2"/>
      <c r="AP352" s="2"/>
      <c r="AQ352" s="2"/>
      <c r="AR352" s="2"/>
      <c r="AS352" s="2"/>
      <c r="AT352" s="2"/>
      <c r="AU352" s="20"/>
      <c r="AV352" s="20"/>
      <c r="AW352" s="21"/>
      <c r="BB352" s="375" t="s">
        <v>65</v>
      </c>
      <c r="BO352" s="77">
        <f t="shared" ref="BO352:BO357" si="182">IFERROR(U352*H352/G352,0)</f>
        <v>0</v>
      </c>
      <c r="BP352" s="77">
        <f t="shared" ref="BP352:BP357" si="183">IFERROR(V352*H352/G352,0)</f>
        <v>0</v>
      </c>
      <c r="BQ352" s="77">
        <f t="shared" ref="BQ352:BQ357" si="184">IFERROR(1/I352*(U352/G352),0)</f>
        <v>0</v>
      </c>
      <c r="BR352" s="77">
        <f t="shared" ref="BR352:BR357" si="185">IFERROR(1/I352*(V352/G352),0)</f>
        <v>0</v>
      </c>
      <c r="BS352" s="77">
        <f t="shared" ref="BS352:BS357" si="186">IFERROR(W352*H352/G352,0)</f>
        <v>0</v>
      </c>
      <c r="BT352" s="77">
        <f t="shared" ref="BT352:BT357" si="187">IFERROR(X352*H352/G352,0)</f>
        <v>0</v>
      </c>
      <c r="BU352" s="77">
        <f t="shared" ref="BU352:BU357" si="188">IFERROR(1/I352*(W352/G352),0)</f>
        <v>0</v>
      </c>
      <c r="BV352" s="77">
        <f t="shared" ref="BV352:BV357" si="189">IFERROR(1/I352*(X352/G352),0)</f>
        <v>0</v>
      </c>
      <c r="BW352" s="77">
        <f t="shared" ref="BW352:BW357" si="190">IFERROR(Y352*H352/G352,0)</f>
        <v>0</v>
      </c>
      <c r="BX352" s="77">
        <f t="shared" ref="BX352:BX357" si="191">IFERROR(Z352*H352/G352,0)</f>
        <v>0</v>
      </c>
      <c r="BY352" s="77">
        <f t="shared" ref="BY352:BY357" si="192">IFERROR(1/I352*(Y352/G352),0)</f>
        <v>0</v>
      </c>
      <c r="BZ352" s="77">
        <f t="shared" ref="BZ352:BZ357" si="193">IFERROR(1/I352*(Z352/G352),0)</f>
        <v>0</v>
      </c>
      <c r="CA352" s="77">
        <f t="shared" ref="CA352:CA357" si="194">IFERROR(AA352*H352/G352,0)</f>
        <v>0</v>
      </c>
      <c r="CB352" s="77">
        <f t="shared" ref="CB352:CB357" si="195">IFERROR(AB352*H352/G352,0)</f>
        <v>0</v>
      </c>
      <c r="CC352" s="77">
        <f t="shared" ref="CC352:CC357" si="196">IFERROR(1/I352*(AA352/G352),0)</f>
        <v>0</v>
      </c>
      <c r="CD352" s="77">
        <f t="shared" ref="CD352:CD357" si="197">IFERROR(1/I352*(AB352/G352),0)</f>
        <v>0</v>
      </c>
    </row>
    <row r="353" spans="1:82" x14ac:dyDescent="0.2">
      <c r="A353" s="79" t="s">
        <v>492</v>
      </c>
      <c r="B353" s="80" t="s">
        <v>493</v>
      </c>
      <c r="C353" s="80">
        <v>4301031361</v>
      </c>
      <c r="D353" s="80">
        <v>4607091389524</v>
      </c>
      <c r="E353" s="81">
        <v>0.35</v>
      </c>
      <c r="F353" s="82">
        <v>6</v>
      </c>
      <c r="G353" s="81">
        <v>2.1</v>
      </c>
      <c r="H353" s="81">
        <v>2.23</v>
      </c>
      <c r="I353" s="83">
        <v>234</v>
      </c>
      <c r="J353" s="83" t="s">
        <v>129</v>
      </c>
      <c r="K353" s="84" t="s">
        <v>98</v>
      </c>
      <c r="L353" s="84"/>
      <c r="M353" s="501">
        <v>50</v>
      </c>
      <c r="N353" s="501"/>
      <c r="O353" s="5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53" s="503"/>
      <c r="Q353" s="503"/>
      <c r="R353" s="503"/>
      <c r="S353" s="503"/>
      <c r="T353" s="85" t="s">
        <v>0</v>
      </c>
      <c r="U353" s="65">
        <v>0</v>
      </c>
      <c r="V353" s="66">
        <f t="shared" si="177"/>
        <v>0</v>
      </c>
      <c r="W353" s="65">
        <v>0</v>
      </c>
      <c r="X353" s="66">
        <f t="shared" si="178"/>
        <v>0</v>
      </c>
      <c r="Y353" s="65">
        <v>0</v>
      </c>
      <c r="Z353" s="66">
        <f t="shared" si="179"/>
        <v>0</v>
      </c>
      <c r="AA353" s="65">
        <v>0</v>
      </c>
      <c r="AB353" s="66">
        <f t="shared" si="180"/>
        <v>0</v>
      </c>
      <c r="AC353" s="67" t="str">
        <f t="shared" si="181"/>
        <v/>
      </c>
      <c r="AD353" s="79" t="s">
        <v>57</v>
      </c>
      <c r="AE353" s="79" t="s">
        <v>57</v>
      </c>
      <c r="AF353" s="378" t="s">
        <v>491</v>
      </c>
      <c r="AG353" s="2"/>
      <c r="AH353" s="2"/>
      <c r="AI353" s="2"/>
      <c r="AJ353" s="2"/>
      <c r="AK353" s="2"/>
      <c r="AL353" s="61"/>
      <c r="AM353" s="61"/>
      <c r="AN353" s="61"/>
      <c r="AO353" s="2"/>
      <c r="AP353" s="2"/>
      <c r="AQ353" s="2"/>
      <c r="AR353" s="2"/>
      <c r="AS353" s="2"/>
      <c r="AT353" s="2"/>
      <c r="AU353" s="20"/>
      <c r="AV353" s="20"/>
      <c r="AW353" s="21"/>
      <c r="BB353" s="377" t="s">
        <v>65</v>
      </c>
      <c r="BO353" s="77">
        <f t="shared" si="182"/>
        <v>0</v>
      </c>
      <c r="BP353" s="77">
        <f t="shared" si="183"/>
        <v>0</v>
      </c>
      <c r="BQ353" s="77">
        <f t="shared" si="184"/>
        <v>0</v>
      </c>
      <c r="BR353" s="77">
        <f t="shared" si="185"/>
        <v>0</v>
      </c>
      <c r="BS353" s="77">
        <f t="shared" si="186"/>
        <v>0</v>
      </c>
      <c r="BT353" s="77">
        <f t="shared" si="187"/>
        <v>0</v>
      </c>
      <c r="BU353" s="77">
        <f t="shared" si="188"/>
        <v>0</v>
      </c>
      <c r="BV353" s="77">
        <f t="shared" si="189"/>
        <v>0</v>
      </c>
      <c r="BW353" s="77">
        <f t="shared" si="190"/>
        <v>0</v>
      </c>
      <c r="BX353" s="77">
        <f t="shared" si="191"/>
        <v>0</v>
      </c>
      <c r="BY353" s="77">
        <f t="shared" si="192"/>
        <v>0</v>
      </c>
      <c r="BZ353" s="77">
        <f t="shared" si="193"/>
        <v>0</v>
      </c>
      <c r="CA353" s="77">
        <f t="shared" si="194"/>
        <v>0</v>
      </c>
      <c r="CB353" s="77">
        <f t="shared" si="195"/>
        <v>0</v>
      </c>
      <c r="CC353" s="77">
        <f t="shared" si="196"/>
        <v>0</v>
      </c>
      <c r="CD353" s="77">
        <f t="shared" si="197"/>
        <v>0</v>
      </c>
    </row>
    <row r="354" spans="1:82" x14ac:dyDescent="0.2">
      <c r="A354" s="79" t="s">
        <v>494</v>
      </c>
      <c r="B354" s="80" t="s">
        <v>495</v>
      </c>
      <c r="C354" s="80">
        <v>4301031337</v>
      </c>
      <c r="D354" s="80">
        <v>4680115883161</v>
      </c>
      <c r="E354" s="81">
        <v>0.28000000000000003</v>
      </c>
      <c r="F354" s="82">
        <v>6</v>
      </c>
      <c r="G354" s="81">
        <v>1.68</v>
      </c>
      <c r="H354" s="81">
        <v>1.81</v>
      </c>
      <c r="I354" s="83">
        <v>234</v>
      </c>
      <c r="J354" s="83" t="s">
        <v>129</v>
      </c>
      <c r="K354" s="84" t="s">
        <v>98</v>
      </c>
      <c r="L354" s="84"/>
      <c r="M354" s="501">
        <v>50</v>
      </c>
      <c r="N354" s="501"/>
      <c r="O354" s="57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54" s="503"/>
      <c r="Q354" s="503"/>
      <c r="R354" s="503"/>
      <c r="S354" s="503"/>
      <c r="T354" s="85" t="s">
        <v>0</v>
      </c>
      <c r="U354" s="65">
        <v>0</v>
      </c>
      <c r="V354" s="66">
        <f t="shared" si="177"/>
        <v>0</v>
      </c>
      <c r="W354" s="65">
        <v>0</v>
      </c>
      <c r="X354" s="66">
        <f t="shared" si="178"/>
        <v>0</v>
      </c>
      <c r="Y354" s="65">
        <v>0</v>
      </c>
      <c r="Z354" s="66">
        <f t="shared" si="179"/>
        <v>0</v>
      </c>
      <c r="AA354" s="65">
        <v>0</v>
      </c>
      <c r="AB354" s="66">
        <f t="shared" si="180"/>
        <v>0</v>
      </c>
      <c r="AC354" s="67" t="str">
        <f t="shared" si="181"/>
        <v/>
      </c>
      <c r="AD354" s="79" t="s">
        <v>57</v>
      </c>
      <c r="AE354" s="79" t="s">
        <v>57</v>
      </c>
      <c r="AF354" s="380" t="s">
        <v>496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379" t="s">
        <v>65</v>
      </c>
      <c r="BO354" s="77">
        <f t="shared" si="182"/>
        <v>0</v>
      </c>
      <c r="BP354" s="77">
        <f t="shared" si="183"/>
        <v>0</v>
      </c>
      <c r="BQ354" s="77">
        <f t="shared" si="184"/>
        <v>0</v>
      </c>
      <c r="BR354" s="77">
        <f t="shared" si="185"/>
        <v>0</v>
      </c>
      <c r="BS354" s="77">
        <f t="shared" si="186"/>
        <v>0</v>
      </c>
      <c r="BT354" s="77">
        <f t="shared" si="187"/>
        <v>0</v>
      </c>
      <c r="BU354" s="77">
        <f t="shared" si="188"/>
        <v>0</v>
      </c>
      <c r="BV354" s="77">
        <f t="shared" si="189"/>
        <v>0</v>
      </c>
      <c r="BW354" s="77">
        <f t="shared" si="190"/>
        <v>0</v>
      </c>
      <c r="BX354" s="77">
        <f t="shared" si="191"/>
        <v>0</v>
      </c>
      <c r="BY354" s="77">
        <f t="shared" si="192"/>
        <v>0</v>
      </c>
      <c r="BZ354" s="77">
        <f t="shared" si="193"/>
        <v>0</v>
      </c>
      <c r="CA354" s="77">
        <f t="shared" si="194"/>
        <v>0</v>
      </c>
      <c r="CB354" s="77">
        <f t="shared" si="195"/>
        <v>0</v>
      </c>
      <c r="CC354" s="77">
        <f t="shared" si="196"/>
        <v>0</v>
      </c>
      <c r="CD354" s="77">
        <f t="shared" si="197"/>
        <v>0</v>
      </c>
    </row>
    <row r="355" spans="1:82" x14ac:dyDescent="0.2">
      <c r="A355" s="79" t="s">
        <v>497</v>
      </c>
      <c r="B355" s="80" t="s">
        <v>498</v>
      </c>
      <c r="C355" s="80">
        <v>4301031358</v>
      </c>
      <c r="D355" s="80">
        <v>4607091389531</v>
      </c>
      <c r="E355" s="81">
        <v>0.35</v>
      </c>
      <c r="F355" s="82">
        <v>6</v>
      </c>
      <c r="G355" s="81">
        <v>2.1</v>
      </c>
      <c r="H355" s="81">
        <v>2.23</v>
      </c>
      <c r="I355" s="83">
        <v>234</v>
      </c>
      <c r="J355" s="83" t="s">
        <v>129</v>
      </c>
      <c r="K355" s="84" t="s">
        <v>98</v>
      </c>
      <c r="L355" s="84"/>
      <c r="M355" s="501">
        <v>50</v>
      </c>
      <c r="N355" s="501"/>
      <c r="O355" s="57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55" s="503"/>
      <c r="Q355" s="503"/>
      <c r="R355" s="503"/>
      <c r="S355" s="503"/>
      <c r="T355" s="85" t="s">
        <v>0</v>
      </c>
      <c r="U355" s="65">
        <v>0</v>
      </c>
      <c r="V355" s="66">
        <f t="shared" si="177"/>
        <v>0</v>
      </c>
      <c r="W355" s="65">
        <v>0</v>
      </c>
      <c r="X355" s="66">
        <f t="shared" si="178"/>
        <v>0</v>
      </c>
      <c r="Y355" s="65">
        <v>0</v>
      </c>
      <c r="Z355" s="66">
        <f t="shared" si="179"/>
        <v>0</v>
      </c>
      <c r="AA355" s="65">
        <v>0</v>
      </c>
      <c r="AB355" s="66">
        <f t="shared" si="180"/>
        <v>0</v>
      </c>
      <c r="AC355" s="67" t="str">
        <f t="shared" si="181"/>
        <v/>
      </c>
      <c r="AD355" s="79" t="s">
        <v>57</v>
      </c>
      <c r="AE355" s="79" t="s">
        <v>57</v>
      </c>
      <c r="AF355" s="382" t="s">
        <v>499</v>
      </c>
      <c r="AG355" s="2"/>
      <c r="AH355" s="2"/>
      <c r="AI355" s="2"/>
      <c r="AJ355" s="2"/>
      <c r="AK355" s="2"/>
      <c r="AL355" s="61"/>
      <c r="AM355" s="61"/>
      <c r="AN355" s="61"/>
      <c r="AO355" s="2"/>
      <c r="AP355" s="2"/>
      <c r="AQ355" s="2"/>
      <c r="AR355" s="2"/>
      <c r="AS355" s="2"/>
      <c r="AT355" s="2"/>
      <c r="AU355" s="20"/>
      <c r="AV355" s="20"/>
      <c r="AW355" s="21"/>
      <c r="BB355" s="381" t="s">
        <v>65</v>
      </c>
      <c r="BO355" s="77">
        <f t="shared" si="182"/>
        <v>0</v>
      </c>
      <c r="BP355" s="77">
        <f t="shared" si="183"/>
        <v>0</v>
      </c>
      <c r="BQ355" s="77">
        <f t="shared" si="184"/>
        <v>0</v>
      </c>
      <c r="BR355" s="77">
        <f t="shared" si="185"/>
        <v>0</v>
      </c>
      <c r="BS355" s="77">
        <f t="shared" si="186"/>
        <v>0</v>
      </c>
      <c r="BT355" s="77">
        <f t="shared" si="187"/>
        <v>0</v>
      </c>
      <c r="BU355" s="77">
        <f t="shared" si="188"/>
        <v>0</v>
      </c>
      <c r="BV355" s="77">
        <f t="shared" si="189"/>
        <v>0</v>
      </c>
      <c r="BW355" s="77">
        <f t="shared" si="190"/>
        <v>0</v>
      </c>
      <c r="BX355" s="77">
        <f t="shared" si="191"/>
        <v>0</v>
      </c>
      <c r="BY355" s="77">
        <f t="shared" si="192"/>
        <v>0</v>
      </c>
      <c r="BZ355" s="77">
        <f t="shared" si="193"/>
        <v>0</v>
      </c>
      <c r="CA355" s="77">
        <f t="shared" si="194"/>
        <v>0</v>
      </c>
      <c r="CB355" s="77">
        <f t="shared" si="195"/>
        <v>0</v>
      </c>
      <c r="CC355" s="77">
        <f t="shared" si="196"/>
        <v>0</v>
      </c>
      <c r="CD355" s="77">
        <f t="shared" si="197"/>
        <v>0</v>
      </c>
    </row>
    <row r="356" spans="1:82" x14ac:dyDescent="0.2">
      <c r="A356" s="79" t="s">
        <v>500</v>
      </c>
      <c r="B356" s="80" t="s">
        <v>501</v>
      </c>
      <c r="C356" s="80">
        <v>4301031360</v>
      </c>
      <c r="D356" s="80">
        <v>4607091384345</v>
      </c>
      <c r="E356" s="81">
        <v>0.35</v>
      </c>
      <c r="F356" s="82">
        <v>6</v>
      </c>
      <c r="G356" s="81">
        <v>2.1</v>
      </c>
      <c r="H356" s="81">
        <v>2.23</v>
      </c>
      <c r="I356" s="83">
        <v>234</v>
      </c>
      <c r="J356" s="83" t="s">
        <v>129</v>
      </c>
      <c r="K356" s="84" t="s">
        <v>98</v>
      </c>
      <c r="L356" s="84"/>
      <c r="M356" s="501">
        <v>50</v>
      </c>
      <c r="N356" s="501"/>
      <c r="O356" s="5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56" s="503"/>
      <c r="Q356" s="503"/>
      <c r="R356" s="503"/>
      <c r="S356" s="503"/>
      <c r="T356" s="85" t="s">
        <v>0</v>
      </c>
      <c r="U356" s="65">
        <v>0</v>
      </c>
      <c r="V356" s="66">
        <f t="shared" si="177"/>
        <v>0</v>
      </c>
      <c r="W356" s="65">
        <v>0</v>
      </c>
      <c r="X356" s="66">
        <f t="shared" si="178"/>
        <v>0</v>
      </c>
      <c r="Y356" s="65">
        <v>0</v>
      </c>
      <c r="Z356" s="66">
        <f t="shared" si="179"/>
        <v>0</v>
      </c>
      <c r="AA356" s="65">
        <v>0</v>
      </c>
      <c r="AB356" s="66">
        <f t="shared" si="180"/>
        <v>0</v>
      </c>
      <c r="AC356" s="67" t="str">
        <f t="shared" si="181"/>
        <v/>
      </c>
      <c r="AD356" s="79" t="s">
        <v>57</v>
      </c>
      <c r="AE356" s="79" t="s">
        <v>57</v>
      </c>
      <c r="AF356" s="384" t="s">
        <v>496</v>
      </c>
      <c r="AG356" s="2"/>
      <c r="AH356" s="2"/>
      <c r="AI356" s="2"/>
      <c r="AJ356" s="2"/>
      <c r="AK356" s="2"/>
      <c r="AL356" s="61"/>
      <c r="AM356" s="61"/>
      <c r="AN356" s="61"/>
      <c r="AO356" s="2"/>
      <c r="AP356" s="2"/>
      <c r="AQ356" s="2"/>
      <c r="AR356" s="2"/>
      <c r="AS356" s="2"/>
      <c r="AT356" s="2"/>
      <c r="AU356" s="20"/>
      <c r="AV356" s="20"/>
      <c r="AW356" s="21"/>
      <c r="BB356" s="383" t="s">
        <v>65</v>
      </c>
      <c r="BO356" s="77">
        <f t="shared" si="182"/>
        <v>0</v>
      </c>
      <c r="BP356" s="77">
        <f t="shared" si="183"/>
        <v>0</v>
      </c>
      <c r="BQ356" s="77">
        <f t="shared" si="184"/>
        <v>0</v>
      </c>
      <c r="BR356" s="77">
        <f t="shared" si="185"/>
        <v>0</v>
      </c>
      <c r="BS356" s="77">
        <f t="shared" si="186"/>
        <v>0</v>
      </c>
      <c r="BT356" s="77">
        <f t="shared" si="187"/>
        <v>0</v>
      </c>
      <c r="BU356" s="77">
        <f t="shared" si="188"/>
        <v>0</v>
      </c>
      <c r="BV356" s="77">
        <f t="shared" si="189"/>
        <v>0</v>
      </c>
      <c r="BW356" s="77">
        <f t="shared" si="190"/>
        <v>0</v>
      </c>
      <c r="BX356" s="77">
        <f t="shared" si="191"/>
        <v>0</v>
      </c>
      <c r="BY356" s="77">
        <f t="shared" si="192"/>
        <v>0</v>
      </c>
      <c r="BZ356" s="77">
        <f t="shared" si="193"/>
        <v>0</v>
      </c>
      <c r="CA356" s="77">
        <f t="shared" si="194"/>
        <v>0</v>
      </c>
      <c r="CB356" s="77">
        <f t="shared" si="195"/>
        <v>0</v>
      </c>
      <c r="CC356" s="77">
        <f t="shared" si="196"/>
        <v>0</v>
      </c>
      <c r="CD356" s="77">
        <f t="shared" si="197"/>
        <v>0</v>
      </c>
    </row>
    <row r="357" spans="1:82" x14ac:dyDescent="0.2">
      <c r="A357" s="79" t="s">
        <v>502</v>
      </c>
      <c r="B357" s="80" t="s">
        <v>503</v>
      </c>
      <c r="C357" s="80">
        <v>4301031368</v>
      </c>
      <c r="D357" s="80">
        <v>4680115883185</v>
      </c>
      <c r="E357" s="81">
        <v>0.28000000000000003</v>
      </c>
      <c r="F357" s="82">
        <v>6</v>
      </c>
      <c r="G357" s="81">
        <v>1.68</v>
      </c>
      <c r="H357" s="81">
        <v>1.81</v>
      </c>
      <c r="I357" s="83">
        <v>234</v>
      </c>
      <c r="J357" s="83" t="s">
        <v>129</v>
      </c>
      <c r="K357" s="84" t="s">
        <v>98</v>
      </c>
      <c r="L357" s="84"/>
      <c r="M357" s="501">
        <v>50</v>
      </c>
      <c r="N357" s="501"/>
      <c r="O357" s="571" t="s">
        <v>504</v>
      </c>
      <c r="P357" s="503"/>
      <c r="Q357" s="503"/>
      <c r="R357" s="503"/>
      <c r="S357" s="503"/>
      <c r="T357" s="85" t="s">
        <v>0</v>
      </c>
      <c r="U357" s="65">
        <v>0</v>
      </c>
      <c r="V357" s="66">
        <f t="shared" si="177"/>
        <v>0</v>
      </c>
      <c r="W357" s="65">
        <v>0</v>
      </c>
      <c r="X357" s="66">
        <f t="shared" si="178"/>
        <v>0</v>
      </c>
      <c r="Y357" s="65">
        <v>0</v>
      </c>
      <c r="Z357" s="66">
        <f t="shared" si="179"/>
        <v>0</v>
      </c>
      <c r="AA357" s="65">
        <v>0</v>
      </c>
      <c r="AB357" s="66">
        <f t="shared" si="180"/>
        <v>0</v>
      </c>
      <c r="AC357" s="67" t="str">
        <f t="shared" si="181"/>
        <v/>
      </c>
      <c r="AD357" s="79" t="s">
        <v>57</v>
      </c>
      <c r="AE357" s="79" t="s">
        <v>57</v>
      </c>
      <c r="AF357" s="386" t="s">
        <v>505</v>
      </c>
      <c r="AG357" s="2"/>
      <c r="AH357" s="2"/>
      <c r="AI357" s="2"/>
      <c r="AJ357" s="2"/>
      <c r="AK357" s="2"/>
      <c r="AL357" s="61"/>
      <c r="AM357" s="61"/>
      <c r="AN357" s="61"/>
      <c r="AO357" s="2"/>
      <c r="AP357" s="2"/>
      <c r="AQ357" s="2"/>
      <c r="AR357" s="2"/>
      <c r="AS357" s="2"/>
      <c r="AT357" s="2"/>
      <c r="AU357" s="20"/>
      <c r="AV357" s="20"/>
      <c r="AW357" s="21"/>
      <c r="BB357" s="385" t="s">
        <v>65</v>
      </c>
      <c r="BO357" s="77">
        <f t="shared" si="182"/>
        <v>0</v>
      </c>
      <c r="BP357" s="77">
        <f t="shared" si="183"/>
        <v>0</v>
      </c>
      <c r="BQ357" s="77">
        <f t="shared" si="184"/>
        <v>0</v>
      </c>
      <c r="BR357" s="77">
        <f t="shared" si="185"/>
        <v>0</v>
      </c>
      <c r="BS357" s="77">
        <f t="shared" si="186"/>
        <v>0</v>
      </c>
      <c r="BT357" s="77">
        <f t="shared" si="187"/>
        <v>0</v>
      </c>
      <c r="BU357" s="77">
        <f t="shared" si="188"/>
        <v>0</v>
      </c>
      <c r="BV357" s="77">
        <f t="shared" si="189"/>
        <v>0</v>
      </c>
      <c r="BW357" s="77">
        <f t="shared" si="190"/>
        <v>0</v>
      </c>
      <c r="BX357" s="77">
        <f t="shared" si="191"/>
        <v>0</v>
      </c>
      <c r="BY357" s="77">
        <f t="shared" si="192"/>
        <v>0</v>
      </c>
      <c r="BZ357" s="77">
        <f t="shared" si="193"/>
        <v>0</v>
      </c>
      <c r="CA357" s="77">
        <f t="shared" si="194"/>
        <v>0</v>
      </c>
      <c r="CB357" s="77">
        <f t="shared" si="195"/>
        <v>0</v>
      </c>
      <c r="CC357" s="77">
        <f t="shared" si="196"/>
        <v>0</v>
      </c>
      <c r="CD357" s="77">
        <f t="shared" si="197"/>
        <v>0</v>
      </c>
    </row>
    <row r="358" spans="1:82" x14ac:dyDescent="0.2">
      <c r="A358" s="506"/>
      <c r="B358" s="506"/>
      <c r="C358" s="506"/>
      <c r="D358" s="506"/>
      <c r="E358" s="506"/>
      <c r="F358" s="506"/>
      <c r="G358" s="506"/>
      <c r="H358" s="506"/>
      <c r="I358" s="506"/>
      <c r="J358" s="506"/>
      <c r="K358" s="506"/>
      <c r="L358" s="506"/>
      <c r="M358" s="506"/>
      <c r="N358" s="506"/>
      <c r="O358" s="504" t="s">
        <v>43</v>
      </c>
      <c r="P358" s="505"/>
      <c r="Q358" s="505"/>
      <c r="R358" s="505"/>
      <c r="S358" s="505"/>
      <c r="T358" s="39" t="s">
        <v>42</v>
      </c>
      <c r="U358" s="50">
        <f>IFERROR(U352/G352,0)+IFERROR(U353/G353,0)+IFERROR(U354/G354,0)+IFERROR(U355/G355,0)+IFERROR(U356/G356,0)+IFERROR(U357/G357,0)</f>
        <v>0</v>
      </c>
      <c r="V358" s="50">
        <f>IFERROR(V352/G352,0)+IFERROR(V353/G353,0)+IFERROR(V354/G354,0)+IFERROR(V355/G355,0)+IFERROR(V356/G356,0)+IFERROR(V357/G357,0)</f>
        <v>0</v>
      </c>
      <c r="W358" s="50">
        <f>IFERROR(W352/G352,0)+IFERROR(W353/G353,0)+IFERROR(W354/G354,0)+IFERROR(W355/G355,0)+IFERROR(W356/G356,0)+IFERROR(W357/G357,0)</f>
        <v>0</v>
      </c>
      <c r="X358" s="50">
        <f>IFERROR(X352/G352,0)+IFERROR(X353/G353,0)+IFERROR(X354/G354,0)+IFERROR(X355/G355,0)+IFERROR(X356/G356,0)+IFERROR(X357/G357,0)</f>
        <v>0</v>
      </c>
      <c r="Y358" s="50">
        <f>IFERROR(Y352/G352,0)+IFERROR(Y353/G353,0)+IFERROR(Y354/G354,0)+IFERROR(Y355/G355,0)+IFERROR(Y356/G356,0)+IFERROR(Y357/G357,0)</f>
        <v>0</v>
      </c>
      <c r="Z358" s="50">
        <f>IFERROR(Z352/G352,0)+IFERROR(Z353/G353,0)+IFERROR(Z354/G354,0)+IFERROR(Z355/G355,0)+IFERROR(Z356/G356,0)+IFERROR(Z357/G357,0)</f>
        <v>0</v>
      </c>
      <c r="AA358" s="50">
        <f>IFERROR(AA352/G352,0)+IFERROR(AA353/G353,0)+IFERROR(AA354/G354,0)+IFERROR(AA355/G355,0)+IFERROR(AA356/G356,0)+IFERROR(AA357/G357,0)</f>
        <v>0</v>
      </c>
      <c r="AB358" s="50">
        <f>IFERROR(AB352/G352,0)+IFERROR(AB353/G353,0)+IFERROR(AB354/G354,0)+IFERROR(AB355/G355,0)+IFERROR(AB356/G356,0)+IFERROR(AB357/G357,0)</f>
        <v>0</v>
      </c>
      <c r="AC358" s="50">
        <f>IFERROR(IF(AC352="",0,AC352),0)+IFERROR(IF(AC353="",0,AC353),0)+IFERROR(IF(AC354="",0,AC354),0)+IFERROR(IF(AC355="",0,AC355),0)+IFERROR(IF(AC356="",0,AC356),0)+IFERROR(IF(AC357="",0,AC357),0)</f>
        <v>0</v>
      </c>
      <c r="AD358" s="3"/>
      <c r="AE358" s="72"/>
      <c r="AF358" s="3"/>
      <c r="AG358" s="3"/>
      <c r="AH358" s="3"/>
      <c r="AI358" s="3"/>
      <c r="AJ358" s="3"/>
      <c r="AK358" s="3"/>
      <c r="AL358" s="62"/>
      <c r="AM358" s="62"/>
      <c r="AN358" s="62"/>
      <c r="AO358" s="3"/>
      <c r="AP358" s="3"/>
      <c r="AQ358" s="2"/>
      <c r="AR358" s="2"/>
      <c r="AS358" s="2"/>
      <c r="AT358" s="2"/>
      <c r="AU358" s="20"/>
      <c r="AV358" s="20"/>
      <c r="AW358" s="21"/>
    </row>
    <row r="359" spans="1:82" x14ac:dyDescent="0.2">
      <c r="A359" s="506"/>
      <c r="B359" s="506"/>
      <c r="C359" s="506"/>
      <c r="D359" s="506"/>
      <c r="E359" s="506"/>
      <c r="F359" s="506"/>
      <c r="G359" s="506"/>
      <c r="H359" s="506"/>
      <c r="I359" s="506"/>
      <c r="J359" s="506"/>
      <c r="K359" s="506"/>
      <c r="L359" s="506"/>
      <c r="M359" s="506"/>
      <c r="N359" s="506"/>
      <c r="O359" s="504" t="s">
        <v>43</v>
      </c>
      <c r="P359" s="505"/>
      <c r="Q359" s="505"/>
      <c r="R359" s="505"/>
      <c r="S359" s="505"/>
      <c r="T359" s="39" t="s">
        <v>0</v>
      </c>
      <c r="U359" s="50">
        <f t="shared" ref="U359:AB359" si="198">IFERROR(SUM(U352:U357),0)</f>
        <v>0</v>
      </c>
      <c r="V359" s="50">
        <f t="shared" si="198"/>
        <v>0</v>
      </c>
      <c r="W359" s="50">
        <f t="shared" si="198"/>
        <v>0</v>
      </c>
      <c r="X359" s="50">
        <f t="shared" si="198"/>
        <v>0</v>
      </c>
      <c r="Y359" s="50">
        <f t="shared" si="198"/>
        <v>0</v>
      </c>
      <c r="Z359" s="50">
        <f t="shared" si="198"/>
        <v>0</v>
      </c>
      <c r="AA359" s="50">
        <f t="shared" si="198"/>
        <v>0</v>
      </c>
      <c r="AB359" s="50">
        <f t="shared" si="198"/>
        <v>0</v>
      </c>
      <c r="AC359" s="50" t="s">
        <v>57</v>
      </c>
      <c r="AD359" s="3"/>
      <c r="AE359" s="72"/>
      <c r="AF359" s="3"/>
      <c r="AG359" s="3"/>
      <c r="AH359" s="3"/>
      <c r="AI359" s="3"/>
      <c r="AJ359" s="3"/>
      <c r="AK359" s="3"/>
      <c r="AL359" s="62"/>
      <c r="AM359" s="62"/>
      <c r="AN359" s="62"/>
      <c r="AO359" s="3"/>
      <c r="AP359" s="3"/>
      <c r="AQ359" s="2"/>
      <c r="AR359" s="2"/>
      <c r="AS359" s="2"/>
      <c r="AT359" s="2"/>
      <c r="AU359" s="20"/>
      <c r="AV359" s="20"/>
      <c r="AW359" s="21"/>
    </row>
    <row r="360" spans="1:82" ht="15" x14ac:dyDescent="0.25">
      <c r="A360" s="507" t="s">
        <v>82</v>
      </c>
      <c r="B360" s="508"/>
      <c r="C360" s="508"/>
      <c r="D360" s="508"/>
      <c r="E360" s="508"/>
      <c r="F360" s="508"/>
      <c r="G360" s="508"/>
      <c r="H360" s="508"/>
      <c r="I360" s="508"/>
      <c r="J360" s="508"/>
      <c r="K360" s="508"/>
      <c r="L360" s="508"/>
      <c r="M360" s="508"/>
      <c r="N360" s="508"/>
      <c r="O360" s="508"/>
      <c r="P360" s="508"/>
      <c r="Q360" s="508"/>
      <c r="R360" s="508"/>
      <c r="S360" s="508"/>
      <c r="T360" s="508"/>
      <c r="U360" s="508"/>
      <c r="V360" s="508"/>
      <c r="W360" s="508"/>
      <c r="X360" s="509"/>
      <c r="Y360" s="509"/>
      <c r="Z360" s="509"/>
      <c r="AA360" s="510"/>
      <c r="AB360" s="510"/>
      <c r="AC360" s="510"/>
      <c r="AD360" s="510"/>
      <c r="AE360" s="511"/>
      <c r="AF360" s="512"/>
      <c r="AG360" s="2"/>
      <c r="AH360" s="2"/>
      <c r="AI360" s="2"/>
      <c r="AJ360" s="2"/>
      <c r="AK360" s="61"/>
      <c r="AL360" s="61"/>
      <c r="AM360" s="61"/>
      <c r="AN360" s="2"/>
      <c r="AO360" s="2"/>
      <c r="AP360" s="2"/>
      <c r="AQ360" s="2"/>
      <c r="AR360" s="2"/>
    </row>
    <row r="361" spans="1:82" x14ac:dyDescent="0.2">
      <c r="A361" s="79" t="s">
        <v>506</v>
      </c>
      <c r="B361" s="80" t="s">
        <v>507</v>
      </c>
      <c r="C361" s="80">
        <v>4301051284</v>
      </c>
      <c r="D361" s="80">
        <v>4607091384352</v>
      </c>
      <c r="E361" s="81">
        <v>0.6</v>
      </c>
      <c r="F361" s="82">
        <v>4</v>
      </c>
      <c r="G361" s="81">
        <v>2.4</v>
      </c>
      <c r="H361" s="81">
        <v>2.6459999999999999</v>
      </c>
      <c r="I361" s="83">
        <v>132</v>
      </c>
      <c r="J361" s="83" t="s">
        <v>121</v>
      </c>
      <c r="K361" s="84" t="s">
        <v>85</v>
      </c>
      <c r="L361" s="84"/>
      <c r="M361" s="501">
        <v>45</v>
      </c>
      <c r="N361" s="501"/>
      <c r="O361" s="5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361" s="503"/>
      <c r="Q361" s="503"/>
      <c r="R361" s="503"/>
      <c r="S361" s="503"/>
      <c r="T361" s="85" t="s">
        <v>0</v>
      </c>
      <c r="U361" s="65">
        <v>0</v>
      </c>
      <c r="V361" s="66">
        <f>IFERROR(IF(U361="",0,CEILING((U361/$G361),1)*$G361),"")</f>
        <v>0</v>
      </c>
      <c r="W361" s="65">
        <v>0</v>
      </c>
      <c r="X361" s="66">
        <f>IFERROR(IF(W361="",0,CEILING((W361/$G361),1)*$G361),"")</f>
        <v>0</v>
      </c>
      <c r="Y361" s="65">
        <v>0</v>
      </c>
      <c r="Z361" s="66">
        <f>IFERROR(IF(Y361="",0,CEILING((Y361/$G361),1)*$G361),"")</f>
        <v>0</v>
      </c>
      <c r="AA361" s="65">
        <v>0</v>
      </c>
      <c r="AB361" s="66">
        <f>IFERROR(IF(AA361="",0,CEILING((AA361/$G361),1)*$G361),"")</f>
        <v>0</v>
      </c>
      <c r="AC361" s="67" t="str">
        <f>IF(IFERROR(ROUNDUP(V361/G361,0)*0.00902,0)+IFERROR(ROUNDUP(X361/G361,0)*0.00902,0)+IFERROR(ROUNDUP(Z361/G361,0)*0.00902,0)+IFERROR(ROUNDUP(AB361/G361,0)*0.00902,0)=0,"",IFERROR(ROUNDUP(V361/G361,0)*0.00902,0)+IFERROR(ROUNDUP(X361/G361,0)*0.00902,0)+IFERROR(ROUNDUP(Z361/G361,0)*0.00902,0)+IFERROR(ROUNDUP(AB361/G361,0)*0.00902,0))</f>
        <v/>
      </c>
      <c r="AD361" s="79" t="s">
        <v>57</v>
      </c>
      <c r="AE361" s="79" t="s">
        <v>57</v>
      </c>
      <c r="AF361" s="388" t="s">
        <v>508</v>
      </c>
      <c r="AG361" s="2"/>
      <c r="AH361" s="2"/>
      <c r="AI361" s="2"/>
      <c r="AJ361" s="2"/>
      <c r="AK361" s="2"/>
      <c r="AL361" s="61"/>
      <c r="AM361" s="61"/>
      <c r="AN361" s="61"/>
      <c r="AO361" s="2"/>
      <c r="AP361" s="2"/>
      <c r="AQ361" s="2"/>
      <c r="AR361" s="2"/>
      <c r="AS361" s="2"/>
      <c r="AT361" s="2"/>
      <c r="AU361" s="20"/>
      <c r="AV361" s="20"/>
      <c r="AW361" s="21"/>
      <c r="BB361" s="387" t="s">
        <v>65</v>
      </c>
      <c r="BO361" s="77">
        <f>IFERROR(U361*H361/G361,0)</f>
        <v>0</v>
      </c>
      <c r="BP361" s="77">
        <f>IFERROR(V361*H361/G361,0)</f>
        <v>0</v>
      </c>
      <c r="BQ361" s="77">
        <f>IFERROR(1/I361*(U361/G361),0)</f>
        <v>0</v>
      </c>
      <c r="BR361" s="77">
        <f>IFERROR(1/I361*(V361/G361),0)</f>
        <v>0</v>
      </c>
      <c r="BS361" s="77">
        <f>IFERROR(W361*H361/G361,0)</f>
        <v>0</v>
      </c>
      <c r="BT361" s="77">
        <f>IFERROR(X361*H361/G361,0)</f>
        <v>0</v>
      </c>
      <c r="BU361" s="77">
        <f>IFERROR(1/I361*(W361/G361),0)</f>
        <v>0</v>
      </c>
      <c r="BV361" s="77">
        <f>IFERROR(1/I361*(X361/G361),0)</f>
        <v>0</v>
      </c>
      <c r="BW361" s="77">
        <f>IFERROR(Y361*H361/G361,0)</f>
        <v>0</v>
      </c>
      <c r="BX361" s="77">
        <f>IFERROR(Z361*H361/G361,0)</f>
        <v>0</v>
      </c>
      <c r="BY361" s="77">
        <f>IFERROR(1/I361*(Y361/G361),0)</f>
        <v>0</v>
      </c>
      <c r="BZ361" s="77">
        <f>IFERROR(1/I361*(Z361/G361),0)</f>
        <v>0</v>
      </c>
      <c r="CA361" s="77">
        <f>IFERROR(AA361*H361/G361,0)</f>
        <v>0</v>
      </c>
      <c r="CB361" s="77">
        <f>IFERROR(AB361*H361/G361,0)</f>
        <v>0</v>
      </c>
      <c r="CC361" s="77">
        <f>IFERROR(1/I361*(AA361/G361),0)</f>
        <v>0</v>
      </c>
      <c r="CD361" s="77">
        <f>IFERROR(1/I361*(AB361/G361),0)</f>
        <v>0</v>
      </c>
    </row>
    <row r="362" spans="1:82" x14ac:dyDescent="0.2">
      <c r="A362" s="506"/>
      <c r="B362" s="506"/>
      <c r="C362" s="506"/>
      <c r="D362" s="506"/>
      <c r="E362" s="506"/>
      <c r="F362" s="506"/>
      <c r="G362" s="506"/>
      <c r="H362" s="506"/>
      <c r="I362" s="506"/>
      <c r="J362" s="506"/>
      <c r="K362" s="506"/>
      <c r="L362" s="506"/>
      <c r="M362" s="506"/>
      <c r="N362" s="506"/>
      <c r="O362" s="504" t="s">
        <v>43</v>
      </c>
      <c r="P362" s="505"/>
      <c r="Q362" s="505"/>
      <c r="R362" s="505"/>
      <c r="S362" s="505"/>
      <c r="T362" s="39" t="s">
        <v>42</v>
      </c>
      <c r="U362" s="50">
        <f>IFERROR(U361/G361,0)</f>
        <v>0</v>
      </c>
      <c r="V362" s="50">
        <f>IFERROR(V361/G361,0)</f>
        <v>0</v>
      </c>
      <c r="W362" s="50">
        <f>IFERROR(W361/G361,0)</f>
        <v>0</v>
      </c>
      <c r="X362" s="50">
        <f>IFERROR(X361/G361,0)</f>
        <v>0</v>
      </c>
      <c r="Y362" s="50">
        <f>IFERROR(Y361/G361,0)</f>
        <v>0</v>
      </c>
      <c r="Z362" s="50">
        <f>IFERROR(Z361/G361,0)</f>
        <v>0</v>
      </c>
      <c r="AA362" s="50">
        <f>IFERROR(AA361/G361,0)</f>
        <v>0</v>
      </c>
      <c r="AB362" s="50">
        <f>IFERROR(AB361/G361,0)</f>
        <v>0</v>
      </c>
      <c r="AC362" s="50">
        <f>IFERROR(IF(AC361="",0,AC361),0)</f>
        <v>0</v>
      </c>
      <c r="AD362" s="3"/>
      <c r="AE362" s="72"/>
      <c r="AF362" s="3"/>
      <c r="AG362" s="3"/>
      <c r="AH362" s="3"/>
      <c r="AI362" s="3"/>
      <c r="AJ362" s="3"/>
      <c r="AK362" s="3"/>
      <c r="AL362" s="62"/>
      <c r="AM362" s="62"/>
      <c r="AN362" s="62"/>
      <c r="AO362" s="3"/>
      <c r="AP362" s="3"/>
      <c r="AQ362" s="2"/>
      <c r="AR362" s="2"/>
      <c r="AS362" s="2"/>
      <c r="AT362" s="2"/>
      <c r="AU362" s="20"/>
      <c r="AV362" s="20"/>
      <c r="AW362" s="21"/>
    </row>
    <row r="363" spans="1:82" x14ac:dyDescent="0.2">
      <c r="A363" s="506"/>
      <c r="B363" s="506"/>
      <c r="C363" s="506"/>
      <c r="D363" s="506"/>
      <c r="E363" s="506"/>
      <c r="F363" s="506"/>
      <c r="G363" s="506"/>
      <c r="H363" s="506"/>
      <c r="I363" s="506"/>
      <c r="J363" s="506"/>
      <c r="K363" s="506"/>
      <c r="L363" s="506"/>
      <c r="M363" s="506"/>
      <c r="N363" s="506"/>
      <c r="O363" s="504" t="s">
        <v>43</v>
      </c>
      <c r="P363" s="505"/>
      <c r="Q363" s="505"/>
      <c r="R363" s="505"/>
      <c r="S363" s="505"/>
      <c r="T363" s="39" t="s">
        <v>0</v>
      </c>
      <c r="U363" s="50">
        <f t="shared" ref="U363:AB363" si="199">IFERROR(SUM(U361:U361),0)</f>
        <v>0</v>
      </c>
      <c r="V363" s="50">
        <f t="shared" si="199"/>
        <v>0</v>
      </c>
      <c r="W363" s="50">
        <f t="shared" si="199"/>
        <v>0</v>
      </c>
      <c r="X363" s="50">
        <f t="shared" si="199"/>
        <v>0</v>
      </c>
      <c r="Y363" s="50">
        <f t="shared" si="199"/>
        <v>0</v>
      </c>
      <c r="Z363" s="50">
        <f t="shared" si="199"/>
        <v>0</v>
      </c>
      <c r="AA363" s="50">
        <f t="shared" si="199"/>
        <v>0</v>
      </c>
      <c r="AB363" s="50">
        <f t="shared" si="199"/>
        <v>0</v>
      </c>
      <c r="AC363" s="50" t="s">
        <v>57</v>
      </c>
      <c r="AD363" s="3"/>
      <c r="AE363" s="72"/>
      <c r="AF363" s="3"/>
      <c r="AG363" s="3"/>
      <c r="AH363" s="3"/>
      <c r="AI363" s="3"/>
      <c r="AJ363" s="3"/>
      <c r="AK363" s="3"/>
      <c r="AL363" s="62"/>
      <c r="AM363" s="62"/>
      <c r="AN363" s="62"/>
      <c r="AO363" s="3"/>
      <c r="AP363" s="3"/>
      <c r="AQ363" s="2"/>
      <c r="AR363" s="2"/>
      <c r="AS363" s="2"/>
      <c r="AT363" s="2"/>
      <c r="AU363" s="20"/>
      <c r="AV363" s="20"/>
      <c r="AW363" s="21"/>
    </row>
    <row r="364" spans="1:82" ht="15" x14ac:dyDescent="0.25">
      <c r="A364" s="526" t="s">
        <v>509</v>
      </c>
      <c r="B364" s="509"/>
      <c r="C364" s="509"/>
      <c r="D364" s="509"/>
      <c r="E364" s="509"/>
      <c r="F364" s="509"/>
      <c r="G364" s="509"/>
      <c r="H364" s="509"/>
      <c r="I364" s="509"/>
      <c r="J364" s="509"/>
      <c r="K364" s="509"/>
      <c r="L364" s="509"/>
      <c r="M364" s="509"/>
      <c r="N364" s="509"/>
      <c r="O364" s="509"/>
      <c r="P364" s="509"/>
      <c r="Q364" s="509"/>
      <c r="R364" s="509"/>
      <c r="S364" s="509"/>
      <c r="T364" s="509"/>
      <c r="U364" s="509"/>
      <c r="V364" s="509"/>
      <c r="W364" s="509"/>
      <c r="X364" s="509"/>
      <c r="Y364" s="509"/>
      <c r="Z364" s="509"/>
      <c r="AA364" s="510"/>
      <c r="AB364" s="510"/>
      <c r="AC364" s="510"/>
      <c r="AD364" s="510"/>
      <c r="AE364" s="511"/>
      <c r="AF364" s="527"/>
      <c r="AG364" s="2"/>
      <c r="AH364" s="2"/>
      <c r="AI364" s="2"/>
      <c r="AJ364" s="2"/>
      <c r="AK364" s="61"/>
      <c r="AL364" s="61"/>
      <c r="AM364" s="61"/>
      <c r="AN364" s="2"/>
      <c r="AO364" s="2"/>
      <c r="AP364" s="2"/>
      <c r="AQ364" s="2"/>
      <c r="AR364" s="2"/>
    </row>
    <row r="365" spans="1:82" ht="15" x14ac:dyDescent="0.25">
      <c r="A365" s="507" t="s">
        <v>142</v>
      </c>
      <c r="B365" s="508"/>
      <c r="C365" s="508"/>
      <c r="D365" s="508"/>
      <c r="E365" s="508"/>
      <c r="F365" s="508"/>
      <c r="G365" s="508"/>
      <c r="H365" s="508"/>
      <c r="I365" s="508"/>
      <c r="J365" s="508"/>
      <c r="K365" s="508"/>
      <c r="L365" s="508"/>
      <c r="M365" s="508"/>
      <c r="N365" s="508"/>
      <c r="O365" s="508"/>
      <c r="P365" s="508"/>
      <c r="Q365" s="508"/>
      <c r="R365" s="508"/>
      <c r="S365" s="508"/>
      <c r="T365" s="508"/>
      <c r="U365" s="508"/>
      <c r="V365" s="508"/>
      <c r="W365" s="508"/>
      <c r="X365" s="509"/>
      <c r="Y365" s="509"/>
      <c r="Z365" s="509"/>
      <c r="AA365" s="510"/>
      <c r="AB365" s="510"/>
      <c r="AC365" s="510"/>
      <c r="AD365" s="510"/>
      <c r="AE365" s="511"/>
      <c r="AF365" s="512"/>
      <c r="AG365" s="2"/>
      <c r="AH365" s="2"/>
      <c r="AI365" s="2"/>
      <c r="AJ365" s="2"/>
      <c r="AK365" s="61"/>
      <c r="AL365" s="61"/>
      <c r="AM365" s="61"/>
      <c r="AN365" s="2"/>
      <c r="AO365" s="2"/>
      <c r="AP365" s="2"/>
      <c r="AQ365" s="2"/>
      <c r="AR365" s="2"/>
    </row>
    <row r="366" spans="1:82" x14ac:dyDescent="0.2">
      <c r="A366" s="79" t="s">
        <v>510</v>
      </c>
      <c r="B366" s="80" t="s">
        <v>511</v>
      </c>
      <c r="C366" s="80">
        <v>4301020319</v>
      </c>
      <c r="D366" s="80">
        <v>4680115885240</v>
      </c>
      <c r="E366" s="81">
        <v>0.35</v>
      </c>
      <c r="F366" s="82">
        <v>6</v>
      </c>
      <c r="G366" s="81">
        <v>2.1</v>
      </c>
      <c r="H366" s="81">
        <v>2.31</v>
      </c>
      <c r="I366" s="83">
        <v>182</v>
      </c>
      <c r="J366" s="83" t="s">
        <v>86</v>
      </c>
      <c r="K366" s="84" t="s">
        <v>98</v>
      </c>
      <c r="L366" s="84"/>
      <c r="M366" s="501">
        <v>40</v>
      </c>
      <c r="N366" s="501"/>
      <c r="O366" s="56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366" s="503"/>
      <c r="Q366" s="503"/>
      <c r="R366" s="503"/>
      <c r="S366" s="503"/>
      <c r="T366" s="85" t="s">
        <v>0</v>
      </c>
      <c r="U366" s="65">
        <v>0</v>
      </c>
      <c r="V366" s="66">
        <f>IFERROR(IF(U366="",0,CEILING((U366/$G366),1)*$G366),"")</f>
        <v>0</v>
      </c>
      <c r="W366" s="65">
        <v>0</v>
      </c>
      <c r="X366" s="66">
        <f>IFERROR(IF(W366="",0,CEILING((W366/$G366),1)*$G366),"")</f>
        <v>0</v>
      </c>
      <c r="Y366" s="65">
        <v>0</v>
      </c>
      <c r="Z366" s="66">
        <f>IFERROR(IF(Y366="",0,CEILING((Y366/$G366),1)*$G366),"")</f>
        <v>0</v>
      </c>
      <c r="AA366" s="65">
        <v>0</v>
      </c>
      <c r="AB366" s="66">
        <f>IFERROR(IF(AA366="",0,CEILING((AA366/$G366),1)*$G366),"")</f>
        <v>0</v>
      </c>
      <c r="AC366" s="67" t="str">
        <f>IF(IFERROR(ROUNDUP(V366/G366,0)*0.00651,0)+IFERROR(ROUNDUP(X366/G366,0)*0.00651,0)+IFERROR(ROUNDUP(Z366/G366,0)*0.00651,0)+IFERROR(ROUNDUP(AB366/G366,0)*0.00651,0)=0,"",IFERROR(ROUNDUP(V366/G366,0)*0.00651,0)+IFERROR(ROUNDUP(X366/G366,0)*0.00651,0)+IFERROR(ROUNDUP(Z366/G366,0)*0.00651,0)+IFERROR(ROUNDUP(AB366/G366,0)*0.00651,0))</f>
        <v/>
      </c>
      <c r="AD366" s="79" t="s">
        <v>57</v>
      </c>
      <c r="AE366" s="79" t="s">
        <v>57</v>
      </c>
      <c r="AF366" s="390" t="s">
        <v>512</v>
      </c>
      <c r="AG366" s="2"/>
      <c r="AH366" s="2"/>
      <c r="AI366" s="2"/>
      <c r="AJ366" s="2"/>
      <c r="AK366" s="2"/>
      <c r="AL366" s="61"/>
      <c r="AM366" s="61"/>
      <c r="AN366" s="61"/>
      <c r="AO366" s="2"/>
      <c r="AP366" s="2"/>
      <c r="AQ366" s="2"/>
      <c r="AR366" s="2"/>
      <c r="AS366" s="2"/>
      <c r="AT366" s="2"/>
      <c r="AU366" s="20"/>
      <c r="AV366" s="20"/>
      <c r="AW366" s="21"/>
      <c r="BB366" s="389" t="s">
        <v>65</v>
      </c>
      <c r="BO366" s="77">
        <f>IFERROR(U366*H366/G366,0)</f>
        <v>0</v>
      </c>
      <c r="BP366" s="77">
        <f>IFERROR(V366*H366/G366,0)</f>
        <v>0</v>
      </c>
      <c r="BQ366" s="77">
        <f>IFERROR(1/I366*(U366/G366),0)</f>
        <v>0</v>
      </c>
      <c r="BR366" s="77">
        <f>IFERROR(1/I366*(V366/G366),0)</f>
        <v>0</v>
      </c>
      <c r="BS366" s="77">
        <f>IFERROR(W366*H366/G366,0)</f>
        <v>0</v>
      </c>
      <c r="BT366" s="77">
        <f>IFERROR(X366*H366/G366,0)</f>
        <v>0</v>
      </c>
      <c r="BU366" s="77">
        <f>IFERROR(1/I366*(W366/G366),0)</f>
        <v>0</v>
      </c>
      <c r="BV366" s="77">
        <f>IFERROR(1/I366*(X366/G366),0)</f>
        <v>0</v>
      </c>
      <c r="BW366" s="77">
        <f>IFERROR(Y366*H366/G366,0)</f>
        <v>0</v>
      </c>
      <c r="BX366" s="77">
        <f>IFERROR(Z366*H366/G366,0)</f>
        <v>0</v>
      </c>
      <c r="BY366" s="77">
        <f>IFERROR(1/I366*(Y366/G366),0)</f>
        <v>0</v>
      </c>
      <c r="BZ366" s="77">
        <f>IFERROR(1/I366*(Z366/G366),0)</f>
        <v>0</v>
      </c>
      <c r="CA366" s="77">
        <f>IFERROR(AA366*H366/G366,0)</f>
        <v>0</v>
      </c>
      <c r="CB366" s="77">
        <f>IFERROR(AB366*H366/G366,0)</f>
        <v>0</v>
      </c>
      <c r="CC366" s="77">
        <f>IFERROR(1/I366*(AA366/G366),0)</f>
        <v>0</v>
      </c>
      <c r="CD366" s="77">
        <f>IFERROR(1/I366*(AB366/G366),0)</f>
        <v>0</v>
      </c>
    </row>
    <row r="367" spans="1:82" ht="22.5" x14ac:dyDescent="0.2">
      <c r="A367" s="79" t="s">
        <v>513</v>
      </c>
      <c r="B367" s="80" t="s">
        <v>514</v>
      </c>
      <c r="C367" s="80">
        <v>4301020315</v>
      </c>
      <c r="D367" s="80">
        <v>4607091389364</v>
      </c>
      <c r="E367" s="81">
        <v>0.42</v>
      </c>
      <c r="F367" s="82">
        <v>6</v>
      </c>
      <c r="G367" s="81">
        <v>2.52</v>
      </c>
      <c r="H367" s="81">
        <v>2.73</v>
      </c>
      <c r="I367" s="83">
        <v>182</v>
      </c>
      <c r="J367" s="83" t="s">
        <v>86</v>
      </c>
      <c r="K367" s="84" t="s">
        <v>98</v>
      </c>
      <c r="L367" s="84"/>
      <c r="M367" s="501">
        <v>40</v>
      </c>
      <c r="N367" s="501"/>
      <c r="O367" s="5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367" s="503"/>
      <c r="Q367" s="503"/>
      <c r="R367" s="503"/>
      <c r="S367" s="503"/>
      <c r="T367" s="85" t="s">
        <v>0</v>
      </c>
      <c r="U367" s="65">
        <v>0</v>
      </c>
      <c r="V367" s="66">
        <f>IFERROR(IF(U367="",0,CEILING((U367/$G367),1)*$G367),"")</f>
        <v>0</v>
      </c>
      <c r="W367" s="65">
        <v>0</v>
      </c>
      <c r="X367" s="66">
        <f>IFERROR(IF(W367="",0,CEILING((W367/$G367),1)*$G367),"")</f>
        <v>0</v>
      </c>
      <c r="Y367" s="65">
        <v>0</v>
      </c>
      <c r="Z367" s="66">
        <f>IFERROR(IF(Y367="",0,CEILING((Y367/$G367),1)*$G367),"")</f>
        <v>0</v>
      </c>
      <c r="AA367" s="65">
        <v>0</v>
      </c>
      <c r="AB367" s="66">
        <f>IFERROR(IF(AA367="",0,CEILING((AA367/$G367),1)*$G367),"")</f>
        <v>0</v>
      </c>
      <c r="AC367" s="67" t="str">
        <f>IF(IFERROR(ROUNDUP(V367/G367,0)*0.00651,0)+IFERROR(ROUNDUP(X367/G367,0)*0.00651,0)+IFERROR(ROUNDUP(Z367/G367,0)*0.00651,0)+IFERROR(ROUNDUP(AB367/G367,0)*0.00651,0)=0,"",IFERROR(ROUNDUP(V367/G367,0)*0.00651,0)+IFERROR(ROUNDUP(X367/G367,0)*0.00651,0)+IFERROR(ROUNDUP(Z367/G367,0)*0.00651,0)+IFERROR(ROUNDUP(AB367/G367,0)*0.00651,0))</f>
        <v/>
      </c>
      <c r="AD367" s="79" t="s">
        <v>57</v>
      </c>
      <c r="AE367" s="79" t="s">
        <v>57</v>
      </c>
      <c r="AF367" s="392" t="s">
        <v>515</v>
      </c>
      <c r="AG367" s="2"/>
      <c r="AH367" s="2"/>
      <c r="AI367" s="2"/>
      <c r="AJ367" s="2"/>
      <c r="AK367" s="2"/>
      <c r="AL367" s="61"/>
      <c r="AM367" s="61"/>
      <c r="AN367" s="61"/>
      <c r="AO367" s="2"/>
      <c r="AP367" s="2"/>
      <c r="AQ367" s="2"/>
      <c r="AR367" s="2"/>
      <c r="AS367" s="2"/>
      <c r="AT367" s="2"/>
      <c r="AU367" s="20"/>
      <c r="AV367" s="20"/>
      <c r="AW367" s="21"/>
      <c r="BB367" s="391" t="s">
        <v>65</v>
      </c>
      <c r="BO367" s="77">
        <f>IFERROR(U367*H367/G367,0)</f>
        <v>0</v>
      </c>
      <c r="BP367" s="77">
        <f>IFERROR(V367*H367/G367,0)</f>
        <v>0</v>
      </c>
      <c r="BQ367" s="77">
        <f>IFERROR(1/I367*(U367/G367),0)</f>
        <v>0</v>
      </c>
      <c r="BR367" s="77">
        <f>IFERROR(1/I367*(V367/G367),0)</f>
        <v>0</v>
      </c>
      <c r="BS367" s="77">
        <f>IFERROR(W367*H367/G367,0)</f>
        <v>0</v>
      </c>
      <c r="BT367" s="77">
        <f>IFERROR(X367*H367/G367,0)</f>
        <v>0</v>
      </c>
      <c r="BU367" s="77">
        <f>IFERROR(1/I367*(W367/G367),0)</f>
        <v>0</v>
      </c>
      <c r="BV367" s="77">
        <f>IFERROR(1/I367*(X367/G367),0)</f>
        <v>0</v>
      </c>
      <c r="BW367" s="77">
        <f>IFERROR(Y367*H367/G367,0)</f>
        <v>0</v>
      </c>
      <c r="BX367" s="77">
        <f>IFERROR(Z367*H367/G367,0)</f>
        <v>0</v>
      </c>
      <c r="BY367" s="77">
        <f>IFERROR(1/I367*(Y367/G367),0)</f>
        <v>0</v>
      </c>
      <c r="BZ367" s="77">
        <f>IFERROR(1/I367*(Z367/G367),0)</f>
        <v>0</v>
      </c>
      <c r="CA367" s="77">
        <f>IFERROR(AA367*H367/G367,0)</f>
        <v>0</v>
      </c>
      <c r="CB367" s="77">
        <f>IFERROR(AB367*H367/G367,0)</f>
        <v>0</v>
      </c>
      <c r="CC367" s="77">
        <f>IFERROR(1/I367*(AA367/G367),0)</f>
        <v>0</v>
      </c>
      <c r="CD367" s="77">
        <f>IFERROR(1/I367*(AB367/G367),0)</f>
        <v>0</v>
      </c>
    </row>
    <row r="368" spans="1:82" x14ac:dyDescent="0.2">
      <c r="A368" s="506"/>
      <c r="B368" s="506"/>
      <c r="C368" s="506"/>
      <c r="D368" s="506"/>
      <c r="E368" s="506"/>
      <c r="F368" s="506"/>
      <c r="G368" s="506"/>
      <c r="H368" s="506"/>
      <c r="I368" s="506"/>
      <c r="J368" s="506"/>
      <c r="K368" s="506"/>
      <c r="L368" s="506"/>
      <c r="M368" s="506"/>
      <c r="N368" s="506"/>
      <c r="O368" s="504" t="s">
        <v>43</v>
      </c>
      <c r="P368" s="505"/>
      <c r="Q368" s="505"/>
      <c r="R368" s="505"/>
      <c r="S368" s="505"/>
      <c r="T368" s="39" t="s">
        <v>42</v>
      </c>
      <c r="U368" s="50">
        <f>IFERROR(U366/G366,0)+IFERROR(U367/G367,0)</f>
        <v>0</v>
      </c>
      <c r="V368" s="50">
        <f>IFERROR(V366/G366,0)+IFERROR(V367/G367,0)</f>
        <v>0</v>
      </c>
      <c r="W368" s="50">
        <f>IFERROR(W366/G366,0)+IFERROR(W367/G367,0)</f>
        <v>0</v>
      </c>
      <c r="X368" s="50">
        <f>IFERROR(X366/G366,0)+IFERROR(X367/G367,0)</f>
        <v>0</v>
      </c>
      <c r="Y368" s="50">
        <f>IFERROR(Y366/G366,0)+IFERROR(Y367/G367,0)</f>
        <v>0</v>
      </c>
      <c r="Z368" s="50">
        <f>IFERROR(Z366/G366,0)+IFERROR(Z367/G367,0)</f>
        <v>0</v>
      </c>
      <c r="AA368" s="50">
        <f>IFERROR(AA366/G366,0)+IFERROR(AA367/G367,0)</f>
        <v>0</v>
      </c>
      <c r="AB368" s="50">
        <f>IFERROR(AB366/G366,0)+IFERROR(AB367/G367,0)</f>
        <v>0</v>
      </c>
      <c r="AC368" s="50">
        <f>IFERROR(IF(AC366="",0,AC366),0)+IFERROR(IF(AC367="",0,AC367),0)</f>
        <v>0</v>
      </c>
      <c r="AD368" s="3"/>
      <c r="AE368" s="72"/>
      <c r="AF368" s="3"/>
      <c r="AG368" s="3"/>
      <c r="AH368" s="3"/>
      <c r="AI368" s="3"/>
      <c r="AJ368" s="3"/>
      <c r="AK368" s="3"/>
      <c r="AL368" s="62"/>
      <c r="AM368" s="62"/>
      <c r="AN368" s="62"/>
      <c r="AO368" s="3"/>
      <c r="AP368" s="3"/>
      <c r="AQ368" s="2"/>
      <c r="AR368" s="2"/>
      <c r="AS368" s="2"/>
      <c r="AT368" s="2"/>
      <c r="AU368" s="20"/>
      <c r="AV368" s="20"/>
      <c r="AW368" s="21"/>
    </row>
    <row r="369" spans="1:82" x14ac:dyDescent="0.2">
      <c r="A369" s="506"/>
      <c r="B369" s="506"/>
      <c r="C369" s="506"/>
      <c r="D369" s="506"/>
      <c r="E369" s="506"/>
      <c r="F369" s="506"/>
      <c r="G369" s="506"/>
      <c r="H369" s="506"/>
      <c r="I369" s="506"/>
      <c r="J369" s="506"/>
      <c r="K369" s="506"/>
      <c r="L369" s="506"/>
      <c r="M369" s="506"/>
      <c r="N369" s="506"/>
      <c r="O369" s="504" t="s">
        <v>43</v>
      </c>
      <c r="P369" s="505"/>
      <c r="Q369" s="505"/>
      <c r="R369" s="505"/>
      <c r="S369" s="505"/>
      <c r="T369" s="39" t="s">
        <v>0</v>
      </c>
      <c r="U369" s="50">
        <f t="shared" ref="U369:AB369" si="200">IFERROR(SUM(U366:U367),0)</f>
        <v>0</v>
      </c>
      <c r="V369" s="50">
        <f t="shared" si="200"/>
        <v>0</v>
      </c>
      <c r="W369" s="50">
        <f t="shared" si="200"/>
        <v>0</v>
      </c>
      <c r="X369" s="50">
        <f t="shared" si="200"/>
        <v>0</v>
      </c>
      <c r="Y369" s="50">
        <f t="shared" si="200"/>
        <v>0</v>
      </c>
      <c r="Z369" s="50">
        <f t="shared" si="200"/>
        <v>0</v>
      </c>
      <c r="AA369" s="50">
        <f t="shared" si="200"/>
        <v>0</v>
      </c>
      <c r="AB369" s="50">
        <f t="shared" si="200"/>
        <v>0</v>
      </c>
      <c r="AC369" s="50" t="s">
        <v>57</v>
      </c>
      <c r="AD369" s="3"/>
      <c r="AE369" s="72"/>
      <c r="AF369" s="3"/>
      <c r="AG369" s="3"/>
      <c r="AH369" s="3"/>
      <c r="AI369" s="3"/>
      <c r="AJ369" s="3"/>
      <c r="AK369" s="3"/>
      <c r="AL369" s="62"/>
      <c r="AM369" s="62"/>
      <c r="AN369" s="62"/>
      <c r="AO369" s="3"/>
      <c r="AP369" s="3"/>
      <c r="AQ369" s="2"/>
      <c r="AR369" s="2"/>
      <c r="AS369" s="2"/>
      <c r="AT369" s="2"/>
      <c r="AU369" s="20"/>
      <c r="AV369" s="20"/>
      <c r="AW369" s="21"/>
    </row>
    <row r="370" spans="1:82" ht="15" x14ac:dyDescent="0.25">
      <c r="A370" s="507" t="s">
        <v>146</v>
      </c>
      <c r="B370" s="508"/>
      <c r="C370" s="508"/>
      <c r="D370" s="508"/>
      <c r="E370" s="508"/>
      <c r="F370" s="508"/>
      <c r="G370" s="508"/>
      <c r="H370" s="508"/>
      <c r="I370" s="508"/>
      <c r="J370" s="508"/>
      <c r="K370" s="508"/>
      <c r="L370" s="508"/>
      <c r="M370" s="508"/>
      <c r="N370" s="508"/>
      <c r="O370" s="508"/>
      <c r="P370" s="508"/>
      <c r="Q370" s="508"/>
      <c r="R370" s="508"/>
      <c r="S370" s="508"/>
      <c r="T370" s="508"/>
      <c r="U370" s="508"/>
      <c r="V370" s="508"/>
      <c r="W370" s="508"/>
      <c r="X370" s="509"/>
      <c r="Y370" s="509"/>
      <c r="Z370" s="509"/>
      <c r="AA370" s="510"/>
      <c r="AB370" s="510"/>
      <c r="AC370" s="510"/>
      <c r="AD370" s="510"/>
      <c r="AE370" s="511"/>
      <c r="AF370" s="512"/>
      <c r="AG370" s="2"/>
      <c r="AH370" s="2"/>
      <c r="AI370" s="2"/>
      <c r="AJ370" s="2"/>
      <c r="AK370" s="61"/>
      <c r="AL370" s="61"/>
      <c r="AM370" s="61"/>
      <c r="AN370" s="2"/>
      <c r="AO370" s="2"/>
      <c r="AP370" s="2"/>
      <c r="AQ370" s="2"/>
      <c r="AR370" s="2"/>
    </row>
    <row r="371" spans="1:82" ht="22.5" x14ac:dyDescent="0.2">
      <c r="A371" s="79" t="s">
        <v>516</v>
      </c>
      <c r="B371" s="80" t="s">
        <v>517</v>
      </c>
      <c r="C371" s="80">
        <v>4301031324</v>
      </c>
      <c r="D371" s="80">
        <v>4607091389739</v>
      </c>
      <c r="E371" s="81">
        <v>0.7</v>
      </c>
      <c r="F371" s="82">
        <v>6</v>
      </c>
      <c r="G371" s="81">
        <v>4.2</v>
      </c>
      <c r="H371" s="81">
        <v>4.4400000000000004</v>
      </c>
      <c r="I371" s="83">
        <v>132</v>
      </c>
      <c r="J371" s="83" t="s">
        <v>121</v>
      </c>
      <c r="K371" s="84" t="s">
        <v>98</v>
      </c>
      <c r="L371" s="84"/>
      <c r="M371" s="501">
        <v>50</v>
      </c>
      <c r="N371" s="501"/>
      <c r="O371" s="56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P371" s="503"/>
      <c r="Q371" s="503"/>
      <c r="R371" s="503"/>
      <c r="S371" s="503"/>
      <c r="T371" s="85" t="s">
        <v>0</v>
      </c>
      <c r="U371" s="65">
        <v>0</v>
      </c>
      <c r="V371" s="66">
        <f>IFERROR(IF(U371="",0,CEILING((U371/$G371),1)*$G371),"")</f>
        <v>0</v>
      </c>
      <c r="W371" s="65">
        <v>0</v>
      </c>
      <c r="X371" s="66">
        <f>IFERROR(IF(W371="",0,CEILING((W371/$G371),1)*$G371),"")</f>
        <v>0</v>
      </c>
      <c r="Y371" s="65">
        <v>0</v>
      </c>
      <c r="Z371" s="66">
        <f>IFERROR(IF(Y371="",0,CEILING((Y371/$G371),1)*$G371),"")</f>
        <v>0</v>
      </c>
      <c r="AA371" s="65">
        <v>0</v>
      </c>
      <c r="AB371" s="66">
        <f>IFERROR(IF(AA371="",0,CEILING((AA371/$G371),1)*$G371),"")</f>
        <v>0</v>
      </c>
      <c r="AC371" s="67" t="str">
        <f>IF(IFERROR(ROUNDUP(V371/G371,0)*0.00902,0)+IFERROR(ROUNDUP(X371/G371,0)*0.00902,0)+IFERROR(ROUNDUP(Z371/G371,0)*0.00902,0)+IFERROR(ROUNDUP(AB371/G371,0)*0.00902,0)=0,"",IFERROR(ROUNDUP(V371/G371,0)*0.00902,0)+IFERROR(ROUNDUP(X371/G371,0)*0.00902,0)+IFERROR(ROUNDUP(Z371/G371,0)*0.00902,0)+IFERROR(ROUNDUP(AB371/G371,0)*0.00902,0))</f>
        <v/>
      </c>
      <c r="AD371" s="79" t="s">
        <v>57</v>
      </c>
      <c r="AE371" s="79" t="s">
        <v>57</v>
      </c>
      <c r="AF371" s="394" t="s">
        <v>518</v>
      </c>
      <c r="AG371" s="2"/>
      <c r="AH371" s="2"/>
      <c r="AI371" s="2"/>
      <c r="AJ371" s="2"/>
      <c r="AK371" s="2"/>
      <c r="AL371" s="61"/>
      <c r="AM371" s="61"/>
      <c r="AN371" s="61"/>
      <c r="AO371" s="2"/>
      <c r="AP371" s="2"/>
      <c r="AQ371" s="2"/>
      <c r="AR371" s="2"/>
      <c r="AS371" s="2"/>
      <c r="AT371" s="2"/>
      <c r="AU371" s="20"/>
      <c r="AV371" s="20"/>
      <c r="AW371" s="21"/>
      <c r="BB371" s="393" t="s">
        <v>65</v>
      </c>
      <c r="BO371" s="77">
        <f>IFERROR(U371*H371/G371,0)</f>
        <v>0</v>
      </c>
      <c r="BP371" s="77">
        <f>IFERROR(V371*H371/G371,0)</f>
        <v>0</v>
      </c>
      <c r="BQ371" s="77">
        <f>IFERROR(1/I371*(U371/G371),0)</f>
        <v>0</v>
      </c>
      <c r="BR371" s="77">
        <f>IFERROR(1/I371*(V371/G371),0)</f>
        <v>0</v>
      </c>
      <c r="BS371" s="77">
        <f>IFERROR(W371*H371/G371,0)</f>
        <v>0</v>
      </c>
      <c r="BT371" s="77">
        <f>IFERROR(X371*H371/G371,0)</f>
        <v>0</v>
      </c>
      <c r="BU371" s="77">
        <f>IFERROR(1/I371*(W371/G371),0)</f>
        <v>0</v>
      </c>
      <c r="BV371" s="77">
        <f>IFERROR(1/I371*(X371/G371),0)</f>
        <v>0</v>
      </c>
      <c r="BW371" s="77">
        <f>IFERROR(Y371*H371/G371,0)</f>
        <v>0</v>
      </c>
      <c r="BX371" s="77">
        <f>IFERROR(Z371*H371/G371,0)</f>
        <v>0</v>
      </c>
      <c r="BY371" s="77">
        <f>IFERROR(1/I371*(Y371/G371),0)</f>
        <v>0</v>
      </c>
      <c r="BZ371" s="77">
        <f>IFERROR(1/I371*(Z371/G371),0)</f>
        <v>0</v>
      </c>
      <c r="CA371" s="77">
        <f>IFERROR(AA371*H371/G371,0)</f>
        <v>0</v>
      </c>
      <c r="CB371" s="77">
        <f>IFERROR(AB371*H371/G371,0)</f>
        <v>0</v>
      </c>
      <c r="CC371" s="77">
        <f>IFERROR(1/I371*(AA371/G371),0)</f>
        <v>0</v>
      </c>
      <c r="CD371" s="77">
        <f>IFERROR(1/I371*(AB371/G371),0)</f>
        <v>0</v>
      </c>
    </row>
    <row r="372" spans="1:82" x14ac:dyDescent="0.2">
      <c r="A372" s="79" t="s">
        <v>519</v>
      </c>
      <c r="B372" s="80" t="s">
        <v>520</v>
      </c>
      <c r="C372" s="80">
        <v>4301031363</v>
      </c>
      <c r="D372" s="80">
        <v>4607091389425</v>
      </c>
      <c r="E372" s="81">
        <v>0.35</v>
      </c>
      <c r="F372" s="82">
        <v>6</v>
      </c>
      <c r="G372" s="81">
        <v>2.1</v>
      </c>
      <c r="H372" s="81">
        <v>2.23</v>
      </c>
      <c r="I372" s="83">
        <v>234</v>
      </c>
      <c r="J372" s="83" t="s">
        <v>129</v>
      </c>
      <c r="K372" s="84" t="s">
        <v>98</v>
      </c>
      <c r="L372" s="84"/>
      <c r="M372" s="501">
        <v>50</v>
      </c>
      <c r="N372" s="501"/>
      <c r="O372" s="5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P372" s="503"/>
      <c r="Q372" s="503"/>
      <c r="R372" s="503"/>
      <c r="S372" s="503"/>
      <c r="T372" s="85" t="s">
        <v>0</v>
      </c>
      <c r="U372" s="65">
        <v>0</v>
      </c>
      <c r="V372" s="66">
        <f>IFERROR(IF(U372="",0,CEILING((U372/$G372),1)*$G372),"")</f>
        <v>0</v>
      </c>
      <c r="W372" s="65">
        <v>0</v>
      </c>
      <c r="X372" s="66">
        <f>IFERROR(IF(W372="",0,CEILING((W372/$G372),1)*$G372),"")</f>
        <v>0</v>
      </c>
      <c r="Y372" s="65">
        <v>0</v>
      </c>
      <c r="Z372" s="66">
        <f>IFERROR(IF(Y372="",0,CEILING((Y372/$G372),1)*$G372),"")</f>
        <v>0</v>
      </c>
      <c r="AA372" s="65">
        <v>0</v>
      </c>
      <c r="AB372" s="66">
        <f>IFERROR(IF(AA372="",0,CEILING((AA372/$G372),1)*$G372),"")</f>
        <v>0</v>
      </c>
      <c r="AC372" s="67" t="str">
        <f>IF(IFERROR(ROUNDUP(V372/G372,0)*0.00502,0)+IFERROR(ROUNDUP(X372/G372,0)*0.00502,0)+IFERROR(ROUNDUP(Z372/G372,0)*0.00502,0)+IFERROR(ROUNDUP(AB372/G372,0)*0.00502,0)=0,"",IFERROR(ROUNDUP(V372/G372,0)*0.00502,0)+IFERROR(ROUNDUP(X372/G372,0)*0.00502,0)+IFERROR(ROUNDUP(Z372/G372,0)*0.00502,0)+IFERROR(ROUNDUP(AB372/G372,0)*0.00502,0))</f>
        <v/>
      </c>
      <c r="AD372" s="79" t="s">
        <v>57</v>
      </c>
      <c r="AE372" s="79" t="s">
        <v>57</v>
      </c>
      <c r="AF372" s="396" t="s">
        <v>521</v>
      </c>
      <c r="AG372" s="2"/>
      <c r="AH372" s="2"/>
      <c r="AI372" s="2"/>
      <c r="AJ372" s="2"/>
      <c r="AK372" s="2"/>
      <c r="AL372" s="61"/>
      <c r="AM372" s="61"/>
      <c r="AN372" s="61"/>
      <c r="AO372" s="2"/>
      <c r="AP372" s="2"/>
      <c r="AQ372" s="2"/>
      <c r="AR372" s="2"/>
      <c r="AS372" s="2"/>
      <c r="AT372" s="2"/>
      <c r="AU372" s="20"/>
      <c r="AV372" s="20"/>
      <c r="AW372" s="21"/>
      <c r="BB372" s="395" t="s">
        <v>65</v>
      </c>
      <c r="BO372" s="77">
        <f>IFERROR(U372*H372/G372,0)</f>
        <v>0</v>
      </c>
      <c r="BP372" s="77">
        <f>IFERROR(V372*H372/G372,0)</f>
        <v>0</v>
      </c>
      <c r="BQ372" s="77">
        <f>IFERROR(1/I372*(U372/G372),0)</f>
        <v>0</v>
      </c>
      <c r="BR372" s="77">
        <f>IFERROR(1/I372*(V372/G372),0)</f>
        <v>0</v>
      </c>
      <c r="BS372" s="77">
        <f>IFERROR(W372*H372/G372,0)</f>
        <v>0</v>
      </c>
      <c r="BT372" s="77">
        <f>IFERROR(X372*H372/G372,0)</f>
        <v>0</v>
      </c>
      <c r="BU372" s="77">
        <f>IFERROR(1/I372*(W372/G372),0)</f>
        <v>0</v>
      </c>
      <c r="BV372" s="77">
        <f>IFERROR(1/I372*(X372/G372),0)</f>
        <v>0</v>
      </c>
      <c r="BW372" s="77">
        <f>IFERROR(Y372*H372/G372,0)</f>
        <v>0</v>
      </c>
      <c r="BX372" s="77">
        <f>IFERROR(Z372*H372/G372,0)</f>
        <v>0</v>
      </c>
      <c r="BY372" s="77">
        <f>IFERROR(1/I372*(Y372/G372),0)</f>
        <v>0</v>
      </c>
      <c r="BZ372" s="77">
        <f>IFERROR(1/I372*(Z372/G372),0)</f>
        <v>0</v>
      </c>
      <c r="CA372" s="77">
        <f>IFERROR(AA372*H372/G372,0)</f>
        <v>0</v>
      </c>
      <c r="CB372" s="77">
        <f>IFERROR(AB372*H372/G372,0)</f>
        <v>0</v>
      </c>
      <c r="CC372" s="77">
        <f>IFERROR(1/I372*(AA372/G372),0)</f>
        <v>0</v>
      </c>
      <c r="CD372" s="77">
        <f>IFERROR(1/I372*(AB372/G372),0)</f>
        <v>0</v>
      </c>
    </row>
    <row r="373" spans="1:82" x14ac:dyDescent="0.2">
      <c r="A373" s="79" t="s">
        <v>522</v>
      </c>
      <c r="B373" s="80" t="s">
        <v>523</v>
      </c>
      <c r="C373" s="80">
        <v>4301031373</v>
      </c>
      <c r="D373" s="80">
        <v>4680115880771</v>
      </c>
      <c r="E373" s="81">
        <v>0.28000000000000003</v>
      </c>
      <c r="F373" s="82">
        <v>6</v>
      </c>
      <c r="G373" s="81">
        <v>1.68</v>
      </c>
      <c r="H373" s="81">
        <v>1.81</v>
      </c>
      <c r="I373" s="83">
        <v>234</v>
      </c>
      <c r="J373" s="83" t="s">
        <v>129</v>
      </c>
      <c r="K373" s="84" t="s">
        <v>98</v>
      </c>
      <c r="L373" s="84"/>
      <c r="M373" s="501">
        <v>50</v>
      </c>
      <c r="N373" s="501"/>
      <c r="O373" s="567" t="s">
        <v>524</v>
      </c>
      <c r="P373" s="503"/>
      <c r="Q373" s="503"/>
      <c r="R373" s="503"/>
      <c r="S373" s="503"/>
      <c r="T373" s="85" t="s">
        <v>0</v>
      </c>
      <c r="U373" s="65">
        <v>0</v>
      </c>
      <c r="V373" s="66">
        <f>IFERROR(IF(U373="",0,CEILING((U373/$G373),1)*$G373),"")</f>
        <v>0</v>
      </c>
      <c r="W373" s="65">
        <v>0</v>
      </c>
      <c r="X373" s="66">
        <f>IFERROR(IF(W373="",0,CEILING((W373/$G373),1)*$G373),"")</f>
        <v>0</v>
      </c>
      <c r="Y373" s="65">
        <v>0</v>
      </c>
      <c r="Z373" s="66">
        <f>IFERROR(IF(Y373="",0,CEILING((Y373/$G373),1)*$G373),"")</f>
        <v>0</v>
      </c>
      <c r="AA373" s="65">
        <v>0</v>
      </c>
      <c r="AB373" s="66">
        <f>IFERROR(IF(AA373="",0,CEILING((AA373/$G373),1)*$G373),"")</f>
        <v>0</v>
      </c>
      <c r="AC373" s="67" t="str">
        <f>IF(IFERROR(ROUNDUP(V373/G373,0)*0.00502,0)+IFERROR(ROUNDUP(X373/G373,0)*0.00502,0)+IFERROR(ROUNDUP(Z373/G373,0)*0.00502,0)+IFERROR(ROUNDUP(AB373/G373,0)*0.00502,0)=0,"",IFERROR(ROUNDUP(V373/G373,0)*0.00502,0)+IFERROR(ROUNDUP(X373/G373,0)*0.00502,0)+IFERROR(ROUNDUP(Z373/G373,0)*0.00502,0)+IFERROR(ROUNDUP(AB373/G373,0)*0.00502,0))</f>
        <v/>
      </c>
      <c r="AD373" s="79" t="s">
        <v>57</v>
      </c>
      <c r="AE373" s="79" t="s">
        <v>57</v>
      </c>
      <c r="AF373" s="398" t="s">
        <v>525</v>
      </c>
      <c r="AG373" s="2"/>
      <c r="AH373" s="2"/>
      <c r="AI373" s="2"/>
      <c r="AJ373" s="2"/>
      <c r="AK373" s="2"/>
      <c r="AL373" s="61"/>
      <c r="AM373" s="61"/>
      <c r="AN373" s="61"/>
      <c r="AO373" s="2"/>
      <c r="AP373" s="2"/>
      <c r="AQ373" s="2"/>
      <c r="AR373" s="2"/>
      <c r="AS373" s="2"/>
      <c r="AT373" s="2"/>
      <c r="AU373" s="20"/>
      <c r="AV373" s="20"/>
      <c r="AW373" s="21"/>
      <c r="BB373" s="397" t="s">
        <v>65</v>
      </c>
      <c r="BO373" s="77">
        <f>IFERROR(U373*H373/G373,0)</f>
        <v>0</v>
      </c>
      <c r="BP373" s="77">
        <f>IFERROR(V373*H373/G373,0)</f>
        <v>0</v>
      </c>
      <c r="BQ373" s="77">
        <f>IFERROR(1/I373*(U373/G373),0)</f>
        <v>0</v>
      </c>
      <c r="BR373" s="77">
        <f>IFERROR(1/I373*(V373/G373),0)</f>
        <v>0</v>
      </c>
      <c r="BS373" s="77">
        <f>IFERROR(W373*H373/G373,0)</f>
        <v>0</v>
      </c>
      <c r="BT373" s="77">
        <f>IFERROR(X373*H373/G373,0)</f>
        <v>0</v>
      </c>
      <c r="BU373" s="77">
        <f>IFERROR(1/I373*(W373/G373),0)</f>
        <v>0</v>
      </c>
      <c r="BV373" s="77">
        <f>IFERROR(1/I373*(X373/G373),0)</f>
        <v>0</v>
      </c>
      <c r="BW373" s="77">
        <f>IFERROR(Y373*H373/G373,0)</f>
        <v>0</v>
      </c>
      <c r="BX373" s="77">
        <f>IFERROR(Z373*H373/G373,0)</f>
        <v>0</v>
      </c>
      <c r="BY373" s="77">
        <f>IFERROR(1/I373*(Y373/G373),0)</f>
        <v>0</v>
      </c>
      <c r="BZ373" s="77">
        <f>IFERROR(1/I373*(Z373/G373),0)</f>
        <v>0</v>
      </c>
      <c r="CA373" s="77">
        <f>IFERROR(AA373*H373/G373,0)</f>
        <v>0</v>
      </c>
      <c r="CB373" s="77">
        <f>IFERROR(AB373*H373/G373,0)</f>
        <v>0</v>
      </c>
      <c r="CC373" s="77">
        <f>IFERROR(1/I373*(AA373/G373),0)</f>
        <v>0</v>
      </c>
      <c r="CD373" s="77">
        <f>IFERROR(1/I373*(AB373/G373),0)</f>
        <v>0</v>
      </c>
    </row>
    <row r="374" spans="1:82" x14ac:dyDescent="0.2">
      <c r="A374" s="506"/>
      <c r="B374" s="506"/>
      <c r="C374" s="506"/>
      <c r="D374" s="506"/>
      <c r="E374" s="506"/>
      <c r="F374" s="506"/>
      <c r="G374" s="506"/>
      <c r="H374" s="506"/>
      <c r="I374" s="506"/>
      <c r="J374" s="506"/>
      <c r="K374" s="506"/>
      <c r="L374" s="506"/>
      <c r="M374" s="506"/>
      <c r="N374" s="506"/>
      <c r="O374" s="504" t="s">
        <v>43</v>
      </c>
      <c r="P374" s="505"/>
      <c r="Q374" s="505"/>
      <c r="R374" s="505"/>
      <c r="S374" s="505"/>
      <c r="T374" s="39" t="s">
        <v>42</v>
      </c>
      <c r="U374" s="50">
        <f>IFERROR(U371/G371,0)+IFERROR(U372/G372,0)+IFERROR(U373/G373,0)</f>
        <v>0</v>
      </c>
      <c r="V374" s="50">
        <f>IFERROR(V371/G371,0)+IFERROR(V372/G372,0)+IFERROR(V373/G373,0)</f>
        <v>0</v>
      </c>
      <c r="W374" s="50">
        <f>IFERROR(W371/G371,0)+IFERROR(W372/G372,0)+IFERROR(W373/G373,0)</f>
        <v>0</v>
      </c>
      <c r="X374" s="50">
        <f>IFERROR(X371/G371,0)+IFERROR(X372/G372,0)+IFERROR(X373/G373,0)</f>
        <v>0</v>
      </c>
      <c r="Y374" s="50">
        <f>IFERROR(Y371/G371,0)+IFERROR(Y372/G372,0)+IFERROR(Y373/G373,0)</f>
        <v>0</v>
      </c>
      <c r="Z374" s="50">
        <f>IFERROR(Z371/G371,0)+IFERROR(Z372/G372,0)+IFERROR(Z373/G373,0)</f>
        <v>0</v>
      </c>
      <c r="AA374" s="50">
        <f>IFERROR(AA371/G371,0)+IFERROR(AA372/G372,0)+IFERROR(AA373/G373,0)</f>
        <v>0</v>
      </c>
      <c r="AB374" s="50">
        <f>IFERROR(AB371/G371,0)+IFERROR(AB372/G372,0)+IFERROR(AB373/G373,0)</f>
        <v>0</v>
      </c>
      <c r="AC374" s="50">
        <f>IFERROR(IF(AC371="",0,AC371),0)+IFERROR(IF(AC372="",0,AC372),0)+IFERROR(IF(AC373="",0,AC373),0)</f>
        <v>0</v>
      </c>
      <c r="AD374" s="3"/>
      <c r="AE374" s="72"/>
      <c r="AF374" s="3"/>
      <c r="AG374" s="3"/>
      <c r="AH374" s="3"/>
      <c r="AI374" s="3"/>
      <c r="AJ374" s="3"/>
      <c r="AK374" s="3"/>
      <c r="AL374" s="62"/>
      <c r="AM374" s="62"/>
      <c r="AN374" s="62"/>
      <c r="AO374" s="3"/>
      <c r="AP374" s="3"/>
      <c r="AQ374" s="2"/>
      <c r="AR374" s="2"/>
      <c r="AS374" s="2"/>
      <c r="AT374" s="2"/>
      <c r="AU374" s="20"/>
      <c r="AV374" s="20"/>
      <c r="AW374" s="21"/>
    </row>
    <row r="375" spans="1:82" x14ac:dyDescent="0.2">
      <c r="A375" s="506"/>
      <c r="B375" s="506"/>
      <c r="C375" s="506"/>
      <c r="D375" s="506"/>
      <c r="E375" s="506"/>
      <c r="F375" s="506"/>
      <c r="G375" s="506"/>
      <c r="H375" s="506"/>
      <c r="I375" s="506"/>
      <c r="J375" s="506"/>
      <c r="K375" s="506"/>
      <c r="L375" s="506"/>
      <c r="M375" s="506"/>
      <c r="N375" s="506"/>
      <c r="O375" s="504" t="s">
        <v>43</v>
      </c>
      <c r="P375" s="505"/>
      <c r="Q375" s="505"/>
      <c r="R375" s="505"/>
      <c r="S375" s="505"/>
      <c r="T375" s="39" t="s">
        <v>0</v>
      </c>
      <c r="U375" s="50">
        <f t="shared" ref="U375:AB375" si="201">IFERROR(SUM(U371:U373),0)</f>
        <v>0</v>
      </c>
      <c r="V375" s="50">
        <f t="shared" si="201"/>
        <v>0</v>
      </c>
      <c r="W375" s="50">
        <f t="shared" si="201"/>
        <v>0</v>
      </c>
      <c r="X375" s="50">
        <f t="shared" si="201"/>
        <v>0</v>
      </c>
      <c r="Y375" s="50">
        <f t="shared" si="201"/>
        <v>0</v>
      </c>
      <c r="Z375" s="50">
        <f t="shared" si="201"/>
        <v>0</v>
      </c>
      <c r="AA375" s="50">
        <f t="shared" si="201"/>
        <v>0</v>
      </c>
      <c r="AB375" s="50">
        <f t="shared" si="201"/>
        <v>0</v>
      </c>
      <c r="AC375" s="50" t="s">
        <v>57</v>
      </c>
      <c r="AD375" s="3"/>
      <c r="AE375" s="72"/>
      <c r="AF375" s="3"/>
      <c r="AG375" s="3"/>
      <c r="AH375" s="3"/>
      <c r="AI375" s="3"/>
      <c r="AJ375" s="3"/>
      <c r="AK375" s="3"/>
      <c r="AL375" s="62"/>
      <c r="AM375" s="62"/>
      <c r="AN375" s="62"/>
      <c r="AO375" s="3"/>
      <c r="AP375" s="3"/>
      <c r="AQ375" s="2"/>
      <c r="AR375" s="2"/>
      <c r="AS375" s="2"/>
      <c r="AT375" s="2"/>
      <c r="AU375" s="20"/>
      <c r="AV375" s="20"/>
      <c r="AW375" s="21"/>
    </row>
    <row r="376" spans="1:82" ht="15" x14ac:dyDescent="0.25">
      <c r="A376" s="526" t="s">
        <v>526</v>
      </c>
      <c r="B376" s="509"/>
      <c r="C376" s="509"/>
      <c r="D376" s="509"/>
      <c r="E376" s="509"/>
      <c r="F376" s="509"/>
      <c r="G376" s="509"/>
      <c r="H376" s="509"/>
      <c r="I376" s="509"/>
      <c r="J376" s="509"/>
      <c r="K376" s="509"/>
      <c r="L376" s="509"/>
      <c r="M376" s="509"/>
      <c r="N376" s="509"/>
      <c r="O376" s="509"/>
      <c r="P376" s="509"/>
      <c r="Q376" s="509"/>
      <c r="R376" s="509"/>
      <c r="S376" s="509"/>
      <c r="T376" s="509"/>
      <c r="U376" s="509"/>
      <c r="V376" s="509"/>
      <c r="W376" s="509"/>
      <c r="X376" s="509"/>
      <c r="Y376" s="509"/>
      <c r="Z376" s="509"/>
      <c r="AA376" s="510"/>
      <c r="AB376" s="510"/>
      <c r="AC376" s="510"/>
      <c r="AD376" s="510"/>
      <c r="AE376" s="511"/>
      <c r="AF376" s="527"/>
      <c r="AG376" s="2"/>
      <c r="AH376" s="2"/>
      <c r="AI376" s="2"/>
      <c r="AJ376" s="2"/>
      <c r="AK376" s="61"/>
      <c r="AL376" s="61"/>
      <c r="AM376" s="61"/>
      <c r="AN376" s="2"/>
      <c r="AO376" s="2"/>
      <c r="AP376" s="2"/>
      <c r="AQ376" s="2"/>
      <c r="AR376" s="2"/>
    </row>
    <row r="377" spans="1:82" ht="15" x14ac:dyDescent="0.25">
      <c r="A377" s="507" t="s">
        <v>146</v>
      </c>
      <c r="B377" s="508"/>
      <c r="C377" s="508"/>
      <c r="D377" s="508"/>
      <c r="E377" s="508"/>
      <c r="F377" s="508"/>
      <c r="G377" s="508"/>
      <c r="H377" s="508"/>
      <c r="I377" s="508"/>
      <c r="J377" s="508"/>
      <c r="K377" s="508"/>
      <c r="L377" s="508"/>
      <c r="M377" s="508"/>
      <c r="N377" s="508"/>
      <c r="O377" s="508"/>
      <c r="P377" s="508"/>
      <c r="Q377" s="508"/>
      <c r="R377" s="508"/>
      <c r="S377" s="508"/>
      <c r="T377" s="508"/>
      <c r="U377" s="508"/>
      <c r="V377" s="508"/>
      <c r="W377" s="508"/>
      <c r="X377" s="509"/>
      <c r="Y377" s="509"/>
      <c r="Z377" s="509"/>
      <c r="AA377" s="510"/>
      <c r="AB377" s="510"/>
      <c r="AC377" s="510"/>
      <c r="AD377" s="510"/>
      <c r="AE377" s="511"/>
      <c r="AF377" s="512"/>
      <c r="AG377" s="2"/>
      <c r="AH377" s="2"/>
      <c r="AI377" s="2"/>
      <c r="AJ377" s="2"/>
      <c r="AK377" s="61"/>
      <c r="AL377" s="61"/>
      <c r="AM377" s="61"/>
      <c r="AN377" s="2"/>
      <c r="AO377" s="2"/>
      <c r="AP377" s="2"/>
      <c r="AQ377" s="2"/>
      <c r="AR377" s="2"/>
    </row>
    <row r="378" spans="1:82" x14ac:dyDescent="0.2">
      <c r="A378" s="79" t="s">
        <v>527</v>
      </c>
      <c r="B378" s="80" t="s">
        <v>528</v>
      </c>
      <c r="C378" s="80">
        <v>4301031294</v>
      </c>
      <c r="D378" s="80">
        <v>4680115885189</v>
      </c>
      <c r="E378" s="81">
        <v>0.2</v>
      </c>
      <c r="F378" s="82">
        <v>6</v>
      </c>
      <c r="G378" s="81">
        <v>1.2</v>
      </c>
      <c r="H378" s="81">
        <v>1.3720000000000001</v>
      </c>
      <c r="I378" s="83">
        <v>234</v>
      </c>
      <c r="J378" s="83" t="s">
        <v>129</v>
      </c>
      <c r="K378" s="84" t="s">
        <v>98</v>
      </c>
      <c r="L378" s="84"/>
      <c r="M378" s="501">
        <v>40</v>
      </c>
      <c r="N378" s="501"/>
      <c r="O378" s="5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378" s="503"/>
      <c r="Q378" s="503"/>
      <c r="R378" s="503"/>
      <c r="S378" s="503"/>
      <c r="T378" s="85" t="s">
        <v>0</v>
      </c>
      <c r="U378" s="65">
        <v>0</v>
      </c>
      <c r="V378" s="66">
        <f>IFERROR(IF(U378="",0,CEILING((U378/$G378),1)*$G378),"")</f>
        <v>0</v>
      </c>
      <c r="W378" s="65">
        <v>0</v>
      </c>
      <c r="X378" s="66">
        <f>IFERROR(IF(W378="",0,CEILING((W378/$G378),1)*$G378),"")</f>
        <v>0</v>
      </c>
      <c r="Y378" s="65">
        <v>0</v>
      </c>
      <c r="Z378" s="66">
        <f>IFERROR(IF(Y378="",0,CEILING((Y378/$G378),1)*$G378),"")</f>
        <v>0</v>
      </c>
      <c r="AA378" s="65">
        <v>0</v>
      </c>
      <c r="AB378" s="66">
        <f>IFERROR(IF(AA378="",0,CEILING((AA378/$G378),1)*$G378),"")</f>
        <v>0</v>
      </c>
      <c r="AC378" s="67" t="str">
        <f>IF(IFERROR(ROUNDUP(V378/G378,0)*0.00502,0)+IFERROR(ROUNDUP(X378/G378,0)*0.00502,0)+IFERROR(ROUNDUP(Z378/G378,0)*0.00502,0)+IFERROR(ROUNDUP(AB378/G378,0)*0.00502,0)=0,"",IFERROR(ROUNDUP(V378/G378,0)*0.00502,0)+IFERROR(ROUNDUP(X378/G378,0)*0.00502,0)+IFERROR(ROUNDUP(Z378/G378,0)*0.00502,0)+IFERROR(ROUNDUP(AB378/G378,0)*0.00502,0))</f>
        <v/>
      </c>
      <c r="AD378" s="79" t="s">
        <v>57</v>
      </c>
      <c r="AE378" s="79" t="s">
        <v>57</v>
      </c>
      <c r="AF378" s="400" t="s">
        <v>529</v>
      </c>
      <c r="AG378" s="2"/>
      <c r="AH378" s="2"/>
      <c r="AI378" s="2"/>
      <c r="AJ378" s="2"/>
      <c r="AK378" s="2"/>
      <c r="AL378" s="61"/>
      <c r="AM378" s="61"/>
      <c r="AN378" s="61"/>
      <c r="AO378" s="2"/>
      <c r="AP378" s="2"/>
      <c r="AQ378" s="2"/>
      <c r="AR378" s="2"/>
      <c r="AS378" s="2"/>
      <c r="AT378" s="2"/>
      <c r="AU378" s="20"/>
      <c r="AV378" s="20"/>
      <c r="AW378" s="21"/>
      <c r="BB378" s="399" t="s">
        <v>65</v>
      </c>
      <c r="BO378" s="77">
        <f>IFERROR(U378*H378/G378,0)</f>
        <v>0</v>
      </c>
      <c r="BP378" s="77">
        <f>IFERROR(V378*H378/G378,0)</f>
        <v>0</v>
      </c>
      <c r="BQ378" s="77">
        <f>IFERROR(1/I378*(U378/G378),0)</f>
        <v>0</v>
      </c>
      <c r="BR378" s="77">
        <f>IFERROR(1/I378*(V378/G378),0)</f>
        <v>0</v>
      </c>
      <c r="BS378" s="77">
        <f>IFERROR(W378*H378/G378,0)</f>
        <v>0</v>
      </c>
      <c r="BT378" s="77">
        <f>IFERROR(X378*H378/G378,0)</f>
        <v>0</v>
      </c>
      <c r="BU378" s="77">
        <f>IFERROR(1/I378*(W378/G378),0)</f>
        <v>0</v>
      </c>
      <c r="BV378" s="77">
        <f>IFERROR(1/I378*(X378/G378),0)</f>
        <v>0</v>
      </c>
      <c r="BW378" s="77">
        <f>IFERROR(Y378*H378/G378,0)</f>
        <v>0</v>
      </c>
      <c r="BX378" s="77">
        <f>IFERROR(Z378*H378/G378,0)</f>
        <v>0</v>
      </c>
      <c r="BY378" s="77">
        <f>IFERROR(1/I378*(Y378/G378),0)</f>
        <v>0</v>
      </c>
      <c r="BZ378" s="77">
        <f>IFERROR(1/I378*(Z378/G378),0)</f>
        <v>0</v>
      </c>
      <c r="CA378" s="77">
        <f>IFERROR(AA378*H378/G378,0)</f>
        <v>0</v>
      </c>
      <c r="CB378" s="77">
        <f>IFERROR(AB378*H378/G378,0)</f>
        <v>0</v>
      </c>
      <c r="CC378" s="77">
        <f>IFERROR(1/I378*(AA378/G378),0)</f>
        <v>0</v>
      </c>
      <c r="CD378" s="77">
        <f>IFERROR(1/I378*(AB378/G378),0)</f>
        <v>0</v>
      </c>
    </row>
    <row r="379" spans="1:82" x14ac:dyDescent="0.2">
      <c r="A379" s="79" t="s">
        <v>530</v>
      </c>
      <c r="B379" s="80" t="s">
        <v>531</v>
      </c>
      <c r="C379" s="80">
        <v>4301031293</v>
      </c>
      <c r="D379" s="80">
        <v>4680115885172</v>
      </c>
      <c r="E379" s="81">
        <v>0.2</v>
      </c>
      <c r="F379" s="82">
        <v>6</v>
      </c>
      <c r="G379" s="81">
        <v>1.2</v>
      </c>
      <c r="H379" s="81">
        <v>1.3</v>
      </c>
      <c r="I379" s="83">
        <v>234</v>
      </c>
      <c r="J379" s="83" t="s">
        <v>129</v>
      </c>
      <c r="K379" s="84" t="s">
        <v>98</v>
      </c>
      <c r="L379" s="84"/>
      <c r="M379" s="501">
        <v>40</v>
      </c>
      <c r="N379" s="501"/>
      <c r="O379" s="5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379" s="503"/>
      <c r="Q379" s="503"/>
      <c r="R379" s="503"/>
      <c r="S379" s="503"/>
      <c r="T379" s="85" t="s">
        <v>0</v>
      </c>
      <c r="U379" s="65">
        <v>0</v>
      </c>
      <c r="V379" s="66">
        <f>IFERROR(IF(U379="",0,CEILING((U379/$G379),1)*$G379),"")</f>
        <v>0</v>
      </c>
      <c r="W379" s="65">
        <v>0</v>
      </c>
      <c r="X379" s="66">
        <f>IFERROR(IF(W379="",0,CEILING((W379/$G379),1)*$G379),"")</f>
        <v>0</v>
      </c>
      <c r="Y379" s="65">
        <v>0</v>
      </c>
      <c r="Z379" s="66">
        <f>IFERROR(IF(Y379="",0,CEILING((Y379/$G379),1)*$G379),"")</f>
        <v>0</v>
      </c>
      <c r="AA379" s="65">
        <v>0</v>
      </c>
      <c r="AB379" s="66">
        <f>IFERROR(IF(AA379="",0,CEILING((AA379/$G379),1)*$G379),"")</f>
        <v>0</v>
      </c>
      <c r="AC379" s="67" t="str">
        <f>IF(IFERROR(ROUNDUP(V379/G379,0)*0.00502,0)+IFERROR(ROUNDUP(X379/G379,0)*0.00502,0)+IFERROR(ROUNDUP(Z379/G379,0)*0.00502,0)+IFERROR(ROUNDUP(AB379/G379,0)*0.00502,0)=0,"",IFERROR(ROUNDUP(V379/G379,0)*0.00502,0)+IFERROR(ROUNDUP(X379/G379,0)*0.00502,0)+IFERROR(ROUNDUP(Z379/G379,0)*0.00502,0)+IFERROR(ROUNDUP(AB379/G379,0)*0.00502,0))</f>
        <v/>
      </c>
      <c r="AD379" s="79" t="s">
        <v>57</v>
      </c>
      <c r="AE379" s="79" t="s">
        <v>57</v>
      </c>
      <c r="AF379" s="402" t="s">
        <v>529</v>
      </c>
      <c r="AG379" s="2"/>
      <c r="AH379" s="2"/>
      <c r="AI379" s="2"/>
      <c r="AJ379" s="2"/>
      <c r="AK379" s="2"/>
      <c r="AL379" s="61"/>
      <c r="AM379" s="61"/>
      <c r="AN379" s="61"/>
      <c r="AO379" s="2"/>
      <c r="AP379" s="2"/>
      <c r="AQ379" s="2"/>
      <c r="AR379" s="2"/>
      <c r="AS379" s="2"/>
      <c r="AT379" s="2"/>
      <c r="AU379" s="20"/>
      <c r="AV379" s="20"/>
      <c r="AW379" s="21"/>
      <c r="BB379" s="401" t="s">
        <v>65</v>
      </c>
      <c r="BO379" s="77">
        <f>IFERROR(U379*H379/G379,0)</f>
        <v>0</v>
      </c>
      <c r="BP379" s="77">
        <f>IFERROR(V379*H379/G379,0)</f>
        <v>0</v>
      </c>
      <c r="BQ379" s="77">
        <f>IFERROR(1/I379*(U379/G379),0)</f>
        <v>0</v>
      </c>
      <c r="BR379" s="77">
        <f>IFERROR(1/I379*(V379/G379),0)</f>
        <v>0</v>
      </c>
      <c r="BS379" s="77">
        <f>IFERROR(W379*H379/G379,0)</f>
        <v>0</v>
      </c>
      <c r="BT379" s="77">
        <f>IFERROR(X379*H379/G379,0)</f>
        <v>0</v>
      </c>
      <c r="BU379" s="77">
        <f>IFERROR(1/I379*(W379/G379),0)</f>
        <v>0</v>
      </c>
      <c r="BV379" s="77">
        <f>IFERROR(1/I379*(X379/G379),0)</f>
        <v>0</v>
      </c>
      <c r="BW379" s="77">
        <f>IFERROR(Y379*H379/G379,0)</f>
        <v>0</v>
      </c>
      <c r="BX379" s="77">
        <f>IFERROR(Z379*H379/G379,0)</f>
        <v>0</v>
      </c>
      <c r="BY379" s="77">
        <f>IFERROR(1/I379*(Y379/G379),0)</f>
        <v>0</v>
      </c>
      <c r="BZ379" s="77">
        <f>IFERROR(1/I379*(Z379/G379),0)</f>
        <v>0</v>
      </c>
      <c r="CA379" s="77">
        <f>IFERROR(AA379*H379/G379,0)</f>
        <v>0</v>
      </c>
      <c r="CB379" s="77">
        <f>IFERROR(AB379*H379/G379,0)</f>
        <v>0</v>
      </c>
      <c r="CC379" s="77">
        <f>IFERROR(1/I379*(AA379/G379),0)</f>
        <v>0</v>
      </c>
      <c r="CD379" s="77">
        <f>IFERROR(1/I379*(AB379/G379),0)</f>
        <v>0</v>
      </c>
    </row>
    <row r="380" spans="1:82" x14ac:dyDescent="0.2">
      <c r="A380" s="79" t="s">
        <v>532</v>
      </c>
      <c r="B380" s="80" t="s">
        <v>533</v>
      </c>
      <c r="C380" s="80">
        <v>4301031291</v>
      </c>
      <c r="D380" s="80">
        <v>4680115885110</v>
      </c>
      <c r="E380" s="81">
        <v>0.2</v>
      </c>
      <c r="F380" s="82">
        <v>6</v>
      </c>
      <c r="G380" s="81">
        <v>1.2</v>
      </c>
      <c r="H380" s="81">
        <v>2.02</v>
      </c>
      <c r="I380" s="83">
        <v>234</v>
      </c>
      <c r="J380" s="83" t="s">
        <v>129</v>
      </c>
      <c r="K380" s="84" t="s">
        <v>98</v>
      </c>
      <c r="L380" s="84"/>
      <c r="M380" s="501">
        <v>35</v>
      </c>
      <c r="N380" s="501"/>
      <c r="O380" s="5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380" s="503"/>
      <c r="Q380" s="503"/>
      <c r="R380" s="503"/>
      <c r="S380" s="503"/>
      <c r="T380" s="85" t="s">
        <v>0</v>
      </c>
      <c r="U380" s="65">
        <v>0</v>
      </c>
      <c r="V380" s="66">
        <f>IFERROR(IF(U380="",0,CEILING((U380/$G380),1)*$G380),"")</f>
        <v>0</v>
      </c>
      <c r="W380" s="65">
        <v>0</v>
      </c>
      <c r="X380" s="66">
        <f>IFERROR(IF(W380="",0,CEILING((W380/$G380),1)*$G380),"")</f>
        <v>0</v>
      </c>
      <c r="Y380" s="65">
        <v>0</v>
      </c>
      <c r="Z380" s="66">
        <f>IFERROR(IF(Y380="",0,CEILING((Y380/$G380),1)*$G380),"")</f>
        <v>0</v>
      </c>
      <c r="AA380" s="65">
        <v>0</v>
      </c>
      <c r="AB380" s="66">
        <f>IFERROR(IF(AA380="",0,CEILING((AA380/$G380),1)*$G380),"")</f>
        <v>0</v>
      </c>
      <c r="AC380" s="67" t="str">
        <f>IF(IFERROR(ROUNDUP(V380/G380,0)*0.00502,0)+IFERROR(ROUNDUP(X380/G380,0)*0.00502,0)+IFERROR(ROUNDUP(Z380/G380,0)*0.00502,0)+IFERROR(ROUNDUP(AB380/G380,0)*0.00502,0)=0,"",IFERROR(ROUNDUP(V380/G380,0)*0.00502,0)+IFERROR(ROUNDUP(X380/G380,0)*0.00502,0)+IFERROR(ROUNDUP(Z380/G380,0)*0.00502,0)+IFERROR(ROUNDUP(AB380/G380,0)*0.00502,0))</f>
        <v/>
      </c>
      <c r="AD380" s="79" t="s">
        <v>57</v>
      </c>
      <c r="AE380" s="79" t="s">
        <v>57</v>
      </c>
      <c r="AF380" s="404" t="s">
        <v>534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403" t="s">
        <v>65</v>
      </c>
      <c r="BO380" s="77">
        <f>IFERROR(U380*H380/G380,0)</f>
        <v>0</v>
      </c>
      <c r="BP380" s="77">
        <f>IFERROR(V380*H380/G380,0)</f>
        <v>0</v>
      </c>
      <c r="BQ380" s="77">
        <f>IFERROR(1/I380*(U380/G380),0)</f>
        <v>0</v>
      </c>
      <c r="BR380" s="77">
        <f>IFERROR(1/I380*(V380/G380),0)</f>
        <v>0</v>
      </c>
      <c r="BS380" s="77">
        <f>IFERROR(W380*H380/G380,0)</f>
        <v>0</v>
      </c>
      <c r="BT380" s="77">
        <f>IFERROR(X380*H380/G380,0)</f>
        <v>0</v>
      </c>
      <c r="BU380" s="77">
        <f>IFERROR(1/I380*(W380/G380),0)</f>
        <v>0</v>
      </c>
      <c r="BV380" s="77">
        <f>IFERROR(1/I380*(X380/G380),0)</f>
        <v>0</v>
      </c>
      <c r="BW380" s="77">
        <f>IFERROR(Y380*H380/G380,0)</f>
        <v>0</v>
      </c>
      <c r="BX380" s="77">
        <f>IFERROR(Z380*H380/G380,0)</f>
        <v>0</v>
      </c>
      <c r="BY380" s="77">
        <f>IFERROR(1/I380*(Y380/G380),0)</f>
        <v>0</v>
      </c>
      <c r="BZ380" s="77">
        <f>IFERROR(1/I380*(Z380/G380),0)</f>
        <v>0</v>
      </c>
      <c r="CA380" s="77">
        <f>IFERROR(AA380*H380/G380,0)</f>
        <v>0</v>
      </c>
      <c r="CB380" s="77">
        <f>IFERROR(AB380*H380/G380,0)</f>
        <v>0</v>
      </c>
      <c r="CC380" s="77">
        <f>IFERROR(1/I380*(AA380/G380),0)</f>
        <v>0</v>
      </c>
      <c r="CD380" s="77">
        <f>IFERROR(1/I380*(AB380/G380),0)</f>
        <v>0</v>
      </c>
    </row>
    <row r="381" spans="1:82" x14ac:dyDescent="0.2">
      <c r="A381" s="79" t="s">
        <v>535</v>
      </c>
      <c r="B381" s="80" t="s">
        <v>536</v>
      </c>
      <c r="C381" s="80">
        <v>4301031329</v>
      </c>
      <c r="D381" s="80">
        <v>4680115885219</v>
      </c>
      <c r="E381" s="81">
        <v>0.28000000000000003</v>
      </c>
      <c r="F381" s="82">
        <v>6</v>
      </c>
      <c r="G381" s="81">
        <v>1.68</v>
      </c>
      <c r="H381" s="81">
        <v>2.5</v>
      </c>
      <c r="I381" s="83">
        <v>234</v>
      </c>
      <c r="J381" s="83" t="s">
        <v>129</v>
      </c>
      <c r="K381" s="84" t="s">
        <v>98</v>
      </c>
      <c r="L381" s="84"/>
      <c r="M381" s="501">
        <v>35</v>
      </c>
      <c r="N381" s="501"/>
      <c r="O381" s="56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P381" s="503"/>
      <c r="Q381" s="503"/>
      <c r="R381" s="503"/>
      <c r="S381" s="503"/>
      <c r="T381" s="85" t="s">
        <v>0</v>
      </c>
      <c r="U381" s="65">
        <v>0</v>
      </c>
      <c r="V381" s="66">
        <f>IFERROR(IF(U381="",0,CEILING((U381/$G381),1)*$G381),"")</f>
        <v>0</v>
      </c>
      <c r="W381" s="65">
        <v>0</v>
      </c>
      <c r="X381" s="66">
        <f>IFERROR(IF(W381="",0,CEILING((W381/$G381),1)*$G381),"")</f>
        <v>0</v>
      </c>
      <c r="Y381" s="65">
        <v>0</v>
      </c>
      <c r="Z381" s="66">
        <f>IFERROR(IF(Y381="",0,CEILING((Y381/$G381),1)*$G381),"")</f>
        <v>0</v>
      </c>
      <c r="AA381" s="65">
        <v>0</v>
      </c>
      <c r="AB381" s="66">
        <f>IFERROR(IF(AA381="",0,CEILING((AA381/$G381),1)*$G381),"")</f>
        <v>0</v>
      </c>
      <c r="AC381" s="67" t="str">
        <f>IF(IFERROR(ROUNDUP(V381/G381,0)*0.00502,0)+IFERROR(ROUNDUP(X381/G381,0)*0.00502,0)+IFERROR(ROUNDUP(Z381/G381,0)*0.00502,0)+IFERROR(ROUNDUP(AB381/G381,0)*0.00502,0)=0,"",IFERROR(ROUNDUP(V381/G381,0)*0.00502,0)+IFERROR(ROUNDUP(X381/G381,0)*0.00502,0)+IFERROR(ROUNDUP(Z381/G381,0)*0.00502,0)+IFERROR(ROUNDUP(AB381/G381,0)*0.00502,0))</f>
        <v/>
      </c>
      <c r="AD381" s="79" t="s">
        <v>57</v>
      </c>
      <c r="AE381" s="79" t="s">
        <v>57</v>
      </c>
      <c r="AF381" s="406" t="s">
        <v>537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405" t="s">
        <v>65</v>
      </c>
      <c r="BO381" s="77">
        <f>IFERROR(U381*H381/G381,0)</f>
        <v>0</v>
      </c>
      <c r="BP381" s="77">
        <f>IFERROR(V381*H381/G381,0)</f>
        <v>0</v>
      </c>
      <c r="BQ381" s="77">
        <f>IFERROR(1/I381*(U381/G381),0)</f>
        <v>0</v>
      </c>
      <c r="BR381" s="77">
        <f>IFERROR(1/I381*(V381/G381),0)</f>
        <v>0</v>
      </c>
      <c r="BS381" s="77">
        <f>IFERROR(W381*H381/G381,0)</f>
        <v>0</v>
      </c>
      <c r="BT381" s="77">
        <f>IFERROR(X381*H381/G381,0)</f>
        <v>0</v>
      </c>
      <c r="BU381" s="77">
        <f>IFERROR(1/I381*(W381/G381),0)</f>
        <v>0</v>
      </c>
      <c r="BV381" s="77">
        <f>IFERROR(1/I381*(X381/G381),0)</f>
        <v>0</v>
      </c>
      <c r="BW381" s="77">
        <f>IFERROR(Y381*H381/G381,0)</f>
        <v>0</v>
      </c>
      <c r="BX381" s="77">
        <f>IFERROR(Z381*H381/G381,0)</f>
        <v>0</v>
      </c>
      <c r="BY381" s="77">
        <f>IFERROR(1/I381*(Y381/G381),0)</f>
        <v>0</v>
      </c>
      <c r="BZ381" s="77">
        <f>IFERROR(1/I381*(Z381/G381),0)</f>
        <v>0</v>
      </c>
      <c r="CA381" s="77">
        <f>IFERROR(AA381*H381/G381,0)</f>
        <v>0</v>
      </c>
      <c r="CB381" s="77">
        <f>IFERROR(AB381*H381/G381,0)</f>
        <v>0</v>
      </c>
      <c r="CC381" s="77">
        <f>IFERROR(1/I381*(AA381/G381),0)</f>
        <v>0</v>
      </c>
      <c r="CD381" s="77">
        <f>IFERROR(1/I381*(AB381/G381),0)</f>
        <v>0</v>
      </c>
    </row>
    <row r="382" spans="1:82" x14ac:dyDescent="0.2">
      <c r="A382" s="506"/>
      <c r="B382" s="506"/>
      <c r="C382" s="506"/>
      <c r="D382" s="506"/>
      <c r="E382" s="506"/>
      <c r="F382" s="506"/>
      <c r="G382" s="506"/>
      <c r="H382" s="506"/>
      <c r="I382" s="506"/>
      <c r="J382" s="506"/>
      <c r="K382" s="506"/>
      <c r="L382" s="506"/>
      <c r="M382" s="506"/>
      <c r="N382" s="506"/>
      <c r="O382" s="504" t="s">
        <v>43</v>
      </c>
      <c r="P382" s="505"/>
      <c r="Q382" s="505"/>
      <c r="R382" s="505"/>
      <c r="S382" s="505"/>
      <c r="T382" s="39" t="s">
        <v>42</v>
      </c>
      <c r="U382" s="50">
        <f>IFERROR(U378/G378,0)+IFERROR(U379/G379,0)+IFERROR(U380/G380,0)+IFERROR(U381/G381,0)</f>
        <v>0</v>
      </c>
      <c r="V382" s="50">
        <f>IFERROR(V378/G378,0)+IFERROR(V379/G379,0)+IFERROR(V380/G380,0)+IFERROR(V381/G381,0)</f>
        <v>0</v>
      </c>
      <c r="W382" s="50">
        <f>IFERROR(W378/G378,0)+IFERROR(W379/G379,0)+IFERROR(W380/G380,0)+IFERROR(W381/G381,0)</f>
        <v>0</v>
      </c>
      <c r="X382" s="50">
        <f>IFERROR(X378/G378,0)+IFERROR(X379/G379,0)+IFERROR(X380/G380,0)+IFERROR(X381/G381,0)</f>
        <v>0</v>
      </c>
      <c r="Y382" s="50">
        <f>IFERROR(Y378/G378,0)+IFERROR(Y379/G379,0)+IFERROR(Y380/G380,0)+IFERROR(Y381/G381,0)</f>
        <v>0</v>
      </c>
      <c r="Z382" s="50">
        <f>IFERROR(Z378/G378,0)+IFERROR(Z379/G379,0)+IFERROR(Z380/G380,0)+IFERROR(Z381/G381,0)</f>
        <v>0</v>
      </c>
      <c r="AA382" s="50">
        <f>IFERROR(AA378/G378,0)+IFERROR(AA379/G379,0)+IFERROR(AA380/G380,0)+IFERROR(AA381/G381,0)</f>
        <v>0</v>
      </c>
      <c r="AB382" s="50">
        <f>IFERROR(AB378/G378,0)+IFERROR(AB379/G379,0)+IFERROR(AB380/G380,0)+IFERROR(AB381/G381,0)</f>
        <v>0</v>
      </c>
      <c r="AC382" s="50">
        <f>IFERROR(IF(AC378="",0,AC378),0)+IFERROR(IF(AC379="",0,AC379),0)+IFERROR(IF(AC380="",0,AC380),0)+IFERROR(IF(AC381="",0,AC381),0)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x14ac:dyDescent="0.2">
      <c r="A383" s="506"/>
      <c r="B383" s="506"/>
      <c r="C383" s="506"/>
      <c r="D383" s="506"/>
      <c r="E383" s="506"/>
      <c r="F383" s="506"/>
      <c r="G383" s="506"/>
      <c r="H383" s="506"/>
      <c r="I383" s="506"/>
      <c r="J383" s="506"/>
      <c r="K383" s="506"/>
      <c r="L383" s="506"/>
      <c r="M383" s="506"/>
      <c r="N383" s="506"/>
      <c r="O383" s="504" t="s">
        <v>43</v>
      </c>
      <c r="P383" s="505"/>
      <c r="Q383" s="505"/>
      <c r="R383" s="505"/>
      <c r="S383" s="505"/>
      <c r="T383" s="39" t="s">
        <v>0</v>
      </c>
      <c r="U383" s="50">
        <f t="shared" ref="U383:AB383" si="202">IFERROR(SUM(U378:U381),0)</f>
        <v>0</v>
      </c>
      <c r="V383" s="50">
        <f t="shared" si="202"/>
        <v>0</v>
      </c>
      <c r="W383" s="50">
        <f t="shared" si="202"/>
        <v>0</v>
      </c>
      <c r="X383" s="50">
        <f t="shared" si="202"/>
        <v>0</v>
      </c>
      <c r="Y383" s="50">
        <f t="shared" si="202"/>
        <v>0</v>
      </c>
      <c r="Z383" s="50">
        <f t="shared" si="202"/>
        <v>0</v>
      </c>
      <c r="AA383" s="50">
        <f t="shared" si="202"/>
        <v>0</v>
      </c>
      <c r="AB383" s="50">
        <f t="shared" si="202"/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15" x14ac:dyDescent="0.25">
      <c r="A384" s="526" t="s">
        <v>538</v>
      </c>
      <c r="B384" s="509"/>
      <c r="C384" s="509"/>
      <c r="D384" s="509"/>
      <c r="E384" s="509"/>
      <c r="F384" s="509"/>
      <c r="G384" s="509"/>
      <c r="H384" s="509"/>
      <c r="I384" s="509"/>
      <c r="J384" s="509"/>
      <c r="K384" s="509"/>
      <c r="L384" s="509"/>
      <c r="M384" s="509"/>
      <c r="N384" s="509"/>
      <c r="O384" s="509"/>
      <c r="P384" s="509"/>
      <c r="Q384" s="509"/>
      <c r="R384" s="509"/>
      <c r="S384" s="509"/>
      <c r="T384" s="509"/>
      <c r="U384" s="509"/>
      <c r="V384" s="509"/>
      <c r="W384" s="509"/>
      <c r="X384" s="509"/>
      <c r="Y384" s="509"/>
      <c r="Z384" s="509"/>
      <c r="AA384" s="510"/>
      <c r="AB384" s="510"/>
      <c r="AC384" s="510"/>
      <c r="AD384" s="510"/>
      <c r="AE384" s="511"/>
      <c r="AF384" s="527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ht="15" x14ac:dyDescent="0.25">
      <c r="A385" s="507" t="s">
        <v>146</v>
      </c>
      <c r="B385" s="508"/>
      <c r="C385" s="508"/>
      <c r="D385" s="508"/>
      <c r="E385" s="508"/>
      <c r="F385" s="508"/>
      <c r="G385" s="508"/>
      <c r="H385" s="508"/>
      <c r="I385" s="508"/>
      <c r="J385" s="508"/>
      <c r="K385" s="508"/>
      <c r="L385" s="508"/>
      <c r="M385" s="508"/>
      <c r="N385" s="508"/>
      <c r="O385" s="508"/>
      <c r="P385" s="508"/>
      <c r="Q385" s="508"/>
      <c r="R385" s="508"/>
      <c r="S385" s="508"/>
      <c r="T385" s="508"/>
      <c r="U385" s="508"/>
      <c r="V385" s="508"/>
      <c r="W385" s="508"/>
      <c r="X385" s="509"/>
      <c r="Y385" s="509"/>
      <c r="Z385" s="509"/>
      <c r="AA385" s="510"/>
      <c r="AB385" s="510"/>
      <c r="AC385" s="510"/>
      <c r="AD385" s="510"/>
      <c r="AE385" s="511"/>
      <c r="AF385" s="512"/>
      <c r="AG385" s="2"/>
      <c r="AH385" s="2"/>
      <c r="AI385" s="2"/>
      <c r="AJ385" s="2"/>
      <c r="AK385" s="61"/>
      <c r="AL385" s="61"/>
      <c r="AM385" s="61"/>
      <c r="AN385" s="2"/>
      <c r="AO385" s="2"/>
      <c r="AP385" s="2"/>
      <c r="AQ385" s="2"/>
      <c r="AR385" s="2"/>
    </row>
    <row r="386" spans="1:82" x14ac:dyDescent="0.2">
      <c r="A386" s="79" t="s">
        <v>539</v>
      </c>
      <c r="B386" s="80" t="s">
        <v>540</v>
      </c>
      <c r="C386" s="80">
        <v>4301031261</v>
      </c>
      <c r="D386" s="80">
        <v>4680115885103</v>
      </c>
      <c r="E386" s="81">
        <v>0.27</v>
      </c>
      <c r="F386" s="82">
        <v>6</v>
      </c>
      <c r="G386" s="81">
        <v>1.62</v>
      </c>
      <c r="H386" s="81">
        <v>1.8</v>
      </c>
      <c r="I386" s="83">
        <v>182</v>
      </c>
      <c r="J386" s="83" t="s">
        <v>86</v>
      </c>
      <c r="K386" s="84" t="s">
        <v>98</v>
      </c>
      <c r="L386" s="84"/>
      <c r="M386" s="501">
        <v>40</v>
      </c>
      <c r="N386" s="501"/>
      <c r="O386" s="5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386" s="503"/>
      <c r="Q386" s="503"/>
      <c r="R386" s="503"/>
      <c r="S386" s="503"/>
      <c r="T386" s="85" t="s">
        <v>0</v>
      </c>
      <c r="U386" s="65">
        <v>0</v>
      </c>
      <c r="V386" s="66">
        <f>IFERROR(IF(U386="",0,CEILING((U386/$G386),1)*$G386),"")</f>
        <v>0</v>
      </c>
      <c r="W386" s="65">
        <v>0</v>
      </c>
      <c r="X386" s="66">
        <f>IFERROR(IF(W386="",0,CEILING((W386/$G386),1)*$G386),"")</f>
        <v>0</v>
      </c>
      <c r="Y386" s="65">
        <v>0</v>
      </c>
      <c r="Z386" s="66">
        <f>IFERROR(IF(Y386="",0,CEILING((Y386/$G386),1)*$G386),"")</f>
        <v>0</v>
      </c>
      <c r="AA386" s="65">
        <v>0</v>
      </c>
      <c r="AB386" s="66">
        <f>IFERROR(IF(AA386="",0,CEILING((AA386/$G386),1)*$G386),"")</f>
        <v>0</v>
      </c>
      <c r="AC386" s="67" t="str">
        <f>IF(IFERROR(ROUNDUP(V386/G386,0)*0.00651,0)+IFERROR(ROUNDUP(X386/G386,0)*0.00651,0)+IFERROR(ROUNDUP(Z386/G386,0)*0.00651,0)+IFERROR(ROUNDUP(AB386/G386,0)*0.00651,0)=0,"",IFERROR(ROUNDUP(V386/G386,0)*0.00651,0)+IFERROR(ROUNDUP(X386/G386,0)*0.00651,0)+IFERROR(ROUNDUP(Z386/G386,0)*0.00651,0)+IFERROR(ROUNDUP(AB386/G386,0)*0.00651,0))</f>
        <v/>
      </c>
      <c r="AD386" s="79" t="s">
        <v>57</v>
      </c>
      <c r="AE386" s="79" t="s">
        <v>57</v>
      </c>
      <c r="AF386" s="408" t="s">
        <v>541</v>
      </c>
      <c r="AG386" s="2"/>
      <c r="AH386" s="2"/>
      <c r="AI386" s="2"/>
      <c r="AJ386" s="2"/>
      <c r="AK386" s="2"/>
      <c r="AL386" s="61"/>
      <c r="AM386" s="61"/>
      <c r="AN386" s="61"/>
      <c r="AO386" s="2"/>
      <c r="AP386" s="2"/>
      <c r="AQ386" s="2"/>
      <c r="AR386" s="2"/>
      <c r="AS386" s="2"/>
      <c r="AT386" s="2"/>
      <c r="AU386" s="20"/>
      <c r="AV386" s="20"/>
      <c r="AW386" s="21"/>
      <c r="BB386" s="407" t="s">
        <v>65</v>
      </c>
      <c r="BO386" s="77">
        <f>IFERROR(U386*H386/G386,0)</f>
        <v>0</v>
      </c>
      <c r="BP386" s="77">
        <f>IFERROR(V386*H386/G386,0)</f>
        <v>0</v>
      </c>
      <c r="BQ386" s="77">
        <f>IFERROR(1/I386*(U386/G386),0)</f>
        <v>0</v>
      </c>
      <c r="BR386" s="77">
        <f>IFERROR(1/I386*(V386/G386),0)</f>
        <v>0</v>
      </c>
      <c r="BS386" s="77">
        <f>IFERROR(W386*H386/G386,0)</f>
        <v>0</v>
      </c>
      <c r="BT386" s="77">
        <f>IFERROR(X386*H386/G386,0)</f>
        <v>0</v>
      </c>
      <c r="BU386" s="77">
        <f>IFERROR(1/I386*(W386/G386),0)</f>
        <v>0</v>
      </c>
      <c r="BV386" s="77">
        <f>IFERROR(1/I386*(X386/G386),0)</f>
        <v>0</v>
      </c>
      <c r="BW386" s="77">
        <f>IFERROR(Y386*H386/G386,0)</f>
        <v>0</v>
      </c>
      <c r="BX386" s="77">
        <f>IFERROR(Z386*H386/G386,0)</f>
        <v>0</v>
      </c>
      <c r="BY386" s="77">
        <f>IFERROR(1/I386*(Y386/G386),0)</f>
        <v>0</v>
      </c>
      <c r="BZ386" s="77">
        <f>IFERROR(1/I386*(Z386/G386),0)</f>
        <v>0</v>
      </c>
      <c r="CA386" s="77">
        <f>IFERROR(AA386*H386/G386,0)</f>
        <v>0</v>
      </c>
      <c r="CB386" s="77">
        <f>IFERROR(AB386*H386/G386,0)</f>
        <v>0</v>
      </c>
      <c r="CC386" s="77">
        <f>IFERROR(1/I386*(AA386/G386),0)</f>
        <v>0</v>
      </c>
      <c r="CD386" s="77">
        <f>IFERROR(1/I386*(AB386/G386),0)</f>
        <v>0</v>
      </c>
    </row>
    <row r="387" spans="1:82" x14ac:dyDescent="0.2">
      <c r="A387" s="79" t="s">
        <v>539</v>
      </c>
      <c r="B387" s="80" t="s">
        <v>542</v>
      </c>
      <c r="C387" s="80">
        <v>4301031400</v>
      </c>
      <c r="D387" s="80">
        <v>4680115886353</v>
      </c>
      <c r="E387" s="81">
        <v>0.27</v>
      </c>
      <c r="F387" s="82">
        <v>6</v>
      </c>
      <c r="G387" s="81">
        <v>1.62</v>
      </c>
      <c r="H387" s="81">
        <v>1.8</v>
      </c>
      <c r="I387" s="83">
        <v>182</v>
      </c>
      <c r="J387" s="83" t="s">
        <v>86</v>
      </c>
      <c r="K387" s="84" t="s">
        <v>98</v>
      </c>
      <c r="L387" s="84"/>
      <c r="M387" s="501">
        <v>40</v>
      </c>
      <c r="N387" s="501"/>
      <c r="O387" s="559" t="s">
        <v>543</v>
      </c>
      <c r="P387" s="503"/>
      <c r="Q387" s="503"/>
      <c r="R387" s="503"/>
      <c r="S387" s="503"/>
      <c r="T387" s="85" t="s">
        <v>0</v>
      </c>
      <c r="U387" s="65">
        <v>0</v>
      </c>
      <c r="V387" s="66">
        <f>IFERROR(IF(U387="",0,CEILING((U387/$G387),1)*$G387),"")</f>
        <v>0</v>
      </c>
      <c r="W387" s="65">
        <v>0</v>
      </c>
      <c r="X387" s="66">
        <f>IFERROR(IF(W387="",0,CEILING((W387/$G387),1)*$G387),"")</f>
        <v>0</v>
      </c>
      <c r="Y387" s="65">
        <v>0</v>
      </c>
      <c r="Z387" s="66">
        <f>IFERROR(IF(Y387="",0,CEILING((Y387/$G387),1)*$G387),"")</f>
        <v>0</v>
      </c>
      <c r="AA387" s="65">
        <v>0</v>
      </c>
      <c r="AB387" s="66">
        <f>IFERROR(IF(AA387="",0,CEILING((AA387/$G387),1)*$G387),"")</f>
        <v>0</v>
      </c>
      <c r="AC387" s="67" t="str">
        <f>IF(IFERROR(ROUNDUP(V387/G387,0)*0.00651,0)+IFERROR(ROUNDUP(X387/G387,0)*0.00651,0)+IFERROR(ROUNDUP(Z387/G387,0)*0.00651,0)+IFERROR(ROUNDUP(AB387/G387,0)*0.00651,0)=0,"",IFERROR(ROUNDUP(V387/G387,0)*0.00651,0)+IFERROR(ROUNDUP(X387/G387,0)*0.00651,0)+IFERROR(ROUNDUP(Z387/G387,0)*0.00651,0)+IFERROR(ROUNDUP(AB387/G387,0)*0.00651,0))</f>
        <v/>
      </c>
      <c r="AD387" s="79" t="s">
        <v>57</v>
      </c>
      <c r="AE387" s="79" t="s">
        <v>57</v>
      </c>
      <c r="AF387" s="410" t="s">
        <v>541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409" t="s">
        <v>65</v>
      </c>
      <c r="BO387" s="77">
        <f>IFERROR(U387*H387/G387,0)</f>
        <v>0</v>
      </c>
      <c r="BP387" s="77">
        <f>IFERROR(V387*H387/G387,0)</f>
        <v>0</v>
      </c>
      <c r="BQ387" s="77">
        <f>IFERROR(1/I387*(U387/G387),0)</f>
        <v>0</v>
      </c>
      <c r="BR387" s="77">
        <f>IFERROR(1/I387*(V387/G387),0)</f>
        <v>0</v>
      </c>
      <c r="BS387" s="77">
        <f>IFERROR(W387*H387/G387,0)</f>
        <v>0</v>
      </c>
      <c r="BT387" s="77">
        <f>IFERROR(X387*H387/G387,0)</f>
        <v>0</v>
      </c>
      <c r="BU387" s="77">
        <f>IFERROR(1/I387*(W387/G387),0)</f>
        <v>0</v>
      </c>
      <c r="BV387" s="77">
        <f>IFERROR(1/I387*(X387/G387),0)</f>
        <v>0</v>
      </c>
      <c r="BW387" s="77">
        <f>IFERROR(Y387*H387/G387,0)</f>
        <v>0</v>
      </c>
      <c r="BX387" s="77">
        <f>IFERROR(Z387*H387/G387,0)</f>
        <v>0</v>
      </c>
      <c r="BY387" s="77">
        <f>IFERROR(1/I387*(Y387/G387),0)</f>
        <v>0</v>
      </c>
      <c r="BZ387" s="77">
        <f>IFERROR(1/I387*(Z387/G387),0)</f>
        <v>0</v>
      </c>
      <c r="CA387" s="77">
        <f>IFERROR(AA387*H387/G387,0)</f>
        <v>0</v>
      </c>
      <c r="CB387" s="77">
        <f>IFERROR(AB387*H387/G387,0)</f>
        <v>0</v>
      </c>
      <c r="CC387" s="77">
        <f>IFERROR(1/I387*(AA387/G387),0)</f>
        <v>0</v>
      </c>
      <c r="CD387" s="77">
        <f>IFERROR(1/I387*(AB387/G387),0)</f>
        <v>0</v>
      </c>
    </row>
    <row r="388" spans="1:82" x14ac:dyDescent="0.2">
      <c r="A388" s="506"/>
      <c r="B388" s="506"/>
      <c r="C388" s="506"/>
      <c r="D388" s="506"/>
      <c r="E388" s="506"/>
      <c r="F388" s="506"/>
      <c r="G388" s="506"/>
      <c r="H388" s="506"/>
      <c r="I388" s="506"/>
      <c r="J388" s="506"/>
      <c r="K388" s="506"/>
      <c r="L388" s="506"/>
      <c r="M388" s="506"/>
      <c r="N388" s="506"/>
      <c r="O388" s="504" t="s">
        <v>43</v>
      </c>
      <c r="P388" s="505"/>
      <c r="Q388" s="505"/>
      <c r="R388" s="505"/>
      <c r="S388" s="505"/>
      <c r="T388" s="39" t="s">
        <v>42</v>
      </c>
      <c r="U388" s="50">
        <f>IFERROR(U386/G386,0)+IFERROR(U387/G387,0)</f>
        <v>0</v>
      </c>
      <c r="V388" s="50">
        <f>IFERROR(V386/G386,0)+IFERROR(V387/G387,0)</f>
        <v>0</v>
      </c>
      <c r="W388" s="50">
        <f>IFERROR(W386/G386,0)+IFERROR(W387/G387,0)</f>
        <v>0</v>
      </c>
      <c r="X388" s="50">
        <f>IFERROR(X386/G386,0)+IFERROR(X387/G387,0)</f>
        <v>0</v>
      </c>
      <c r="Y388" s="50">
        <f>IFERROR(Y386/G386,0)+IFERROR(Y387/G387,0)</f>
        <v>0</v>
      </c>
      <c r="Z388" s="50">
        <f>IFERROR(Z386/G386,0)+IFERROR(Z387/G387,0)</f>
        <v>0</v>
      </c>
      <c r="AA388" s="50">
        <f>IFERROR(AA386/G386,0)+IFERROR(AA387/G387,0)</f>
        <v>0</v>
      </c>
      <c r="AB388" s="50">
        <f>IFERROR(AB386/G386,0)+IFERROR(AB387/G387,0)</f>
        <v>0</v>
      </c>
      <c r="AC388" s="50">
        <f>IFERROR(IF(AC386="",0,AC386),0)+IFERROR(IF(AC387="",0,AC387),0)</f>
        <v>0</v>
      </c>
      <c r="AD388" s="3"/>
      <c r="AE388" s="72"/>
      <c r="AF388" s="3"/>
      <c r="AG388" s="3"/>
      <c r="AH388" s="3"/>
      <c r="AI388" s="3"/>
      <c r="AJ388" s="3"/>
      <c r="AK388" s="3"/>
      <c r="AL388" s="62"/>
      <c r="AM388" s="62"/>
      <c r="AN388" s="62"/>
      <c r="AO388" s="3"/>
      <c r="AP388" s="3"/>
      <c r="AQ388" s="2"/>
      <c r="AR388" s="2"/>
      <c r="AS388" s="2"/>
      <c r="AT388" s="2"/>
      <c r="AU388" s="20"/>
      <c r="AV388" s="20"/>
      <c r="AW388" s="21"/>
    </row>
    <row r="389" spans="1:82" x14ac:dyDescent="0.2">
      <c r="A389" s="506"/>
      <c r="B389" s="506"/>
      <c r="C389" s="506"/>
      <c r="D389" s="506"/>
      <c r="E389" s="506"/>
      <c r="F389" s="506"/>
      <c r="G389" s="506"/>
      <c r="H389" s="506"/>
      <c r="I389" s="506"/>
      <c r="J389" s="506"/>
      <c r="K389" s="506"/>
      <c r="L389" s="506"/>
      <c r="M389" s="506"/>
      <c r="N389" s="506"/>
      <c r="O389" s="504" t="s">
        <v>43</v>
      </c>
      <c r="P389" s="505"/>
      <c r="Q389" s="505"/>
      <c r="R389" s="505"/>
      <c r="S389" s="505"/>
      <c r="T389" s="39" t="s">
        <v>0</v>
      </c>
      <c r="U389" s="50">
        <f t="shared" ref="U389:AB389" si="203">IFERROR(SUM(U386:U387),0)</f>
        <v>0</v>
      </c>
      <c r="V389" s="50">
        <f t="shared" si="203"/>
        <v>0</v>
      </c>
      <c r="W389" s="50">
        <f t="shared" si="203"/>
        <v>0</v>
      </c>
      <c r="X389" s="50">
        <f t="shared" si="203"/>
        <v>0</v>
      </c>
      <c r="Y389" s="50">
        <f t="shared" si="203"/>
        <v>0</v>
      </c>
      <c r="Z389" s="50">
        <f t="shared" si="203"/>
        <v>0</v>
      </c>
      <c r="AA389" s="50">
        <f t="shared" si="203"/>
        <v>0</v>
      </c>
      <c r="AB389" s="50">
        <f t="shared" si="203"/>
        <v>0</v>
      </c>
      <c r="AC389" s="50" t="s">
        <v>57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ht="15" x14ac:dyDescent="0.25">
      <c r="A390" s="507" t="s">
        <v>173</v>
      </c>
      <c r="B390" s="508"/>
      <c r="C390" s="508"/>
      <c r="D390" s="508"/>
      <c r="E390" s="508"/>
      <c r="F390" s="508"/>
      <c r="G390" s="508"/>
      <c r="H390" s="508"/>
      <c r="I390" s="508"/>
      <c r="J390" s="508"/>
      <c r="K390" s="508"/>
      <c r="L390" s="508"/>
      <c r="M390" s="508"/>
      <c r="N390" s="508"/>
      <c r="O390" s="508"/>
      <c r="P390" s="508"/>
      <c r="Q390" s="508"/>
      <c r="R390" s="508"/>
      <c r="S390" s="508"/>
      <c r="T390" s="508"/>
      <c r="U390" s="508"/>
      <c r="V390" s="508"/>
      <c r="W390" s="508"/>
      <c r="X390" s="509"/>
      <c r="Y390" s="509"/>
      <c r="Z390" s="509"/>
      <c r="AA390" s="510"/>
      <c r="AB390" s="510"/>
      <c r="AC390" s="510"/>
      <c r="AD390" s="510"/>
      <c r="AE390" s="511"/>
      <c r="AF390" s="512"/>
      <c r="AG390" s="2"/>
      <c r="AH390" s="2"/>
      <c r="AI390" s="2"/>
      <c r="AJ390" s="2"/>
      <c r="AK390" s="61"/>
      <c r="AL390" s="61"/>
      <c r="AM390" s="61"/>
      <c r="AN390" s="2"/>
      <c r="AO390" s="2"/>
      <c r="AP390" s="2"/>
      <c r="AQ390" s="2"/>
      <c r="AR390" s="2"/>
    </row>
    <row r="391" spans="1:82" x14ac:dyDescent="0.2">
      <c r="A391" s="79" t="s">
        <v>544</v>
      </c>
      <c r="B391" s="80" t="s">
        <v>545</v>
      </c>
      <c r="C391" s="80">
        <v>4301060412</v>
      </c>
      <c r="D391" s="80">
        <v>4680115885509</v>
      </c>
      <c r="E391" s="81">
        <v>0.27</v>
      </c>
      <c r="F391" s="82">
        <v>6</v>
      </c>
      <c r="G391" s="81">
        <v>1.62</v>
      </c>
      <c r="H391" s="81">
        <v>1.8660000000000001</v>
      </c>
      <c r="I391" s="83">
        <v>182</v>
      </c>
      <c r="J391" s="83" t="s">
        <v>86</v>
      </c>
      <c r="K391" s="84" t="s">
        <v>98</v>
      </c>
      <c r="L391" s="84"/>
      <c r="M391" s="501">
        <v>35</v>
      </c>
      <c r="N391" s="501"/>
      <c r="O391" s="56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391" s="503"/>
      <c r="Q391" s="503"/>
      <c r="R391" s="503"/>
      <c r="S391" s="503"/>
      <c r="T391" s="85" t="s">
        <v>0</v>
      </c>
      <c r="U391" s="65">
        <v>0</v>
      </c>
      <c r="V391" s="66">
        <f>IFERROR(IF(U391="",0,CEILING((U391/$G391),1)*$G391),"")</f>
        <v>0</v>
      </c>
      <c r="W391" s="65">
        <v>0</v>
      </c>
      <c r="X391" s="66">
        <f>IFERROR(IF(W391="",0,CEILING((W391/$G391),1)*$G391),"")</f>
        <v>0</v>
      </c>
      <c r="Y391" s="65">
        <v>0</v>
      </c>
      <c r="Z391" s="66">
        <f>IFERROR(IF(Y391="",0,CEILING((Y391/$G391),1)*$G391),"")</f>
        <v>0</v>
      </c>
      <c r="AA391" s="65">
        <v>0</v>
      </c>
      <c r="AB391" s="66">
        <f>IFERROR(IF(AA391="",0,CEILING((AA391/$G391),1)*$G391),"")</f>
        <v>0</v>
      </c>
      <c r="AC391" s="67" t="str">
        <f>IF(IFERROR(ROUNDUP(V391/G391,0)*0.00651,0)+IFERROR(ROUNDUP(X391/G391,0)*0.00651,0)+IFERROR(ROUNDUP(Z391/G391,0)*0.00651,0)+IFERROR(ROUNDUP(AB391/G391,0)*0.00651,0)=0,"",IFERROR(ROUNDUP(V391/G391,0)*0.00651,0)+IFERROR(ROUNDUP(X391/G391,0)*0.00651,0)+IFERROR(ROUNDUP(Z391/G391,0)*0.00651,0)+IFERROR(ROUNDUP(AB391/G391,0)*0.00651,0))</f>
        <v/>
      </c>
      <c r="AD391" s="79" t="s">
        <v>57</v>
      </c>
      <c r="AE391" s="79" t="s">
        <v>57</v>
      </c>
      <c r="AF391" s="412" t="s">
        <v>546</v>
      </c>
      <c r="AG391" s="2"/>
      <c r="AH391" s="2"/>
      <c r="AI391" s="2"/>
      <c r="AJ391" s="2"/>
      <c r="AK391" s="2"/>
      <c r="AL391" s="61"/>
      <c r="AM391" s="61"/>
      <c r="AN391" s="61"/>
      <c r="AO391" s="2"/>
      <c r="AP391" s="2"/>
      <c r="AQ391" s="2"/>
      <c r="AR391" s="2"/>
      <c r="AS391" s="2"/>
      <c r="AT391" s="2"/>
      <c r="AU391" s="20"/>
      <c r="AV391" s="20"/>
      <c r="AW391" s="21"/>
      <c r="BB391" s="411" t="s">
        <v>65</v>
      </c>
      <c r="BO391" s="77">
        <f>IFERROR(U391*H391/G391,0)</f>
        <v>0</v>
      </c>
      <c r="BP391" s="77">
        <f>IFERROR(V391*H391/G391,0)</f>
        <v>0</v>
      </c>
      <c r="BQ391" s="77">
        <f>IFERROR(1/I391*(U391/G391),0)</f>
        <v>0</v>
      </c>
      <c r="BR391" s="77">
        <f>IFERROR(1/I391*(V391/G391),0)</f>
        <v>0</v>
      </c>
      <c r="BS391" s="77">
        <f>IFERROR(W391*H391/G391,0)</f>
        <v>0</v>
      </c>
      <c r="BT391" s="77">
        <f>IFERROR(X391*H391/G391,0)</f>
        <v>0</v>
      </c>
      <c r="BU391" s="77">
        <f>IFERROR(1/I391*(W391/G391),0)</f>
        <v>0</v>
      </c>
      <c r="BV391" s="77">
        <f>IFERROR(1/I391*(X391/G391),0)</f>
        <v>0</v>
      </c>
      <c r="BW391" s="77">
        <f>IFERROR(Y391*H391/G391,0)</f>
        <v>0</v>
      </c>
      <c r="BX391" s="77">
        <f>IFERROR(Z391*H391/G391,0)</f>
        <v>0</v>
      </c>
      <c r="BY391" s="77">
        <f>IFERROR(1/I391*(Y391/G391),0)</f>
        <v>0</v>
      </c>
      <c r="BZ391" s="77">
        <f>IFERROR(1/I391*(Z391/G391),0)</f>
        <v>0</v>
      </c>
      <c r="CA391" s="77">
        <f>IFERROR(AA391*H391/G391,0)</f>
        <v>0</v>
      </c>
      <c r="CB391" s="77">
        <f>IFERROR(AB391*H391/G391,0)</f>
        <v>0</v>
      </c>
      <c r="CC391" s="77">
        <f>IFERROR(1/I391*(AA391/G391),0)</f>
        <v>0</v>
      </c>
      <c r="CD391" s="77">
        <f>IFERROR(1/I391*(AB391/G391),0)</f>
        <v>0</v>
      </c>
    </row>
    <row r="392" spans="1:82" x14ac:dyDescent="0.2">
      <c r="A392" s="506"/>
      <c r="B392" s="506"/>
      <c r="C392" s="506"/>
      <c r="D392" s="506"/>
      <c r="E392" s="506"/>
      <c r="F392" s="506"/>
      <c r="G392" s="506"/>
      <c r="H392" s="506"/>
      <c r="I392" s="506"/>
      <c r="J392" s="506"/>
      <c r="K392" s="506"/>
      <c r="L392" s="506"/>
      <c r="M392" s="506"/>
      <c r="N392" s="506"/>
      <c r="O392" s="504" t="s">
        <v>43</v>
      </c>
      <c r="P392" s="505"/>
      <c r="Q392" s="505"/>
      <c r="R392" s="505"/>
      <c r="S392" s="505"/>
      <c r="T392" s="39" t="s">
        <v>42</v>
      </c>
      <c r="U392" s="50">
        <f>IFERROR(U391/G391,0)</f>
        <v>0</v>
      </c>
      <c r="V392" s="50">
        <f>IFERROR(V391/G391,0)</f>
        <v>0</v>
      </c>
      <c r="W392" s="50">
        <f>IFERROR(W391/G391,0)</f>
        <v>0</v>
      </c>
      <c r="X392" s="50">
        <f>IFERROR(X391/G391,0)</f>
        <v>0</v>
      </c>
      <c r="Y392" s="50">
        <f>IFERROR(Y391/G391,0)</f>
        <v>0</v>
      </c>
      <c r="Z392" s="50">
        <f>IFERROR(Z391/G391,0)</f>
        <v>0</v>
      </c>
      <c r="AA392" s="50">
        <f>IFERROR(AA391/G391,0)</f>
        <v>0</v>
      </c>
      <c r="AB392" s="50">
        <f>IFERROR(AB391/G391,0)</f>
        <v>0</v>
      </c>
      <c r="AC392" s="50">
        <f>IFERROR(IF(AC391="",0,AC391),0)</f>
        <v>0</v>
      </c>
      <c r="AD392" s="3"/>
      <c r="AE392" s="72"/>
      <c r="AF392" s="3"/>
      <c r="AG392" s="3"/>
      <c r="AH392" s="3"/>
      <c r="AI392" s="3"/>
      <c r="AJ392" s="3"/>
      <c r="AK392" s="3"/>
      <c r="AL392" s="62"/>
      <c r="AM392" s="62"/>
      <c r="AN392" s="62"/>
      <c r="AO392" s="3"/>
      <c r="AP392" s="3"/>
      <c r="AQ392" s="2"/>
      <c r="AR392" s="2"/>
      <c r="AS392" s="2"/>
      <c r="AT392" s="2"/>
      <c r="AU392" s="20"/>
      <c r="AV392" s="20"/>
      <c r="AW392" s="21"/>
    </row>
    <row r="393" spans="1:82" x14ac:dyDescent="0.2">
      <c r="A393" s="506"/>
      <c r="B393" s="506"/>
      <c r="C393" s="506"/>
      <c r="D393" s="506"/>
      <c r="E393" s="506"/>
      <c r="F393" s="506"/>
      <c r="G393" s="506"/>
      <c r="H393" s="506"/>
      <c r="I393" s="506"/>
      <c r="J393" s="506"/>
      <c r="K393" s="506"/>
      <c r="L393" s="506"/>
      <c r="M393" s="506"/>
      <c r="N393" s="506"/>
      <c r="O393" s="504" t="s">
        <v>43</v>
      </c>
      <c r="P393" s="505"/>
      <c r="Q393" s="505"/>
      <c r="R393" s="505"/>
      <c r="S393" s="505"/>
      <c r="T393" s="39" t="s">
        <v>0</v>
      </c>
      <c r="U393" s="50">
        <f t="shared" ref="U393:AB393" si="204">IFERROR(SUM(U391:U391),0)</f>
        <v>0</v>
      </c>
      <c r="V393" s="50">
        <f t="shared" si="204"/>
        <v>0</v>
      </c>
      <c r="W393" s="50">
        <f t="shared" si="204"/>
        <v>0</v>
      </c>
      <c r="X393" s="50">
        <f t="shared" si="204"/>
        <v>0</v>
      </c>
      <c r="Y393" s="50">
        <f t="shared" si="204"/>
        <v>0</v>
      </c>
      <c r="Z393" s="50">
        <f t="shared" si="204"/>
        <v>0</v>
      </c>
      <c r="AA393" s="50">
        <f t="shared" si="204"/>
        <v>0</v>
      </c>
      <c r="AB393" s="50">
        <f t="shared" si="204"/>
        <v>0</v>
      </c>
      <c r="AC393" s="50" t="s">
        <v>57</v>
      </c>
      <c r="AD393" s="3"/>
      <c r="AE393" s="72"/>
      <c r="AF393" s="3"/>
      <c r="AG393" s="3"/>
      <c r="AH393" s="3"/>
      <c r="AI393" s="3"/>
      <c r="AJ393" s="3"/>
      <c r="AK393" s="3"/>
      <c r="AL393" s="62"/>
      <c r="AM393" s="62"/>
      <c r="AN393" s="62"/>
      <c r="AO393" s="3"/>
      <c r="AP393" s="3"/>
      <c r="AQ393" s="2"/>
      <c r="AR393" s="2"/>
      <c r="AS393" s="2"/>
      <c r="AT393" s="2"/>
      <c r="AU393" s="20"/>
      <c r="AV393" s="20"/>
      <c r="AW393" s="21"/>
    </row>
    <row r="394" spans="1:82" ht="27.75" customHeight="1" x14ac:dyDescent="0.2">
      <c r="A394" s="542" t="s">
        <v>547</v>
      </c>
      <c r="B394" s="543"/>
      <c r="C394" s="543"/>
      <c r="D394" s="543"/>
      <c r="E394" s="543"/>
      <c r="F394" s="543"/>
      <c r="G394" s="543"/>
      <c r="H394" s="543"/>
      <c r="I394" s="543"/>
      <c r="J394" s="543"/>
      <c r="K394" s="543"/>
      <c r="L394" s="543"/>
      <c r="M394" s="543"/>
      <c r="N394" s="543"/>
      <c r="O394" s="543"/>
      <c r="P394" s="543"/>
      <c r="Q394" s="543"/>
      <c r="R394" s="543"/>
      <c r="S394" s="543"/>
      <c r="T394" s="543"/>
      <c r="U394" s="543"/>
      <c r="V394" s="543"/>
      <c r="W394" s="544"/>
      <c r="X394" s="544"/>
      <c r="Y394" s="544"/>
      <c r="Z394" s="544"/>
      <c r="AA394" s="510"/>
      <c r="AB394" s="510"/>
      <c r="AC394" s="510"/>
      <c r="AD394" s="510"/>
      <c r="AE394" s="511"/>
      <c r="AF394" s="545"/>
      <c r="AG394" s="2"/>
      <c r="AH394" s="2"/>
      <c r="AI394" s="2"/>
      <c r="AJ394" s="2"/>
      <c r="AK394" s="61"/>
      <c r="AL394" s="61"/>
      <c r="AM394" s="61"/>
      <c r="AN394" s="2"/>
      <c r="AO394" s="2"/>
      <c r="AP394" s="2"/>
      <c r="AQ394" s="2"/>
      <c r="AR394" s="2"/>
    </row>
    <row r="395" spans="1:82" ht="15" x14ac:dyDescent="0.25">
      <c r="A395" s="526" t="s">
        <v>547</v>
      </c>
      <c r="B395" s="509"/>
      <c r="C395" s="509"/>
      <c r="D395" s="509"/>
      <c r="E395" s="509"/>
      <c r="F395" s="509"/>
      <c r="G395" s="509"/>
      <c r="H395" s="509"/>
      <c r="I395" s="509"/>
      <c r="J395" s="509"/>
      <c r="K395" s="509"/>
      <c r="L395" s="509"/>
      <c r="M395" s="509"/>
      <c r="N395" s="509"/>
      <c r="O395" s="509"/>
      <c r="P395" s="509"/>
      <c r="Q395" s="509"/>
      <c r="R395" s="509"/>
      <c r="S395" s="509"/>
      <c r="T395" s="509"/>
      <c r="U395" s="509"/>
      <c r="V395" s="509"/>
      <c r="W395" s="509"/>
      <c r="X395" s="509"/>
      <c r="Y395" s="509"/>
      <c r="Z395" s="509"/>
      <c r="AA395" s="510"/>
      <c r="AB395" s="510"/>
      <c r="AC395" s="510"/>
      <c r="AD395" s="510"/>
      <c r="AE395" s="511"/>
      <c r="AF395" s="527"/>
      <c r="AG395" s="2"/>
      <c r="AH395" s="2"/>
      <c r="AI395" s="2"/>
      <c r="AJ395" s="2"/>
      <c r="AK395" s="61"/>
      <c r="AL395" s="61"/>
      <c r="AM395" s="61"/>
      <c r="AN395" s="2"/>
      <c r="AO395" s="2"/>
      <c r="AP395" s="2"/>
      <c r="AQ395" s="2"/>
      <c r="AR395" s="2"/>
    </row>
    <row r="396" spans="1:82" ht="15" x14ac:dyDescent="0.25">
      <c r="A396" s="507" t="s">
        <v>118</v>
      </c>
      <c r="B396" s="508"/>
      <c r="C396" s="508"/>
      <c r="D396" s="508"/>
      <c r="E396" s="508"/>
      <c r="F396" s="508"/>
      <c r="G396" s="508"/>
      <c r="H396" s="508"/>
      <c r="I396" s="508"/>
      <c r="J396" s="508"/>
      <c r="K396" s="508"/>
      <c r="L396" s="508"/>
      <c r="M396" s="508"/>
      <c r="N396" s="508"/>
      <c r="O396" s="508"/>
      <c r="P396" s="508"/>
      <c r="Q396" s="508"/>
      <c r="R396" s="508"/>
      <c r="S396" s="508"/>
      <c r="T396" s="508"/>
      <c r="U396" s="508"/>
      <c r="V396" s="508"/>
      <c r="W396" s="508"/>
      <c r="X396" s="509"/>
      <c r="Y396" s="509"/>
      <c r="Z396" s="509"/>
      <c r="AA396" s="510"/>
      <c r="AB396" s="510"/>
      <c r="AC396" s="510"/>
      <c r="AD396" s="510"/>
      <c r="AE396" s="511"/>
      <c r="AF396" s="512"/>
      <c r="AG396" s="2"/>
      <c r="AH396" s="2"/>
      <c r="AI396" s="2"/>
      <c r="AJ396" s="2"/>
      <c r="AK396" s="61"/>
      <c r="AL396" s="61"/>
      <c r="AM396" s="61"/>
      <c r="AN396" s="2"/>
      <c r="AO396" s="2"/>
      <c r="AP396" s="2"/>
      <c r="AQ396" s="2"/>
      <c r="AR396" s="2"/>
    </row>
    <row r="397" spans="1:82" x14ac:dyDescent="0.2">
      <c r="A397" s="79" t="s">
        <v>548</v>
      </c>
      <c r="B397" s="80" t="s">
        <v>549</v>
      </c>
      <c r="C397" s="80">
        <v>4301011782</v>
      </c>
      <c r="D397" s="80">
        <v>4680115884519</v>
      </c>
      <c r="E397" s="81">
        <v>0.88</v>
      </c>
      <c r="F397" s="82">
        <v>6</v>
      </c>
      <c r="G397" s="81">
        <v>5.28</v>
      </c>
      <c r="H397" s="81">
        <v>5.64</v>
      </c>
      <c r="I397" s="83">
        <v>104</v>
      </c>
      <c r="J397" s="83" t="s">
        <v>137</v>
      </c>
      <c r="K397" s="84" t="s">
        <v>125</v>
      </c>
      <c r="L397" s="84"/>
      <c r="M397" s="501">
        <v>60</v>
      </c>
      <c r="N397" s="501"/>
      <c r="O397" s="5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397" s="503"/>
      <c r="Q397" s="503"/>
      <c r="R397" s="503"/>
      <c r="S397" s="503"/>
      <c r="T397" s="85" t="s">
        <v>0</v>
      </c>
      <c r="U397" s="65">
        <v>0</v>
      </c>
      <c r="V397" s="66">
        <f>IFERROR(IF(U397="",0,CEILING((U397/$G397),1)*$G397),"")</f>
        <v>0</v>
      </c>
      <c r="W397" s="65">
        <v>0</v>
      </c>
      <c r="X397" s="66">
        <f>IFERROR(IF(W397="",0,CEILING((W397/$G397),1)*$G397),"")</f>
        <v>0</v>
      </c>
      <c r="Y397" s="65">
        <v>0</v>
      </c>
      <c r="Z397" s="66">
        <f>IFERROR(IF(Y397="",0,CEILING((Y397/$G397),1)*$G397),"")</f>
        <v>0</v>
      </c>
      <c r="AA397" s="65">
        <v>0</v>
      </c>
      <c r="AB397" s="66">
        <f>IFERROR(IF(AA397="",0,CEILING((AA397/$G397),1)*$G397),"")</f>
        <v>0</v>
      </c>
      <c r="AC397" s="67" t="str">
        <f>IF(IFERROR(ROUNDUP(V397/G397,0)*0.01196,0)+IFERROR(ROUNDUP(X397/G397,0)*0.01196,0)+IFERROR(ROUNDUP(Z397/G397,0)*0.01196,0)+IFERROR(ROUNDUP(AB397/G397,0)*0.01196,0)=0,"",IFERROR(ROUNDUP(V397/G397,0)*0.01196,0)+IFERROR(ROUNDUP(X397/G397,0)*0.01196,0)+IFERROR(ROUNDUP(Z397/G397,0)*0.01196,0)+IFERROR(ROUNDUP(AB397/G397,0)*0.01196,0))</f>
        <v/>
      </c>
      <c r="AD397" s="79" t="s">
        <v>57</v>
      </c>
      <c r="AE397" s="79" t="s">
        <v>57</v>
      </c>
      <c r="AF397" s="414" t="s">
        <v>550</v>
      </c>
      <c r="AG397" s="2"/>
      <c r="AH397" s="2"/>
      <c r="AI397" s="2"/>
      <c r="AJ397" s="2"/>
      <c r="AK397" s="2"/>
      <c r="AL397" s="61"/>
      <c r="AM397" s="61"/>
      <c r="AN397" s="61"/>
      <c r="AO397" s="2"/>
      <c r="AP397" s="2"/>
      <c r="AQ397" s="2"/>
      <c r="AR397" s="2"/>
      <c r="AS397" s="2"/>
      <c r="AT397" s="2"/>
      <c r="AU397" s="20"/>
      <c r="AV397" s="20"/>
      <c r="AW397" s="21"/>
      <c r="BB397" s="413" t="s">
        <v>65</v>
      </c>
      <c r="BO397" s="77">
        <f>IFERROR(U397*H397/G397,0)</f>
        <v>0</v>
      </c>
      <c r="BP397" s="77">
        <f>IFERROR(V397*H397/G397,0)</f>
        <v>0</v>
      </c>
      <c r="BQ397" s="77">
        <f>IFERROR(1/I397*(U397/G397),0)</f>
        <v>0</v>
      </c>
      <c r="BR397" s="77">
        <f>IFERROR(1/I397*(V397/G397),0)</f>
        <v>0</v>
      </c>
      <c r="BS397" s="77">
        <f>IFERROR(W397*H397/G397,0)</f>
        <v>0</v>
      </c>
      <c r="BT397" s="77">
        <f>IFERROR(X397*H397/G397,0)</f>
        <v>0</v>
      </c>
      <c r="BU397" s="77">
        <f>IFERROR(1/I397*(W397/G397),0)</f>
        <v>0</v>
      </c>
      <c r="BV397" s="77">
        <f>IFERROR(1/I397*(X397/G397),0)</f>
        <v>0</v>
      </c>
      <c r="BW397" s="77">
        <f>IFERROR(Y397*H397/G397,0)</f>
        <v>0</v>
      </c>
      <c r="BX397" s="77">
        <f>IFERROR(Z397*H397/G397,0)</f>
        <v>0</v>
      </c>
      <c r="BY397" s="77">
        <f>IFERROR(1/I397*(Y397/G397),0)</f>
        <v>0</v>
      </c>
      <c r="BZ397" s="77">
        <f>IFERROR(1/I397*(Z397/G397),0)</f>
        <v>0</v>
      </c>
      <c r="CA397" s="77">
        <f>IFERROR(AA397*H397/G397,0)</f>
        <v>0</v>
      </c>
      <c r="CB397" s="77">
        <f>IFERROR(AB397*H397/G397,0)</f>
        <v>0</v>
      </c>
      <c r="CC397" s="77">
        <f>IFERROR(1/I397*(AA397/G397),0)</f>
        <v>0</v>
      </c>
      <c r="CD397" s="77">
        <f>IFERROR(1/I397*(AB397/G397),0)</f>
        <v>0</v>
      </c>
    </row>
    <row r="398" spans="1:82" x14ac:dyDescent="0.2">
      <c r="A398" s="79" t="s">
        <v>551</v>
      </c>
      <c r="B398" s="80" t="s">
        <v>552</v>
      </c>
      <c r="C398" s="80">
        <v>4301011959</v>
      </c>
      <c r="D398" s="80">
        <v>4680115882782</v>
      </c>
      <c r="E398" s="81">
        <v>0.6</v>
      </c>
      <c r="F398" s="82">
        <v>6</v>
      </c>
      <c r="G398" s="81">
        <v>3.6</v>
      </c>
      <c r="H398" s="81">
        <v>3.81</v>
      </c>
      <c r="I398" s="83">
        <v>132</v>
      </c>
      <c r="J398" s="83" t="s">
        <v>121</v>
      </c>
      <c r="K398" s="84" t="s">
        <v>125</v>
      </c>
      <c r="L398" s="84"/>
      <c r="M398" s="501">
        <v>60</v>
      </c>
      <c r="N398" s="501"/>
      <c r="O398" s="557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98" s="503"/>
      <c r="Q398" s="503"/>
      <c r="R398" s="503"/>
      <c r="S398" s="503"/>
      <c r="T398" s="85" t="s">
        <v>0</v>
      </c>
      <c r="U398" s="65">
        <v>0</v>
      </c>
      <c r="V398" s="66">
        <f>IFERROR(IF(U398="",0,CEILING((U398/$G398),1)*$G398),"")</f>
        <v>0</v>
      </c>
      <c r="W398" s="65">
        <v>0</v>
      </c>
      <c r="X398" s="66">
        <f>IFERROR(IF(W398="",0,CEILING((W398/$G398),1)*$G398),"")</f>
        <v>0</v>
      </c>
      <c r="Y398" s="65">
        <v>0</v>
      </c>
      <c r="Z398" s="66">
        <f>IFERROR(IF(Y398="",0,CEILING((Y398/$G398),1)*$G398),"")</f>
        <v>0</v>
      </c>
      <c r="AA398" s="65">
        <v>0</v>
      </c>
      <c r="AB398" s="66">
        <f>IFERROR(IF(AA398="",0,CEILING((AA398/$G398),1)*$G398),"")</f>
        <v>0</v>
      </c>
      <c r="AC398" s="67" t="str">
        <f>IF(IFERROR(ROUNDUP(V398/G398,0)*0.00902,0)+IFERROR(ROUNDUP(X398/G398,0)*0.00902,0)+IFERROR(ROUNDUP(Z398/G398,0)*0.00902,0)+IFERROR(ROUNDUP(AB398/G398,0)*0.00902,0)=0,"",IFERROR(ROUNDUP(V398/G398,0)*0.00902,0)+IFERROR(ROUNDUP(X398/G398,0)*0.00902,0)+IFERROR(ROUNDUP(Z398/G398,0)*0.00902,0)+IFERROR(ROUNDUP(AB398/G398,0)*0.00902,0))</f>
        <v/>
      </c>
      <c r="AD398" s="79" t="s">
        <v>57</v>
      </c>
      <c r="AE398" s="79" t="s">
        <v>57</v>
      </c>
      <c r="AF398" s="416" t="s">
        <v>553</v>
      </c>
      <c r="AG398" s="2"/>
      <c r="AH398" s="2"/>
      <c r="AI398" s="2"/>
      <c r="AJ398" s="2"/>
      <c r="AK398" s="2"/>
      <c r="AL398" s="61"/>
      <c r="AM398" s="61"/>
      <c r="AN398" s="61"/>
      <c r="AO398" s="2"/>
      <c r="AP398" s="2"/>
      <c r="AQ398" s="2"/>
      <c r="AR398" s="2"/>
      <c r="AS398" s="2"/>
      <c r="AT398" s="2"/>
      <c r="AU398" s="20"/>
      <c r="AV398" s="20"/>
      <c r="AW398" s="21"/>
      <c r="BB398" s="415" t="s">
        <v>65</v>
      </c>
      <c r="BO398" s="77">
        <f>IFERROR(U398*H398/G398,0)</f>
        <v>0</v>
      </c>
      <c r="BP398" s="77">
        <f>IFERROR(V398*H398/G398,0)</f>
        <v>0</v>
      </c>
      <c r="BQ398" s="77">
        <f>IFERROR(1/I398*(U398/G398),0)</f>
        <v>0</v>
      </c>
      <c r="BR398" s="77">
        <f>IFERROR(1/I398*(V398/G398),0)</f>
        <v>0</v>
      </c>
      <c r="BS398" s="77">
        <f>IFERROR(W398*H398/G398,0)</f>
        <v>0</v>
      </c>
      <c r="BT398" s="77">
        <f>IFERROR(X398*H398/G398,0)</f>
        <v>0</v>
      </c>
      <c r="BU398" s="77">
        <f>IFERROR(1/I398*(W398/G398),0)</f>
        <v>0</v>
      </c>
      <c r="BV398" s="77">
        <f>IFERROR(1/I398*(X398/G398),0)</f>
        <v>0</v>
      </c>
      <c r="BW398" s="77">
        <f>IFERROR(Y398*H398/G398,0)</f>
        <v>0</v>
      </c>
      <c r="BX398" s="77">
        <f>IFERROR(Z398*H398/G398,0)</f>
        <v>0</v>
      </c>
      <c r="BY398" s="77">
        <f>IFERROR(1/I398*(Y398/G398),0)</f>
        <v>0</v>
      </c>
      <c r="BZ398" s="77">
        <f>IFERROR(1/I398*(Z398/G398),0)</f>
        <v>0</v>
      </c>
      <c r="CA398" s="77">
        <f>IFERROR(AA398*H398/G398,0)</f>
        <v>0</v>
      </c>
      <c r="CB398" s="77">
        <f>IFERROR(AB398*H398/G398,0)</f>
        <v>0</v>
      </c>
      <c r="CC398" s="77">
        <f>IFERROR(1/I398*(AA398/G398),0)</f>
        <v>0</v>
      </c>
      <c r="CD398" s="77">
        <f>IFERROR(1/I398*(AB398/G398),0)</f>
        <v>0</v>
      </c>
    </row>
    <row r="399" spans="1:82" x14ac:dyDescent="0.2">
      <c r="A399" s="79" t="s">
        <v>551</v>
      </c>
      <c r="B399" s="80" t="s">
        <v>554</v>
      </c>
      <c r="C399" s="80">
        <v>4301012036</v>
      </c>
      <c r="D399" s="80">
        <v>4680115882782</v>
      </c>
      <c r="E399" s="81">
        <v>0.6</v>
      </c>
      <c r="F399" s="82">
        <v>8</v>
      </c>
      <c r="G399" s="81">
        <v>4.8</v>
      </c>
      <c r="H399" s="81">
        <v>6.96</v>
      </c>
      <c r="I399" s="83">
        <v>120</v>
      </c>
      <c r="J399" s="83" t="s">
        <v>121</v>
      </c>
      <c r="K399" s="84" t="s">
        <v>125</v>
      </c>
      <c r="L399" s="84"/>
      <c r="M399" s="501">
        <v>60</v>
      </c>
      <c r="N399" s="501"/>
      <c r="O399" s="5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99" s="503"/>
      <c r="Q399" s="503"/>
      <c r="R399" s="503"/>
      <c r="S399" s="503"/>
      <c r="T399" s="85" t="s">
        <v>0</v>
      </c>
      <c r="U399" s="65">
        <v>0</v>
      </c>
      <c r="V399" s="66">
        <f>IFERROR(IF(U399="",0,CEILING((U399/$G399),1)*$G399),"")</f>
        <v>0</v>
      </c>
      <c r="W399" s="65">
        <v>0</v>
      </c>
      <c r="X399" s="66">
        <f>IFERROR(IF(W399="",0,CEILING((W399/$G399),1)*$G399),"")</f>
        <v>0</v>
      </c>
      <c r="Y399" s="65">
        <v>0</v>
      </c>
      <c r="Z399" s="66">
        <f>IFERROR(IF(Y399="",0,CEILING((Y399/$G399),1)*$G399),"")</f>
        <v>0</v>
      </c>
      <c r="AA399" s="65">
        <v>0</v>
      </c>
      <c r="AB399" s="66">
        <f>IFERROR(IF(AA399="",0,CEILING((AA399/$G399),1)*$G399),"")</f>
        <v>0</v>
      </c>
      <c r="AC399" s="67" t="str">
        <f>IF(IFERROR(ROUNDUP(V399/G399,0)*0.00937,0)+IFERROR(ROUNDUP(X399/G399,0)*0.00937,0)+IFERROR(ROUNDUP(Z399/G399,0)*0.00937,0)+IFERROR(ROUNDUP(AB399/G399,0)*0.00937,0)=0,"",IFERROR(ROUNDUP(V399/G399,0)*0.00937,0)+IFERROR(ROUNDUP(X399/G399,0)*0.00937,0)+IFERROR(ROUNDUP(Z399/G399,0)*0.00937,0)+IFERROR(ROUNDUP(AB399/G399,0)*0.00937,0))</f>
        <v/>
      </c>
      <c r="AD399" s="79" t="s">
        <v>57</v>
      </c>
      <c r="AE399" s="79" t="s">
        <v>57</v>
      </c>
      <c r="AF399" s="418" t="s">
        <v>553</v>
      </c>
      <c r="AG399" s="2"/>
      <c r="AH399" s="2"/>
      <c r="AI399" s="2"/>
      <c r="AJ399" s="2"/>
      <c r="AK399" s="2"/>
      <c r="AL399" s="61"/>
      <c r="AM399" s="61"/>
      <c r="AN399" s="61"/>
      <c r="AO399" s="2"/>
      <c r="AP399" s="2"/>
      <c r="AQ399" s="2"/>
      <c r="AR399" s="2"/>
      <c r="AS399" s="2"/>
      <c r="AT399" s="2"/>
      <c r="AU399" s="20"/>
      <c r="AV399" s="20"/>
      <c r="AW399" s="21"/>
      <c r="BB399" s="417" t="s">
        <v>65</v>
      </c>
      <c r="BO399" s="77">
        <f>IFERROR(U399*H399/G399,0)</f>
        <v>0</v>
      </c>
      <c r="BP399" s="77">
        <f>IFERROR(V399*H399/G399,0)</f>
        <v>0</v>
      </c>
      <c r="BQ399" s="77">
        <f>IFERROR(1/I399*(U399/G399),0)</f>
        <v>0</v>
      </c>
      <c r="BR399" s="77">
        <f>IFERROR(1/I399*(V399/G399),0)</f>
        <v>0</v>
      </c>
      <c r="BS399" s="77">
        <f>IFERROR(W399*H399/G399,0)</f>
        <v>0</v>
      </c>
      <c r="BT399" s="77">
        <f>IFERROR(X399*H399/G399,0)</f>
        <v>0</v>
      </c>
      <c r="BU399" s="77">
        <f>IFERROR(1/I399*(W399/G399),0)</f>
        <v>0</v>
      </c>
      <c r="BV399" s="77">
        <f>IFERROR(1/I399*(X399/G399),0)</f>
        <v>0</v>
      </c>
      <c r="BW399" s="77">
        <f>IFERROR(Y399*H399/G399,0)</f>
        <v>0</v>
      </c>
      <c r="BX399" s="77">
        <f>IFERROR(Z399*H399/G399,0)</f>
        <v>0</v>
      </c>
      <c r="BY399" s="77">
        <f>IFERROR(1/I399*(Y399/G399),0)</f>
        <v>0</v>
      </c>
      <c r="BZ399" s="77">
        <f>IFERROR(1/I399*(Z399/G399),0)</f>
        <v>0</v>
      </c>
      <c r="CA399" s="77">
        <f>IFERROR(AA399*H399/G399,0)</f>
        <v>0</v>
      </c>
      <c r="CB399" s="77">
        <f>IFERROR(AB399*H399/G399,0)</f>
        <v>0</v>
      </c>
      <c r="CC399" s="77">
        <f>IFERROR(1/I399*(AA399/G399),0)</f>
        <v>0</v>
      </c>
      <c r="CD399" s="77">
        <f>IFERROR(1/I399*(AB399/G399),0)</f>
        <v>0</v>
      </c>
    </row>
    <row r="400" spans="1:82" x14ac:dyDescent="0.2">
      <c r="A400" s="79" t="s">
        <v>555</v>
      </c>
      <c r="B400" s="80" t="s">
        <v>556</v>
      </c>
      <c r="C400" s="80">
        <v>4301012050</v>
      </c>
      <c r="D400" s="80">
        <v>4680115885479</v>
      </c>
      <c r="E400" s="81">
        <v>0.4</v>
      </c>
      <c r="F400" s="82">
        <v>6</v>
      </c>
      <c r="G400" s="81">
        <v>2.4</v>
      </c>
      <c r="H400" s="81">
        <v>2.58</v>
      </c>
      <c r="I400" s="83">
        <v>182</v>
      </c>
      <c r="J400" s="83" t="s">
        <v>86</v>
      </c>
      <c r="K400" s="84" t="s">
        <v>125</v>
      </c>
      <c r="L400" s="84"/>
      <c r="M400" s="501">
        <v>60</v>
      </c>
      <c r="N400" s="501"/>
      <c r="O400" s="554" t="s">
        <v>557</v>
      </c>
      <c r="P400" s="503"/>
      <c r="Q400" s="503"/>
      <c r="R400" s="503"/>
      <c r="S400" s="503"/>
      <c r="T400" s="85" t="s">
        <v>0</v>
      </c>
      <c r="U400" s="65">
        <v>0</v>
      </c>
      <c r="V400" s="66">
        <f>IFERROR(IF(U400="",0,CEILING((U400/$G400),1)*$G400),"")</f>
        <v>0</v>
      </c>
      <c r="W400" s="65">
        <v>0</v>
      </c>
      <c r="X400" s="66">
        <f>IFERROR(IF(W400="",0,CEILING((W400/$G400),1)*$G400),"")</f>
        <v>0</v>
      </c>
      <c r="Y400" s="65">
        <v>0</v>
      </c>
      <c r="Z400" s="66">
        <f>IFERROR(IF(Y400="",0,CEILING((Y400/$G400),1)*$G400),"")</f>
        <v>0</v>
      </c>
      <c r="AA400" s="65">
        <v>0</v>
      </c>
      <c r="AB400" s="66">
        <f>IFERROR(IF(AA400="",0,CEILING((AA400/$G400),1)*$G400),"")</f>
        <v>0</v>
      </c>
      <c r="AC400" s="67" t="str">
        <f>IF(IFERROR(ROUNDUP(V400/G400,0)*0.00651,0)+IFERROR(ROUNDUP(X400/G400,0)*0.00651,0)+IFERROR(ROUNDUP(Z400/G400,0)*0.00651,0)+IFERROR(ROUNDUP(AB400/G400,0)*0.00651,0)=0,"",IFERROR(ROUNDUP(V400/G400,0)*0.00651,0)+IFERROR(ROUNDUP(X400/G400,0)*0.00651,0)+IFERROR(ROUNDUP(Z400/G400,0)*0.00651,0)+IFERROR(ROUNDUP(AB400/G400,0)*0.00651,0))</f>
        <v/>
      </c>
      <c r="AD400" s="79" t="s">
        <v>57</v>
      </c>
      <c r="AE400" s="79" t="s">
        <v>57</v>
      </c>
      <c r="AF400" s="420" t="s">
        <v>558</v>
      </c>
      <c r="AG400" s="2"/>
      <c r="AH400" s="2"/>
      <c r="AI400" s="2"/>
      <c r="AJ400" s="2"/>
      <c r="AK400" s="2"/>
      <c r="AL400" s="61"/>
      <c r="AM400" s="61"/>
      <c r="AN400" s="61"/>
      <c r="AO400" s="2"/>
      <c r="AP400" s="2"/>
      <c r="AQ400" s="2"/>
      <c r="AR400" s="2"/>
      <c r="AS400" s="2"/>
      <c r="AT400" s="2"/>
      <c r="AU400" s="20"/>
      <c r="AV400" s="20"/>
      <c r="AW400" s="21"/>
      <c r="BB400" s="419" t="s">
        <v>65</v>
      </c>
      <c r="BO400" s="77">
        <f>IFERROR(U400*H400/G400,0)</f>
        <v>0</v>
      </c>
      <c r="BP400" s="77">
        <f>IFERROR(V400*H400/G400,0)</f>
        <v>0</v>
      </c>
      <c r="BQ400" s="77">
        <f>IFERROR(1/I400*(U400/G400),0)</f>
        <v>0</v>
      </c>
      <c r="BR400" s="77">
        <f>IFERROR(1/I400*(V400/G400),0)</f>
        <v>0</v>
      </c>
      <c r="BS400" s="77">
        <f>IFERROR(W400*H400/G400,0)</f>
        <v>0</v>
      </c>
      <c r="BT400" s="77">
        <f>IFERROR(X400*H400/G400,0)</f>
        <v>0</v>
      </c>
      <c r="BU400" s="77">
        <f>IFERROR(1/I400*(W400/G400),0)</f>
        <v>0</v>
      </c>
      <c r="BV400" s="77">
        <f>IFERROR(1/I400*(X400/G400),0)</f>
        <v>0</v>
      </c>
      <c r="BW400" s="77">
        <f>IFERROR(Y400*H400/G400,0)</f>
        <v>0</v>
      </c>
      <c r="BX400" s="77">
        <f>IFERROR(Z400*H400/G400,0)</f>
        <v>0</v>
      </c>
      <c r="BY400" s="77">
        <f>IFERROR(1/I400*(Y400/G400),0)</f>
        <v>0</v>
      </c>
      <c r="BZ400" s="77">
        <f>IFERROR(1/I400*(Z400/G400),0)</f>
        <v>0</v>
      </c>
      <c r="CA400" s="77">
        <f>IFERROR(AA400*H400/G400,0)</f>
        <v>0</v>
      </c>
      <c r="CB400" s="77">
        <f>IFERROR(AB400*H400/G400,0)</f>
        <v>0</v>
      </c>
      <c r="CC400" s="77">
        <f>IFERROR(1/I400*(AA400/G400),0)</f>
        <v>0</v>
      </c>
      <c r="CD400" s="77">
        <f>IFERROR(1/I400*(AB400/G400),0)</f>
        <v>0</v>
      </c>
    </row>
    <row r="401" spans="1:82" x14ac:dyDescent="0.2">
      <c r="A401" s="79" t="s">
        <v>559</v>
      </c>
      <c r="B401" s="80" t="s">
        <v>560</v>
      </c>
      <c r="C401" s="80">
        <v>4301012055</v>
      </c>
      <c r="D401" s="80">
        <v>4680115886469</v>
      </c>
      <c r="E401" s="81">
        <v>0.55000000000000004</v>
      </c>
      <c r="F401" s="82">
        <v>8</v>
      </c>
      <c r="G401" s="81">
        <v>4.4000000000000004</v>
      </c>
      <c r="H401" s="81">
        <v>4.6100000000000003</v>
      </c>
      <c r="I401" s="83">
        <v>132</v>
      </c>
      <c r="J401" s="83" t="s">
        <v>121</v>
      </c>
      <c r="K401" s="84" t="s">
        <v>125</v>
      </c>
      <c r="L401" s="84"/>
      <c r="M401" s="501">
        <v>60</v>
      </c>
      <c r="N401" s="501"/>
      <c r="O401" s="555" t="s">
        <v>561</v>
      </c>
      <c r="P401" s="503"/>
      <c r="Q401" s="503"/>
      <c r="R401" s="503"/>
      <c r="S401" s="503"/>
      <c r="T401" s="85" t="s">
        <v>0</v>
      </c>
      <c r="U401" s="65">
        <v>0</v>
      </c>
      <c r="V401" s="66">
        <f>IFERROR(IF(U401="",0,CEILING((U401/$G401),1)*$G401),"")</f>
        <v>0</v>
      </c>
      <c r="W401" s="65">
        <v>0</v>
      </c>
      <c r="X401" s="66">
        <f>IFERROR(IF(W401="",0,CEILING((W401/$G401),1)*$G401),"")</f>
        <v>0</v>
      </c>
      <c r="Y401" s="65">
        <v>0</v>
      </c>
      <c r="Z401" s="66">
        <f>IFERROR(IF(Y401="",0,CEILING((Y401/$G401),1)*$G401),"")</f>
        <v>0</v>
      </c>
      <c r="AA401" s="65">
        <v>0</v>
      </c>
      <c r="AB401" s="66">
        <f>IFERROR(IF(AA401="",0,CEILING((AA401/$G401),1)*$G401),"")</f>
        <v>0</v>
      </c>
      <c r="AC401" s="67" t="str">
        <f>IF(IFERROR(ROUNDUP(V401/G401,0)*0.00902,0)+IFERROR(ROUNDUP(X401/G401,0)*0.00902,0)+IFERROR(ROUNDUP(Z401/G401,0)*0.00902,0)+IFERROR(ROUNDUP(AB401/G401,0)*0.00902,0)=0,"",IFERROR(ROUNDUP(V401/G401,0)*0.00902,0)+IFERROR(ROUNDUP(X401/G401,0)*0.00902,0)+IFERROR(ROUNDUP(Z401/G401,0)*0.00902,0)+IFERROR(ROUNDUP(AB401/G401,0)*0.00902,0))</f>
        <v/>
      </c>
      <c r="AD401" s="79" t="s">
        <v>57</v>
      </c>
      <c r="AE401" s="79" t="s">
        <v>57</v>
      </c>
      <c r="AF401" s="422" t="s">
        <v>562</v>
      </c>
      <c r="AG401" s="2"/>
      <c r="AH401" s="2"/>
      <c r="AI401" s="2"/>
      <c r="AJ401" s="2"/>
      <c r="AK401" s="2"/>
      <c r="AL401" s="61"/>
      <c r="AM401" s="61"/>
      <c r="AN401" s="61"/>
      <c r="AO401" s="2"/>
      <c r="AP401" s="2"/>
      <c r="AQ401" s="2"/>
      <c r="AR401" s="2"/>
      <c r="AS401" s="2"/>
      <c r="AT401" s="2"/>
      <c r="AU401" s="20"/>
      <c r="AV401" s="20"/>
      <c r="AW401" s="21"/>
      <c r="BB401" s="421" t="s">
        <v>65</v>
      </c>
      <c r="BO401" s="77">
        <f>IFERROR(U401*H401/G401,0)</f>
        <v>0</v>
      </c>
      <c r="BP401" s="77">
        <f>IFERROR(V401*H401/G401,0)</f>
        <v>0</v>
      </c>
      <c r="BQ401" s="77">
        <f>IFERROR(1/I401*(U401/G401),0)</f>
        <v>0</v>
      </c>
      <c r="BR401" s="77">
        <f>IFERROR(1/I401*(V401/G401),0)</f>
        <v>0</v>
      </c>
      <c r="BS401" s="77">
        <f>IFERROR(W401*H401/G401,0)</f>
        <v>0</v>
      </c>
      <c r="BT401" s="77">
        <f>IFERROR(X401*H401/G401,0)</f>
        <v>0</v>
      </c>
      <c r="BU401" s="77">
        <f>IFERROR(1/I401*(W401/G401),0)</f>
        <v>0</v>
      </c>
      <c r="BV401" s="77">
        <f>IFERROR(1/I401*(X401/G401),0)</f>
        <v>0</v>
      </c>
      <c r="BW401" s="77">
        <f>IFERROR(Y401*H401/G401,0)</f>
        <v>0</v>
      </c>
      <c r="BX401" s="77">
        <f>IFERROR(Z401*H401/G401,0)</f>
        <v>0</v>
      </c>
      <c r="BY401" s="77">
        <f>IFERROR(1/I401*(Y401/G401),0)</f>
        <v>0</v>
      </c>
      <c r="BZ401" s="77">
        <f>IFERROR(1/I401*(Z401/G401),0)</f>
        <v>0</v>
      </c>
      <c r="CA401" s="77">
        <f>IFERROR(AA401*H401/G401,0)</f>
        <v>0</v>
      </c>
      <c r="CB401" s="77">
        <f>IFERROR(AB401*H401/G401,0)</f>
        <v>0</v>
      </c>
      <c r="CC401" s="77">
        <f>IFERROR(1/I401*(AA401/G401),0)</f>
        <v>0</v>
      </c>
      <c r="CD401" s="77">
        <f>IFERROR(1/I401*(AB401/G401),0)</f>
        <v>0</v>
      </c>
    </row>
    <row r="402" spans="1:82" x14ac:dyDescent="0.2">
      <c r="A402" s="506"/>
      <c r="B402" s="506"/>
      <c r="C402" s="506"/>
      <c r="D402" s="506"/>
      <c r="E402" s="506"/>
      <c r="F402" s="506"/>
      <c r="G402" s="506"/>
      <c r="H402" s="506"/>
      <c r="I402" s="506"/>
      <c r="J402" s="506"/>
      <c r="K402" s="506"/>
      <c r="L402" s="506"/>
      <c r="M402" s="506"/>
      <c r="N402" s="506"/>
      <c r="O402" s="504" t="s">
        <v>43</v>
      </c>
      <c r="P402" s="505"/>
      <c r="Q402" s="505"/>
      <c r="R402" s="505"/>
      <c r="S402" s="505"/>
      <c r="T402" s="39" t="s">
        <v>42</v>
      </c>
      <c r="U402" s="50">
        <f>IFERROR(U397/G397,0)+IFERROR(U398/G398,0)+IFERROR(U399/G399,0)+IFERROR(U400/G400,0)+IFERROR(U401/G401,0)</f>
        <v>0</v>
      </c>
      <c r="V402" s="50">
        <f>IFERROR(V397/G397,0)+IFERROR(V398/G398,0)+IFERROR(V399/G399,0)+IFERROR(V400/G400,0)+IFERROR(V401/G401,0)</f>
        <v>0</v>
      </c>
      <c r="W402" s="50">
        <f>IFERROR(W397/G397,0)+IFERROR(W398/G398,0)+IFERROR(W399/G399,0)+IFERROR(W400/G400,0)+IFERROR(W401/G401,0)</f>
        <v>0</v>
      </c>
      <c r="X402" s="50">
        <f>IFERROR(X397/G397,0)+IFERROR(X398/G398,0)+IFERROR(X399/G399,0)+IFERROR(X400/G400,0)+IFERROR(X401/G401,0)</f>
        <v>0</v>
      </c>
      <c r="Y402" s="50">
        <f>IFERROR(Y397/G397,0)+IFERROR(Y398/G398,0)+IFERROR(Y399/G399,0)+IFERROR(Y400/G400,0)+IFERROR(Y401/G401,0)</f>
        <v>0</v>
      </c>
      <c r="Z402" s="50">
        <f>IFERROR(Z397/G397,0)+IFERROR(Z398/G398,0)+IFERROR(Z399/G399,0)+IFERROR(Z400/G400,0)+IFERROR(Z401/G401,0)</f>
        <v>0</v>
      </c>
      <c r="AA402" s="50">
        <f>IFERROR(AA397/G397,0)+IFERROR(AA398/G398,0)+IFERROR(AA399/G399,0)+IFERROR(AA400/G400,0)+IFERROR(AA401/G401,0)</f>
        <v>0</v>
      </c>
      <c r="AB402" s="50">
        <f>IFERROR(AB397/G397,0)+IFERROR(AB398/G398,0)+IFERROR(AB399/G399,0)+IFERROR(AB400/G400,0)+IFERROR(AB401/G401,0)</f>
        <v>0</v>
      </c>
      <c r="AC402" s="50">
        <f>IFERROR(IF(AC397="",0,AC397),0)+IFERROR(IF(AC398="",0,AC398),0)+IFERROR(IF(AC399="",0,AC399),0)+IFERROR(IF(AC400="",0,AC400),0)+IFERROR(IF(AC401="",0,AC401),0)</f>
        <v>0</v>
      </c>
      <c r="AD402" s="3"/>
      <c r="AE402" s="72"/>
      <c r="AF402" s="3"/>
      <c r="AG402" s="3"/>
      <c r="AH402" s="3"/>
      <c r="AI402" s="3"/>
      <c r="AJ402" s="3"/>
      <c r="AK402" s="3"/>
      <c r="AL402" s="62"/>
      <c r="AM402" s="62"/>
      <c r="AN402" s="62"/>
      <c r="AO402" s="3"/>
      <c r="AP402" s="3"/>
      <c r="AQ402" s="2"/>
      <c r="AR402" s="2"/>
      <c r="AS402" s="2"/>
      <c r="AT402" s="2"/>
      <c r="AU402" s="20"/>
      <c r="AV402" s="20"/>
      <c r="AW402" s="21"/>
    </row>
    <row r="403" spans="1:82" x14ac:dyDescent="0.2">
      <c r="A403" s="506"/>
      <c r="B403" s="506"/>
      <c r="C403" s="506"/>
      <c r="D403" s="506"/>
      <c r="E403" s="506"/>
      <c r="F403" s="506"/>
      <c r="G403" s="506"/>
      <c r="H403" s="506"/>
      <c r="I403" s="506"/>
      <c r="J403" s="506"/>
      <c r="K403" s="506"/>
      <c r="L403" s="506"/>
      <c r="M403" s="506"/>
      <c r="N403" s="506"/>
      <c r="O403" s="504" t="s">
        <v>43</v>
      </c>
      <c r="P403" s="505"/>
      <c r="Q403" s="505"/>
      <c r="R403" s="505"/>
      <c r="S403" s="505"/>
      <c r="T403" s="39" t="s">
        <v>0</v>
      </c>
      <c r="U403" s="50">
        <f t="shared" ref="U403:AB403" si="205">IFERROR(SUM(U397:U401),0)</f>
        <v>0</v>
      </c>
      <c r="V403" s="50">
        <f t="shared" si="205"/>
        <v>0</v>
      </c>
      <c r="W403" s="50">
        <f t="shared" si="205"/>
        <v>0</v>
      </c>
      <c r="X403" s="50">
        <f t="shared" si="205"/>
        <v>0</v>
      </c>
      <c r="Y403" s="50">
        <f t="shared" si="205"/>
        <v>0</v>
      </c>
      <c r="Z403" s="50">
        <f t="shared" si="205"/>
        <v>0</v>
      </c>
      <c r="AA403" s="50">
        <f t="shared" si="205"/>
        <v>0</v>
      </c>
      <c r="AB403" s="50">
        <f t="shared" si="205"/>
        <v>0</v>
      </c>
      <c r="AC403" s="50" t="s">
        <v>57</v>
      </c>
      <c r="AD403" s="3"/>
      <c r="AE403" s="72"/>
      <c r="AF403" s="3"/>
      <c r="AG403" s="3"/>
      <c r="AH403" s="3"/>
      <c r="AI403" s="3"/>
      <c r="AJ403" s="3"/>
      <c r="AK403" s="3"/>
      <c r="AL403" s="62"/>
      <c r="AM403" s="62"/>
      <c r="AN403" s="62"/>
      <c r="AO403" s="3"/>
      <c r="AP403" s="3"/>
      <c r="AQ403" s="2"/>
      <c r="AR403" s="2"/>
      <c r="AS403" s="2"/>
      <c r="AT403" s="2"/>
      <c r="AU403" s="20"/>
      <c r="AV403" s="20"/>
      <c r="AW403" s="21"/>
    </row>
    <row r="404" spans="1:82" ht="15" x14ac:dyDescent="0.25">
      <c r="A404" s="507" t="s">
        <v>142</v>
      </c>
      <c r="B404" s="508"/>
      <c r="C404" s="508"/>
      <c r="D404" s="508"/>
      <c r="E404" s="508"/>
      <c r="F404" s="508"/>
      <c r="G404" s="508"/>
      <c r="H404" s="508"/>
      <c r="I404" s="508"/>
      <c r="J404" s="508"/>
      <c r="K404" s="508"/>
      <c r="L404" s="508"/>
      <c r="M404" s="508"/>
      <c r="N404" s="508"/>
      <c r="O404" s="508"/>
      <c r="P404" s="508"/>
      <c r="Q404" s="508"/>
      <c r="R404" s="508"/>
      <c r="S404" s="508"/>
      <c r="T404" s="508"/>
      <c r="U404" s="508"/>
      <c r="V404" s="508"/>
      <c r="W404" s="508"/>
      <c r="X404" s="509"/>
      <c r="Y404" s="509"/>
      <c r="Z404" s="509"/>
      <c r="AA404" s="510"/>
      <c r="AB404" s="510"/>
      <c r="AC404" s="510"/>
      <c r="AD404" s="510"/>
      <c r="AE404" s="511"/>
      <c r="AF404" s="512"/>
      <c r="AG404" s="2"/>
      <c r="AH404" s="2"/>
      <c r="AI404" s="2"/>
      <c r="AJ404" s="2"/>
      <c r="AK404" s="61"/>
      <c r="AL404" s="61"/>
      <c r="AM404" s="61"/>
      <c r="AN404" s="2"/>
      <c r="AO404" s="2"/>
      <c r="AP404" s="2"/>
      <c r="AQ404" s="2"/>
      <c r="AR404" s="2"/>
    </row>
    <row r="405" spans="1:82" x14ac:dyDescent="0.2">
      <c r="A405" s="79" t="s">
        <v>563</v>
      </c>
      <c r="B405" s="80" t="s">
        <v>564</v>
      </c>
      <c r="C405" s="80">
        <v>4301020206</v>
      </c>
      <c r="D405" s="80">
        <v>4680115880054</v>
      </c>
      <c r="E405" s="81">
        <v>0.6</v>
      </c>
      <c r="F405" s="82">
        <v>6</v>
      </c>
      <c r="G405" s="81">
        <v>3.6</v>
      </c>
      <c r="H405" s="81">
        <v>3.81</v>
      </c>
      <c r="I405" s="83">
        <v>132</v>
      </c>
      <c r="J405" s="83" t="s">
        <v>121</v>
      </c>
      <c r="K405" s="84" t="s">
        <v>125</v>
      </c>
      <c r="L405" s="84"/>
      <c r="M405" s="501">
        <v>55</v>
      </c>
      <c r="N405" s="501"/>
      <c r="O405" s="5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05" s="503"/>
      <c r="Q405" s="503"/>
      <c r="R405" s="503"/>
      <c r="S405" s="503"/>
      <c r="T405" s="85" t="s">
        <v>0</v>
      </c>
      <c r="U405" s="65">
        <v>0</v>
      </c>
      <c r="V405" s="66">
        <f>IFERROR(IF(U405="",0,CEILING((U405/$G405),1)*$G405),"")</f>
        <v>0</v>
      </c>
      <c r="W405" s="65">
        <v>0</v>
      </c>
      <c r="X405" s="66">
        <f>IFERROR(IF(W405="",0,CEILING((W405/$G405),1)*$G405),"")</f>
        <v>0</v>
      </c>
      <c r="Y405" s="65">
        <v>0</v>
      </c>
      <c r="Z405" s="66">
        <f>IFERROR(IF(Y405="",0,CEILING((Y405/$G405),1)*$G405),"")</f>
        <v>0</v>
      </c>
      <c r="AA405" s="65">
        <v>0</v>
      </c>
      <c r="AB405" s="66">
        <f>IFERROR(IF(AA405="",0,CEILING((AA405/$G405),1)*$G405),"")</f>
        <v>0</v>
      </c>
      <c r="AC405" s="67" t="str">
        <f>IF(IFERROR(ROUNDUP(V405/G405,0)*0.00902,0)+IFERROR(ROUNDUP(X405/G405,0)*0.00902,0)+IFERROR(ROUNDUP(Z405/G405,0)*0.00902,0)+IFERROR(ROUNDUP(AB405/G405,0)*0.00902,0)=0,"",IFERROR(ROUNDUP(V405/G405,0)*0.00902,0)+IFERROR(ROUNDUP(X405/G405,0)*0.00902,0)+IFERROR(ROUNDUP(Z405/G405,0)*0.00902,0)+IFERROR(ROUNDUP(AB405/G405,0)*0.00902,0))</f>
        <v/>
      </c>
      <c r="AD405" s="79" t="s">
        <v>57</v>
      </c>
      <c r="AE405" s="79" t="s">
        <v>57</v>
      </c>
      <c r="AF405" s="424" t="s">
        <v>565</v>
      </c>
      <c r="AG405" s="2"/>
      <c r="AH405" s="2"/>
      <c r="AI405" s="2"/>
      <c r="AJ405" s="2"/>
      <c r="AK405" s="2"/>
      <c r="AL405" s="61"/>
      <c r="AM405" s="61"/>
      <c r="AN405" s="61"/>
      <c r="AO405" s="2"/>
      <c r="AP405" s="2"/>
      <c r="AQ405" s="2"/>
      <c r="AR405" s="2"/>
      <c r="AS405" s="2"/>
      <c r="AT405" s="2"/>
      <c r="AU405" s="20"/>
      <c r="AV405" s="20"/>
      <c r="AW405" s="21"/>
      <c r="BB405" s="423" t="s">
        <v>65</v>
      </c>
      <c r="BO405" s="77">
        <f>IFERROR(U405*H405/G405,0)</f>
        <v>0</v>
      </c>
      <c r="BP405" s="77">
        <f>IFERROR(V405*H405/G405,0)</f>
        <v>0</v>
      </c>
      <c r="BQ405" s="77">
        <f>IFERROR(1/I405*(U405/G405),0)</f>
        <v>0</v>
      </c>
      <c r="BR405" s="77">
        <f>IFERROR(1/I405*(V405/G405),0)</f>
        <v>0</v>
      </c>
      <c r="BS405" s="77">
        <f>IFERROR(W405*H405/G405,0)</f>
        <v>0</v>
      </c>
      <c r="BT405" s="77">
        <f>IFERROR(X405*H405/G405,0)</f>
        <v>0</v>
      </c>
      <c r="BU405" s="77">
        <f>IFERROR(1/I405*(W405/G405),0)</f>
        <v>0</v>
      </c>
      <c r="BV405" s="77">
        <f>IFERROR(1/I405*(X405/G405),0)</f>
        <v>0</v>
      </c>
      <c r="BW405" s="77">
        <f>IFERROR(Y405*H405/G405,0)</f>
        <v>0</v>
      </c>
      <c r="BX405" s="77">
        <f>IFERROR(Z405*H405/G405,0)</f>
        <v>0</v>
      </c>
      <c r="BY405" s="77">
        <f>IFERROR(1/I405*(Y405/G405),0)</f>
        <v>0</v>
      </c>
      <c r="BZ405" s="77">
        <f>IFERROR(1/I405*(Z405/G405),0)</f>
        <v>0</v>
      </c>
      <c r="CA405" s="77">
        <f>IFERROR(AA405*H405/G405,0)</f>
        <v>0</v>
      </c>
      <c r="CB405" s="77">
        <f>IFERROR(AB405*H405/G405,0)</f>
        <v>0</v>
      </c>
      <c r="CC405" s="77">
        <f>IFERROR(1/I405*(AA405/G405),0)</f>
        <v>0</v>
      </c>
      <c r="CD405" s="77">
        <f>IFERROR(1/I405*(AB405/G405),0)</f>
        <v>0</v>
      </c>
    </row>
    <row r="406" spans="1:82" x14ac:dyDescent="0.2">
      <c r="A406" s="506"/>
      <c r="B406" s="506"/>
      <c r="C406" s="506"/>
      <c r="D406" s="506"/>
      <c r="E406" s="506"/>
      <c r="F406" s="506"/>
      <c r="G406" s="506"/>
      <c r="H406" s="506"/>
      <c r="I406" s="506"/>
      <c r="J406" s="506"/>
      <c r="K406" s="506"/>
      <c r="L406" s="506"/>
      <c r="M406" s="506"/>
      <c r="N406" s="506"/>
      <c r="O406" s="504" t="s">
        <v>43</v>
      </c>
      <c r="P406" s="505"/>
      <c r="Q406" s="505"/>
      <c r="R406" s="505"/>
      <c r="S406" s="505"/>
      <c r="T406" s="39" t="s">
        <v>42</v>
      </c>
      <c r="U406" s="50">
        <f>IFERROR(U405/G405,0)</f>
        <v>0</v>
      </c>
      <c r="V406" s="50">
        <f>IFERROR(V405/G405,0)</f>
        <v>0</v>
      </c>
      <c r="W406" s="50">
        <f>IFERROR(W405/G405,0)</f>
        <v>0</v>
      </c>
      <c r="X406" s="50">
        <f>IFERROR(X405/G405,0)</f>
        <v>0</v>
      </c>
      <c r="Y406" s="50">
        <f>IFERROR(Y405/G405,0)</f>
        <v>0</v>
      </c>
      <c r="Z406" s="50">
        <f>IFERROR(Z405/G405,0)</f>
        <v>0</v>
      </c>
      <c r="AA406" s="50">
        <f>IFERROR(AA405/G405,0)</f>
        <v>0</v>
      </c>
      <c r="AB406" s="50">
        <f>IFERROR(AB405/G405,0)</f>
        <v>0</v>
      </c>
      <c r="AC406" s="50">
        <f>IFERROR(IF(AC405="",0,AC405),0)</f>
        <v>0</v>
      </c>
      <c r="AD406" s="3"/>
      <c r="AE406" s="72"/>
      <c r="AF406" s="3"/>
      <c r="AG406" s="3"/>
      <c r="AH406" s="3"/>
      <c r="AI406" s="3"/>
      <c r="AJ406" s="3"/>
      <c r="AK406" s="3"/>
      <c r="AL406" s="62"/>
      <c r="AM406" s="62"/>
      <c r="AN406" s="62"/>
      <c r="AO406" s="3"/>
      <c r="AP406" s="3"/>
      <c r="AQ406" s="2"/>
      <c r="AR406" s="2"/>
      <c r="AS406" s="2"/>
      <c r="AT406" s="2"/>
      <c r="AU406" s="20"/>
      <c r="AV406" s="20"/>
      <c r="AW406" s="21"/>
    </row>
    <row r="407" spans="1:82" x14ac:dyDescent="0.2">
      <c r="A407" s="506"/>
      <c r="B407" s="506"/>
      <c r="C407" s="506"/>
      <c r="D407" s="506"/>
      <c r="E407" s="506"/>
      <c r="F407" s="506"/>
      <c r="G407" s="506"/>
      <c r="H407" s="506"/>
      <c r="I407" s="506"/>
      <c r="J407" s="506"/>
      <c r="K407" s="506"/>
      <c r="L407" s="506"/>
      <c r="M407" s="506"/>
      <c r="N407" s="506"/>
      <c r="O407" s="504" t="s">
        <v>43</v>
      </c>
      <c r="P407" s="505"/>
      <c r="Q407" s="505"/>
      <c r="R407" s="505"/>
      <c r="S407" s="505"/>
      <c r="T407" s="39" t="s">
        <v>0</v>
      </c>
      <c r="U407" s="50">
        <f t="shared" ref="U407:AB407" si="206">IFERROR(SUM(U405:U405),0)</f>
        <v>0</v>
      </c>
      <c r="V407" s="50">
        <f t="shared" si="206"/>
        <v>0</v>
      </c>
      <c r="W407" s="50">
        <f t="shared" si="206"/>
        <v>0</v>
      </c>
      <c r="X407" s="50">
        <f t="shared" si="206"/>
        <v>0</v>
      </c>
      <c r="Y407" s="50">
        <f t="shared" si="206"/>
        <v>0</v>
      </c>
      <c r="Z407" s="50">
        <f t="shared" si="206"/>
        <v>0</v>
      </c>
      <c r="AA407" s="50">
        <f t="shared" si="206"/>
        <v>0</v>
      </c>
      <c r="AB407" s="50">
        <f t="shared" si="206"/>
        <v>0</v>
      </c>
      <c r="AC407" s="50" t="s">
        <v>57</v>
      </c>
      <c r="AD407" s="3"/>
      <c r="AE407" s="72"/>
      <c r="AF407" s="3"/>
      <c r="AG407" s="3"/>
      <c r="AH407" s="3"/>
      <c r="AI407" s="3"/>
      <c r="AJ407" s="3"/>
      <c r="AK407" s="3"/>
      <c r="AL407" s="62"/>
      <c r="AM407" s="62"/>
      <c r="AN407" s="62"/>
      <c r="AO407" s="3"/>
      <c r="AP407" s="3"/>
      <c r="AQ407" s="2"/>
      <c r="AR407" s="2"/>
      <c r="AS407" s="2"/>
      <c r="AT407" s="2"/>
      <c r="AU407" s="20"/>
      <c r="AV407" s="20"/>
      <c r="AW407" s="21"/>
    </row>
    <row r="408" spans="1:82" ht="15" x14ac:dyDescent="0.25">
      <c r="A408" s="507" t="s">
        <v>82</v>
      </c>
      <c r="B408" s="508"/>
      <c r="C408" s="508"/>
      <c r="D408" s="508"/>
      <c r="E408" s="508"/>
      <c r="F408" s="508"/>
      <c r="G408" s="508"/>
      <c r="H408" s="508"/>
      <c r="I408" s="508"/>
      <c r="J408" s="508"/>
      <c r="K408" s="508"/>
      <c r="L408" s="508"/>
      <c r="M408" s="508"/>
      <c r="N408" s="508"/>
      <c r="O408" s="508"/>
      <c r="P408" s="508"/>
      <c r="Q408" s="508"/>
      <c r="R408" s="508"/>
      <c r="S408" s="508"/>
      <c r="T408" s="508"/>
      <c r="U408" s="508"/>
      <c r="V408" s="508"/>
      <c r="W408" s="508"/>
      <c r="X408" s="509"/>
      <c r="Y408" s="509"/>
      <c r="Z408" s="509"/>
      <c r="AA408" s="510"/>
      <c r="AB408" s="510"/>
      <c r="AC408" s="510"/>
      <c r="AD408" s="510"/>
      <c r="AE408" s="511"/>
      <c r="AF408" s="512"/>
      <c r="AG408" s="2"/>
      <c r="AH408" s="2"/>
      <c r="AI408" s="2"/>
      <c r="AJ408" s="2"/>
      <c r="AK408" s="61"/>
      <c r="AL408" s="61"/>
      <c r="AM408" s="61"/>
      <c r="AN408" s="2"/>
      <c r="AO408" s="2"/>
      <c r="AP408" s="2"/>
      <c r="AQ408" s="2"/>
      <c r="AR408" s="2"/>
    </row>
    <row r="409" spans="1:82" ht="22.5" x14ac:dyDescent="0.2">
      <c r="A409" s="79" t="s">
        <v>566</v>
      </c>
      <c r="B409" s="80" t="s">
        <v>567</v>
      </c>
      <c r="C409" s="80">
        <v>4301051233</v>
      </c>
      <c r="D409" s="80">
        <v>4607091383416</v>
      </c>
      <c r="E409" s="81">
        <v>1.3</v>
      </c>
      <c r="F409" s="82">
        <v>6</v>
      </c>
      <c r="G409" s="81">
        <v>7.8</v>
      </c>
      <c r="H409" s="81">
        <v>8.3460000000000001</v>
      </c>
      <c r="I409" s="83">
        <v>56</v>
      </c>
      <c r="J409" s="83" t="s">
        <v>137</v>
      </c>
      <c r="K409" s="84" t="s">
        <v>85</v>
      </c>
      <c r="L409" s="84"/>
      <c r="M409" s="501">
        <v>45</v>
      </c>
      <c r="N409" s="501"/>
      <c r="O409" s="5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P409" s="503"/>
      <c r="Q409" s="503"/>
      <c r="R409" s="503"/>
      <c r="S409" s="503"/>
      <c r="T409" s="85" t="s">
        <v>0</v>
      </c>
      <c r="U409" s="65">
        <v>0</v>
      </c>
      <c r="V409" s="66">
        <f>IFERROR(IF(U409="",0,CEILING((U409/$G409),1)*$G409),"")</f>
        <v>0</v>
      </c>
      <c r="W409" s="65">
        <v>0</v>
      </c>
      <c r="X409" s="66">
        <f>IFERROR(IF(W409="",0,CEILING((W409/$G409),1)*$G409),"")</f>
        <v>0</v>
      </c>
      <c r="Y409" s="65">
        <v>0</v>
      </c>
      <c r="Z409" s="66">
        <f>IFERROR(IF(Y409="",0,CEILING((Y409/$G409),1)*$G409),"")</f>
        <v>0</v>
      </c>
      <c r="AA409" s="65">
        <v>0</v>
      </c>
      <c r="AB409" s="66">
        <f>IFERROR(IF(AA409="",0,CEILING((AA409/$G409),1)*$G409),"")</f>
        <v>0</v>
      </c>
      <c r="AC409" s="67" t="str">
        <f>IF(IFERROR(ROUNDUP(V409/G409,0)*0.02175,0)+IFERROR(ROUNDUP(X409/G409,0)*0.02175,0)+IFERROR(ROUNDUP(Z409/G409,0)*0.02175,0)+IFERROR(ROUNDUP(AB409/G409,0)*0.02175,0)=0,"",IFERROR(ROUNDUP(V409/G409,0)*0.02175,0)+IFERROR(ROUNDUP(X409/G409,0)*0.02175,0)+IFERROR(ROUNDUP(Z409/G409,0)*0.02175,0)+IFERROR(ROUNDUP(AB409/G409,0)*0.02175,0))</f>
        <v/>
      </c>
      <c r="AD409" s="79" t="s">
        <v>57</v>
      </c>
      <c r="AE409" s="79" t="s">
        <v>57</v>
      </c>
      <c r="AF409" s="426" t="s">
        <v>568</v>
      </c>
      <c r="AG409" s="2"/>
      <c r="AH409" s="2"/>
      <c r="AI409" s="2"/>
      <c r="AJ409" s="2"/>
      <c r="AK409" s="2"/>
      <c r="AL409" s="61"/>
      <c r="AM409" s="61"/>
      <c r="AN409" s="61"/>
      <c r="AO409" s="2"/>
      <c r="AP409" s="2"/>
      <c r="AQ409" s="2"/>
      <c r="AR409" s="2"/>
      <c r="AS409" s="2"/>
      <c r="AT409" s="2"/>
      <c r="AU409" s="20"/>
      <c r="AV409" s="20"/>
      <c r="AW409" s="21"/>
      <c r="BB409" s="425" t="s">
        <v>65</v>
      </c>
      <c r="BO409" s="77">
        <f>IFERROR(U409*H409/G409,0)</f>
        <v>0</v>
      </c>
      <c r="BP409" s="77">
        <f>IFERROR(V409*H409/G409,0)</f>
        <v>0</v>
      </c>
      <c r="BQ409" s="77">
        <f>IFERROR(1/I409*(U409/G409),0)</f>
        <v>0</v>
      </c>
      <c r="BR409" s="77">
        <f>IFERROR(1/I409*(V409/G409),0)</f>
        <v>0</v>
      </c>
      <c r="BS409" s="77">
        <f>IFERROR(W409*H409/G409,0)</f>
        <v>0</v>
      </c>
      <c r="BT409" s="77">
        <f>IFERROR(X409*H409/G409,0)</f>
        <v>0</v>
      </c>
      <c r="BU409" s="77">
        <f>IFERROR(1/I409*(W409/G409),0)</f>
        <v>0</v>
      </c>
      <c r="BV409" s="77">
        <f>IFERROR(1/I409*(X409/G409),0)</f>
        <v>0</v>
      </c>
      <c r="BW409" s="77">
        <f>IFERROR(Y409*H409/G409,0)</f>
        <v>0</v>
      </c>
      <c r="BX409" s="77">
        <f>IFERROR(Z409*H409/G409,0)</f>
        <v>0</v>
      </c>
      <c r="BY409" s="77">
        <f>IFERROR(1/I409*(Y409/G409),0)</f>
        <v>0</v>
      </c>
      <c r="BZ409" s="77">
        <f>IFERROR(1/I409*(Z409/G409),0)</f>
        <v>0</v>
      </c>
      <c r="CA409" s="77">
        <f>IFERROR(AA409*H409/G409,0)</f>
        <v>0</v>
      </c>
      <c r="CB409" s="77">
        <f>IFERROR(AB409*H409/G409,0)</f>
        <v>0</v>
      </c>
      <c r="CC409" s="77">
        <f>IFERROR(1/I409*(AA409/G409),0)</f>
        <v>0</v>
      </c>
      <c r="CD409" s="77">
        <f>IFERROR(1/I409*(AB409/G409),0)</f>
        <v>0</v>
      </c>
    </row>
    <row r="410" spans="1:82" ht="33.75" x14ac:dyDescent="0.2">
      <c r="A410" s="79" t="s">
        <v>569</v>
      </c>
      <c r="B410" s="80" t="s">
        <v>570</v>
      </c>
      <c r="C410" s="80">
        <v>4301051064</v>
      </c>
      <c r="D410" s="80">
        <v>4680115883536</v>
      </c>
      <c r="E410" s="81">
        <v>0.3</v>
      </c>
      <c r="F410" s="82">
        <v>6</v>
      </c>
      <c r="G410" s="81">
        <v>1.8</v>
      </c>
      <c r="H410" s="81">
        <v>2.0459999999999998</v>
      </c>
      <c r="I410" s="83">
        <v>182</v>
      </c>
      <c r="J410" s="83" t="s">
        <v>86</v>
      </c>
      <c r="K410" s="84" t="s">
        <v>85</v>
      </c>
      <c r="L410" s="84"/>
      <c r="M410" s="501">
        <v>45</v>
      </c>
      <c r="N410" s="501"/>
      <c r="O410" s="5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10" s="503"/>
      <c r="Q410" s="503"/>
      <c r="R410" s="503"/>
      <c r="S410" s="503"/>
      <c r="T410" s="85" t="s">
        <v>0</v>
      </c>
      <c r="U410" s="65">
        <v>0</v>
      </c>
      <c r="V410" s="66">
        <f>IFERROR(IF(U410="",0,CEILING((U410/$G410),1)*$G410),"")</f>
        <v>0</v>
      </c>
      <c r="W410" s="65">
        <v>0</v>
      </c>
      <c r="X410" s="66">
        <f>IFERROR(IF(W410="",0,CEILING((W410/$G410),1)*$G410),"")</f>
        <v>0</v>
      </c>
      <c r="Y410" s="65">
        <v>0</v>
      </c>
      <c r="Z410" s="66">
        <f>IFERROR(IF(Y410="",0,CEILING((Y410/$G410),1)*$G410),"")</f>
        <v>0</v>
      </c>
      <c r="AA410" s="65">
        <v>0</v>
      </c>
      <c r="AB410" s="66">
        <f>IFERROR(IF(AA410="",0,CEILING((AA410/$G410),1)*$G410),"")</f>
        <v>0</v>
      </c>
      <c r="AC410" s="67" t="str">
        <f>IF(IFERROR(ROUNDUP(V410/G410,0)*0.00651,0)+IFERROR(ROUNDUP(X410/G410,0)*0.00651,0)+IFERROR(ROUNDUP(Z410/G410,0)*0.00651,0)+IFERROR(ROUNDUP(AB410/G410,0)*0.00651,0)=0,"",IFERROR(ROUNDUP(V410/G410,0)*0.00651,0)+IFERROR(ROUNDUP(X410/G410,0)*0.00651,0)+IFERROR(ROUNDUP(Z410/G410,0)*0.00651,0)+IFERROR(ROUNDUP(AB410/G410,0)*0.00651,0))</f>
        <v/>
      </c>
      <c r="AD410" s="79" t="s">
        <v>57</v>
      </c>
      <c r="AE410" s="79" t="s">
        <v>57</v>
      </c>
      <c r="AF410" s="428" t="s">
        <v>571</v>
      </c>
      <c r="AG410" s="2"/>
      <c r="AH410" s="2"/>
      <c r="AI410" s="2"/>
      <c r="AJ410" s="2"/>
      <c r="AK410" s="2"/>
      <c r="AL410" s="61"/>
      <c r="AM410" s="61"/>
      <c r="AN410" s="61"/>
      <c r="AO410" s="2"/>
      <c r="AP410" s="2"/>
      <c r="AQ410" s="2"/>
      <c r="AR410" s="2"/>
      <c r="AS410" s="2"/>
      <c r="AT410" s="2"/>
      <c r="AU410" s="20"/>
      <c r="AV410" s="20"/>
      <c r="AW410" s="21"/>
      <c r="BB410" s="427" t="s">
        <v>65</v>
      </c>
      <c r="BO410" s="77">
        <f>IFERROR(U410*H410/G410,0)</f>
        <v>0</v>
      </c>
      <c r="BP410" s="77">
        <f>IFERROR(V410*H410/G410,0)</f>
        <v>0</v>
      </c>
      <c r="BQ410" s="77">
        <f>IFERROR(1/I410*(U410/G410),0)</f>
        <v>0</v>
      </c>
      <c r="BR410" s="77">
        <f>IFERROR(1/I410*(V410/G410),0)</f>
        <v>0</v>
      </c>
      <c r="BS410" s="77">
        <f>IFERROR(W410*H410/G410,0)</f>
        <v>0</v>
      </c>
      <c r="BT410" s="77">
        <f>IFERROR(X410*H410/G410,0)</f>
        <v>0</v>
      </c>
      <c r="BU410" s="77">
        <f>IFERROR(1/I410*(W410/G410),0)</f>
        <v>0</v>
      </c>
      <c r="BV410" s="77">
        <f>IFERROR(1/I410*(X410/G410),0)</f>
        <v>0</v>
      </c>
      <c r="BW410" s="77">
        <f>IFERROR(Y410*H410/G410,0)</f>
        <v>0</v>
      </c>
      <c r="BX410" s="77">
        <f>IFERROR(Z410*H410/G410,0)</f>
        <v>0</v>
      </c>
      <c r="BY410" s="77">
        <f>IFERROR(1/I410*(Y410/G410),0)</f>
        <v>0</v>
      </c>
      <c r="BZ410" s="77">
        <f>IFERROR(1/I410*(Z410/G410),0)</f>
        <v>0</v>
      </c>
      <c r="CA410" s="77">
        <f>IFERROR(AA410*H410/G410,0)</f>
        <v>0</v>
      </c>
      <c r="CB410" s="77">
        <f>IFERROR(AB410*H410/G410,0)</f>
        <v>0</v>
      </c>
      <c r="CC410" s="77">
        <f>IFERROR(1/I410*(AA410/G410),0)</f>
        <v>0</v>
      </c>
      <c r="CD410" s="77">
        <f>IFERROR(1/I410*(AB410/G410),0)</f>
        <v>0</v>
      </c>
    </row>
    <row r="411" spans="1:82" x14ac:dyDescent="0.2">
      <c r="A411" s="506"/>
      <c r="B411" s="506"/>
      <c r="C411" s="506"/>
      <c r="D411" s="506"/>
      <c r="E411" s="506"/>
      <c r="F411" s="506"/>
      <c r="G411" s="506"/>
      <c r="H411" s="506"/>
      <c r="I411" s="506"/>
      <c r="J411" s="506"/>
      <c r="K411" s="506"/>
      <c r="L411" s="506"/>
      <c r="M411" s="506"/>
      <c r="N411" s="506"/>
      <c r="O411" s="504" t="s">
        <v>43</v>
      </c>
      <c r="P411" s="505"/>
      <c r="Q411" s="505"/>
      <c r="R411" s="505"/>
      <c r="S411" s="505"/>
      <c r="T411" s="39" t="s">
        <v>42</v>
      </c>
      <c r="U411" s="50">
        <f>IFERROR(U409/G409,0)+IFERROR(U410/G410,0)</f>
        <v>0</v>
      </c>
      <c r="V411" s="50">
        <f>IFERROR(V409/G409,0)+IFERROR(V410/G410,0)</f>
        <v>0</v>
      </c>
      <c r="W411" s="50">
        <f>IFERROR(W409/G409,0)+IFERROR(W410/G410,0)</f>
        <v>0</v>
      </c>
      <c r="X411" s="50">
        <f>IFERROR(X409/G409,0)+IFERROR(X410/G410,0)</f>
        <v>0</v>
      </c>
      <c r="Y411" s="50">
        <f>IFERROR(Y409/G409,0)+IFERROR(Y410/G410,0)</f>
        <v>0</v>
      </c>
      <c r="Z411" s="50">
        <f>IFERROR(Z409/G409,0)+IFERROR(Z410/G410,0)</f>
        <v>0</v>
      </c>
      <c r="AA411" s="50">
        <f>IFERROR(AA409/G409,0)+IFERROR(AA410/G410,0)</f>
        <v>0</v>
      </c>
      <c r="AB411" s="50">
        <f>IFERROR(AB409/G409,0)+IFERROR(AB410/G410,0)</f>
        <v>0</v>
      </c>
      <c r="AC411" s="50">
        <f>IFERROR(IF(AC409="",0,AC409),0)+IFERROR(IF(AC410="",0,AC410),0)</f>
        <v>0</v>
      </c>
      <c r="AD411" s="3"/>
      <c r="AE411" s="72"/>
      <c r="AF411" s="3"/>
      <c r="AG411" s="3"/>
      <c r="AH411" s="3"/>
      <c r="AI411" s="3"/>
      <c r="AJ411" s="3"/>
      <c r="AK411" s="3"/>
      <c r="AL411" s="62"/>
      <c r="AM411" s="62"/>
      <c r="AN411" s="62"/>
      <c r="AO411" s="3"/>
      <c r="AP411" s="3"/>
      <c r="AQ411" s="2"/>
      <c r="AR411" s="2"/>
      <c r="AS411" s="2"/>
      <c r="AT411" s="2"/>
      <c r="AU411" s="20"/>
      <c r="AV411" s="20"/>
      <c r="AW411" s="21"/>
    </row>
    <row r="412" spans="1:82" x14ac:dyDescent="0.2">
      <c r="A412" s="506"/>
      <c r="B412" s="506"/>
      <c r="C412" s="506"/>
      <c r="D412" s="506"/>
      <c r="E412" s="506"/>
      <c r="F412" s="506"/>
      <c r="G412" s="506"/>
      <c r="H412" s="506"/>
      <c r="I412" s="506"/>
      <c r="J412" s="506"/>
      <c r="K412" s="506"/>
      <c r="L412" s="506"/>
      <c r="M412" s="506"/>
      <c r="N412" s="506"/>
      <c r="O412" s="504" t="s">
        <v>43</v>
      </c>
      <c r="P412" s="505"/>
      <c r="Q412" s="505"/>
      <c r="R412" s="505"/>
      <c r="S412" s="505"/>
      <c r="T412" s="39" t="s">
        <v>0</v>
      </c>
      <c r="U412" s="50">
        <f t="shared" ref="U412:AB412" si="207">IFERROR(SUM(U409:U410),0)</f>
        <v>0</v>
      </c>
      <c r="V412" s="50">
        <f t="shared" si="207"/>
        <v>0</v>
      </c>
      <c r="W412" s="50">
        <f t="shared" si="207"/>
        <v>0</v>
      </c>
      <c r="X412" s="50">
        <f t="shared" si="207"/>
        <v>0</v>
      </c>
      <c r="Y412" s="50">
        <f t="shared" si="207"/>
        <v>0</v>
      </c>
      <c r="Z412" s="50">
        <f t="shared" si="207"/>
        <v>0</v>
      </c>
      <c r="AA412" s="50">
        <f t="shared" si="207"/>
        <v>0</v>
      </c>
      <c r="AB412" s="50">
        <f t="shared" si="207"/>
        <v>0</v>
      </c>
      <c r="AC412" s="50" t="s">
        <v>57</v>
      </c>
      <c r="AD412" s="3"/>
      <c r="AE412" s="72"/>
      <c r="AF412" s="3"/>
      <c r="AG412" s="3"/>
      <c r="AH412" s="3"/>
      <c r="AI412" s="3"/>
      <c r="AJ412" s="3"/>
      <c r="AK412" s="3"/>
      <c r="AL412" s="62"/>
      <c r="AM412" s="62"/>
      <c r="AN412" s="62"/>
      <c r="AO412" s="3"/>
      <c r="AP412" s="3"/>
      <c r="AQ412" s="2"/>
      <c r="AR412" s="2"/>
      <c r="AS412" s="2"/>
      <c r="AT412" s="2"/>
      <c r="AU412" s="20"/>
      <c r="AV412" s="20"/>
      <c r="AW412" s="21"/>
    </row>
    <row r="413" spans="1:82" ht="15" x14ac:dyDescent="0.25">
      <c r="A413" s="507" t="s">
        <v>173</v>
      </c>
      <c r="B413" s="508"/>
      <c r="C413" s="508"/>
      <c r="D413" s="508"/>
      <c r="E413" s="508"/>
      <c r="F413" s="508"/>
      <c r="G413" s="508"/>
      <c r="H413" s="508"/>
      <c r="I413" s="508"/>
      <c r="J413" s="508"/>
      <c r="K413" s="508"/>
      <c r="L413" s="508"/>
      <c r="M413" s="508"/>
      <c r="N413" s="508"/>
      <c r="O413" s="508"/>
      <c r="P413" s="508"/>
      <c r="Q413" s="508"/>
      <c r="R413" s="508"/>
      <c r="S413" s="508"/>
      <c r="T413" s="508"/>
      <c r="U413" s="508"/>
      <c r="V413" s="508"/>
      <c r="W413" s="508"/>
      <c r="X413" s="509"/>
      <c r="Y413" s="509"/>
      <c r="Z413" s="509"/>
      <c r="AA413" s="510"/>
      <c r="AB413" s="510"/>
      <c r="AC413" s="510"/>
      <c r="AD413" s="510"/>
      <c r="AE413" s="511"/>
      <c r="AF413" s="512"/>
      <c r="AG413" s="2"/>
      <c r="AH413" s="2"/>
      <c r="AI413" s="2"/>
      <c r="AJ413" s="2"/>
      <c r="AK413" s="61"/>
      <c r="AL413" s="61"/>
      <c r="AM413" s="61"/>
      <c r="AN413" s="2"/>
      <c r="AO413" s="2"/>
      <c r="AP413" s="2"/>
      <c r="AQ413" s="2"/>
      <c r="AR413" s="2"/>
    </row>
    <row r="414" spans="1:82" ht="22.5" x14ac:dyDescent="0.2">
      <c r="A414" s="79" t="s">
        <v>572</v>
      </c>
      <c r="B414" s="80" t="s">
        <v>573</v>
      </c>
      <c r="C414" s="80">
        <v>4301060451</v>
      </c>
      <c r="D414" s="80">
        <v>4680115885035</v>
      </c>
      <c r="E414" s="81">
        <v>1</v>
      </c>
      <c r="F414" s="82">
        <v>4</v>
      </c>
      <c r="G414" s="81">
        <v>4</v>
      </c>
      <c r="H414" s="81">
        <v>4.4160000000000004</v>
      </c>
      <c r="I414" s="83">
        <v>104</v>
      </c>
      <c r="J414" s="83" t="s">
        <v>137</v>
      </c>
      <c r="K414" s="84" t="s">
        <v>88</v>
      </c>
      <c r="L414" s="84"/>
      <c r="M414" s="501">
        <v>35</v>
      </c>
      <c r="N414" s="501"/>
      <c r="O414" s="5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14" s="503"/>
      <c r="Q414" s="503"/>
      <c r="R414" s="503"/>
      <c r="S414" s="503"/>
      <c r="T414" s="85" t="s">
        <v>0</v>
      </c>
      <c r="U414" s="65">
        <v>0</v>
      </c>
      <c r="V414" s="66">
        <f>IFERROR(IF(U414="",0,CEILING((U414/$G414),1)*$G414),"")</f>
        <v>0</v>
      </c>
      <c r="W414" s="65">
        <v>0</v>
      </c>
      <c r="X414" s="66">
        <f>IFERROR(IF(W414="",0,CEILING((W414/$G414),1)*$G414),"")</f>
        <v>0</v>
      </c>
      <c r="Y414" s="65">
        <v>0</v>
      </c>
      <c r="Z414" s="66">
        <f>IFERROR(IF(Y414="",0,CEILING((Y414/$G414),1)*$G414),"")</f>
        <v>0</v>
      </c>
      <c r="AA414" s="65">
        <v>0</v>
      </c>
      <c r="AB414" s="66">
        <f>IFERROR(IF(AA414="",0,CEILING((AA414/$G414),1)*$G414),"")</f>
        <v>0</v>
      </c>
      <c r="AC414" s="67" t="str">
        <f>IF(IFERROR(ROUNDUP(V414/G414,0)*0.01196,0)+IFERROR(ROUNDUP(X414/G414,0)*0.01196,0)+IFERROR(ROUNDUP(Z414/G414,0)*0.01196,0)+IFERROR(ROUNDUP(AB414/G414,0)*0.01196,0)=0,"",IFERROR(ROUNDUP(V414/G414,0)*0.01196,0)+IFERROR(ROUNDUP(X414/G414,0)*0.01196,0)+IFERROR(ROUNDUP(Z414/G414,0)*0.01196,0)+IFERROR(ROUNDUP(AB414/G414,0)*0.01196,0))</f>
        <v/>
      </c>
      <c r="AD414" s="79" t="s">
        <v>57</v>
      </c>
      <c r="AE414" s="79" t="s">
        <v>57</v>
      </c>
      <c r="AF414" s="430" t="s">
        <v>574</v>
      </c>
      <c r="AG414" s="2"/>
      <c r="AH414" s="2"/>
      <c r="AI414" s="2"/>
      <c r="AJ414" s="2"/>
      <c r="AK414" s="2"/>
      <c r="AL414" s="61"/>
      <c r="AM414" s="61"/>
      <c r="AN414" s="61"/>
      <c r="AO414" s="2"/>
      <c r="AP414" s="2"/>
      <c r="AQ414" s="2"/>
      <c r="AR414" s="2"/>
      <c r="AS414" s="2"/>
      <c r="AT414" s="2"/>
      <c r="AU414" s="20"/>
      <c r="AV414" s="20"/>
      <c r="AW414" s="21"/>
      <c r="BB414" s="429" t="s">
        <v>65</v>
      </c>
      <c r="BO414" s="77">
        <f>IFERROR(U414*H414/G414,0)</f>
        <v>0</v>
      </c>
      <c r="BP414" s="77">
        <f>IFERROR(V414*H414/G414,0)</f>
        <v>0</v>
      </c>
      <c r="BQ414" s="77">
        <f>IFERROR(1/I414*(U414/G414),0)</f>
        <v>0</v>
      </c>
      <c r="BR414" s="77">
        <f>IFERROR(1/I414*(V414/G414),0)</f>
        <v>0</v>
      </c>
      <c r="BS414" s="77">
        <f>IFERROR(W414*H414/G414,0)</f>
        <v>0</v>
      </c>
      <c r="BT414" s="77">
        <f>IFERROR(X414*H414/G414,0)</f>
        <v>0</v>
      </c>
      <c r="BU414" s="77">
        <f>IFERROR(1/I414*(W414/G414),0)</f>
        <v>0</v>
      </c>
      <c r="BV414" s="77">
        <f>IFERROR(1/I414*(X414/G414),0)</f>
        <v>0</v>
      </c>
      <c r="BW414" s="77">
        <f>IFERROR(Y414*H414/G414,0)</f>
        <v>0</v>
      </c>
      <c r="BX414" s="77">
        <f>IFERROR(Z414*H414/G414,0)</f>
        <v>0</v>
      </c>
      <c r="BY414" s="77">
        <f>IFERROR(1/I414*(Y414/G414),0)</f>
        <v>0</v>
      </c>
      <c r="BZ414" s="77">
        <f>IFERROR(1/I414*(Z414/G414),0)</f>
        <v>0</v>
      </c>
      <c r="CA414" s="77">
        <f>IFERROR(AA414*H414/G414,0)</f>
        <v>0</v>
      </c>
      <c r="CB414" s="77">
        <f>IFERROR(AB414*H414/G414,0)</f>
        <v>0</v>
      </c>
      <c r="CC414" s="77">
        <f>IFERROR(1/I414*(AA414/G414),0)</f>
        <v>0</v>
      </c>
      <c r="CD414" s="77">
        <f>IFERROR(1/I414*(AB414/G414),0)</f>
        <v>0</v>
      </c>
    </row>
    <row r="415" spans="1:82" ht="22.5" x14ac:dyDescent="0.2">
      <c r="A415" s="79" t="s">
        <v>575</v>
      </c>
      <c r="B415" s="80" t="s">
        <v>576</v>
      </c>
      <c r="C415" s="80">
        <v>4301060449</v>
      </c>
      <c r="D415" s="80">
        <v>4680115885936</v>
      </c>
      <c r="E415" s="81">
        <v>1.3</v>
      </c>
      <c r="F415" s="82">
        <v>6</v>
      </c>
      <c r="G415" s="81">
        <v>7.8</v>
      </c>
      <c r="H415" s="81">
        <v>8.2799999999999994</v>
      </c>
      <c r="I415" s="83">
        <v>56</v>
      </c>
      <c r="J415" s="83" t="s">
        <v>137</v>
      </c>
      <c r="K415" s="84" t="s">
        <v>88</v>
      </c>
      <c r="L415" s="84"/>
      <c r="M415" s="501">
        <v>35</v>
      </c>
      <c r="N415" s="501"/>
      <c r="O415" s="550" t="s">
        <v>577</v>
      </c>
      <c r="P415" s="503"/>
      <c r="Q415" s="503"/>
      <c r="R415" s="503"/>
      <c r="S415" s="503"/>
      <c r="T415" s="85" t="s">
        <v>0</v>
      </c>
      <c r="U415" s="65">
        <v>0</v>
      </c>
      <c r="V415" s="66">
        <f>IFERROR(IF(U415="",0,CEILING((U415/$G415),1)*$G415),"")</f>
        <v>0</v>
      </c>
      <c r="W415" s="65">
        <v>0</v>
      </c>
      <c r="X415" s="66">
        <f>IFERROR(IF(W415="",0,CEILING((W415/$G415),1)*$G415),"")</f>
        <v>0</v>
      </c>
      <c r="Y415" s="65">
        <v>0</v>
      </c>
      <c r="Z415" s="66">
        <f>IFERROR(IF(Y415="",0,CEILING((Y415/$G415),1)*$G415),"")</f>
        <v>0</v>
      </c>
      <c r="AA415" s="65">
        <v>0</v>
      </c>
      <c r="AB415" s="66">
        <f>IFERROR(IF(AA415="",0,CEILING((AA415/$G415),1)*$G415),"")</f>
        <v>0</v>
      </c>
      <c r="AC415" s="67" t="str">
        <f>IF(IFERROR(ROUNDUP(V415/G415,0)*0.02175,0)+IFERROR(ROUNDUP(X415/G415,0)*0.02175,0)+IFERROR(ROUNDUP(Z415/G415,0)*0.02175,0)+IFERROR(ROUNDUP(AB415/G415,0)*0.02175,0)=0,"",IFERROR(ROUNDUP(V415/G415,0)*0.02175,0)+IFERROR(ROUNDUP(X415/G415,0)*0.02175,0)+IFERROR(ROUNDUP(Z415/G415,0)*0.02175,0)+IFERROR(ROUNDUP(AB415/G415,0)*0.02175,0))</f>
        <v/>
      </c>
      <c r="AD415" s="79" t="s">
        <v>57</v>
      </c>
      <c r="AE415" s="79" t="s">
        <v>57</v>
      </c>
      <c r="AF415" s="432" t="s">
        <v>574</v>
      </c>
      <c r="AG415" s="2"/>
      <c r="AH415" s="2"/>
      <c r="AI415" s="2"/>
      <c r="AJ415" s="2"/>
      <c r="AK415" s="2"/>
      <c r="AL415" s="61"/>
      <c r="AM415" s="61"/>
      <c r="AN415" s="61"/>
      <c r="AO415" s="2"/>
      <c r="AP415" s="2"/>
      <c r="AQ415" s="2"/>
      <c r="AR415" s="2"/>
      <c r="AS415" s="2"/>
      <c r="AT415" s="2"/>
      <c r="AU415" s="20"/>
      <c r="AV415" s="20"/>
      <c r="AW415" s="21"/>
      <c r="BB415" s="431" t="s">
        <v>65</v>
      </c>
      <c r="BO415" s="77">
        <f>IFERROR(U415*H415/G415,0)</f>
        <v>0</v>
      </c>
      <c r="BP415" s="77">
        <f>IFERROR(V415*H415/G415,0)</f>
        <v>0</v>
      </c>
      <c r="BQ415" s="77">
        <f>IFERROR(1/I415*(U415/G415),0)</f>
        <v>0</v>
      </c>
      <c r="BR415" s="77">
        <f>IFERROR(1/I415*(V415/G415),0)</f>
        <v>0</v>
      </c>
      <c r="BS415" s="77">
        <f>IFERROR(W415*H415/G415,0)</f>
        <v>0</v>
      </c>
      <c r="BT415" s="77">
        <f>IFERROR(X415*H415/G415,0)</f>
        <v>0</v>
      </c>
      <c r="BU415" s="77">
        <f>IFERROR(1/I415*(W415/G415),0)</f>
        <v>0</v>
      </c>
      <c r="BV415" s="77">
        <f>IFERROR(1/I415*(X415/G415),0)</f>
        <v>0</v>
      </c>
      <c r="BW415" s="77">
        <f>IFERROR(Y415*H415/G415,0)</f>
        <v>0</v>
      </c>
      <c r="BX415" s="77">
        <f>IFERROR(Z415*H415/G415,0)</f>
        <v>0</v>
      </c>
      <c r="BY415" s="77">
        <f>IFERROR(1/I415*(Y415/G415),0)</f>
        <v>0</v>
      </c>
      <c r="BZ415" s="77">
        <f>IFERROR(1/I415*(Z415/G415),0)</f>
        <v>0</v>
      </c>
      <c r="CA415" s="77">
        <f>IFERROR(AA415*H415/G415,0)</f>
        <v>0</v>
      </c>
      <c r="CB415" s="77">
        <f>IFERROR(AB415*H415/G415,0)</f>
        <v>0</v>
      </c>
      <c r="CC415" s="77">
        <f>IFERROR(1/I415*(AA415/G415),0)</f>
        <v>0</v>
      </c>
      <c r="CD415" s="77">
        <f>IFERROR(1/I415*(AB415/G415),0)</f>
        <v>0</v>
      </c>
    </row>
    <row r="416" spans="1:82" x14ac:dyDescent="0.2">
      <c r="A416" s="506"/>
      <c r="B416" s="506"/>
      <c r="C416" s="506"/>
      <c r="D416" s="506"/>
      <c r="E416" s="506"/>
      <c r="F416" s="506"/>
      <c r="G416" s="506"/>
      <c r="H416" s="506"/>
      <c r="I416" s="506"/>
      <c r="J416" s="506"/>
      <c r="K416" s="506"/>
      <c r="L416" s="506"/>
      <c r="M416" s="506"/>
      <c r="N416" s="506"/>
      <c r="O416" s="504" t="s">
        <v>43</v>
      </c>
      <c r="P416" s="505"/>
      <c r="Q416" s="505"/>
      <c r="R416" s="505"/>
      <c r="S416" s="505"/>
      <c r="T416" s="39" t="s">
        <v>42</v>
      </c>
      <c r="U416" s="50">
        <f>IFERROR(U414/G414,0)+IFERROR(U415/G415,0)</f>
        <v>0</v>
      </c>
      <c r="V416" s="50">
        <f>IFERROR(V414/G414,0)+IFERROR(V415/G415,0)</f>
        <v>0</v>
      </c>
      <c r="W416" s="50">
        <f>IFERROR(W414/G414,0)+IFERROR(W415/G415,0)</f>
        <v>0</v>
      </c>
      <c r="X416" s="50">
        <f>IFERROR(X414/G414,0)+IFERROR(X415/G415,0)</f>
        <v>0</v>
      </c>
      <c r="Y416" s="50">
        <f>IFERROR(Y414/G414,0)+IFERROR(Y415/G415,0)</f>
        <v>0</v>
      </c>
      <c r="Z416" s="50">
        <f>IFERROR(Z414/G414,0)+IFERROR(Z415/G415,0)</f>
        <v>0</v>
      </c>
      <c r="AA416" s="50">
        <f>IFERROR(AA414/G414,0)+IFERROR(AA415/G415,0)</f>
        <v>0</v>
      </c>
      <c r="AB416" s="50">
        <f>IFERROR(AB414/G414,0)+IFERROR(AB415/G415,0)</f>
        <v>0</v>
      </c>
      <c r="AC416" s="50">
        <f>IFERROR(IF(AC414="",0,AC414),0)+IFERROR(IF(AC415="",0,AC415),0)</f>
        <v>0</v>
      </c>
      <c r="AD416" s="3"/>
      <c r="AE416" s="72"/>
      <c r="AF416" s="3"/>
      <c r="AG416" s="3"/>
      <c r="AH416" s="3"/>
      <c r="AI416" s="3"/>
      <c r="AJ416" s="3"/>
      <c r="AK416" s="3"/>
      <c r="AL416" s="62"/>
      <c r="AM416" s="62"/>
      <c r="AN416" s="62"/>
      <c r="AO416" s="3"/>
      <c r="AP416" s="3"/>
      <c r="AQ416" s="2"/>
      <c r="AR416" s="2"/>
      <c r="AS416" s="2"/>
      <c r="AT416" s="2"/>
      <c r="AU416" s="20"/>
      <c r="AV416" s="20"/>
      <c r="AW416" s="21"/>
    </row>
    <row r="417" spans="1:82" x14ac:dyDescent="0.2">
      <c r="A417" s="506"/>
      <c r="B417" s="506"/>
      <c r="C417" s="506"/>
      <c r="D417" s="506"/>
      <c r="E417" s="506"/>
      <c r="F417" s="506"/>
      <c r="G417" s="506"/>
      <c r="H417" s="506"/>
      <c r="I417" s="506"/>
      <c r="J417" s="506"/>
      <c r="K417" s="506"/>
      <c r="L417" s="506"/>
      <c r="M417" s="506"/>
      <c r="N417" s="506"/>
      <c r="O417" s="504" t="s">
        <v>43</v>
      </c>
      <c r="P417" s="505"/>
      <c r="Q417" s="505"/>
      <c r="R417" s="505"/>
      <c r="S417" s="505"/>
      <c r="T417" s="39" t="s">
        <v>0</v>
      </c>
      <c r="U417" s="50">
        <f t="shared" ref="U417:AB417" si="208">IFERROR(SUM(U414:U415),0)</f>
        <v>0</v>
      </c>
      <c r="V417" s="50">
        <f t="shared" si="208"/>
        <v>0</v>
      </c>
      <c r="W417" s="50">
        <f t="shared" si="208"/>
        <v>0</v>
      </c>
      <c r="X417" s="50">
        <f t="shared" si="208"/>
        <v>0</v>
      </c>
      <c r="Y417" s="50">
        <f t="shared" si="208"/>
        <v>0</v>
      </c>
      <c r="Z417" s="50">
        <f t="shared" si="208"/>
        <v>0</v>
      </c>
      <c r="AA417" s="50">
        <f t="shared" si="208"/>
        <v>0</v>
      </c>
      <c r="AB417" s="50">
        <f t="shared" si="208"/>
        <v>0</v>
      </c>
      <c r="AC417" s="50" t="s">
        <v>57</v>
      </c>
      <c r="AD417" s="3"/>
      <c r="AE417" s="72"/>
      <c r="AF417" s="3"/>
      <c r="AG417" s="3"/>
      <c r="AH417" s="3"/>
      <c r="AI417" s="3"/>
      <c r="AJ417" s="3"/>
      <c r="AK417" s="3"/>
      <c r="AL417" s="62"/>
      <c r="AM417" s="62"/>
      <c r="AN417" s="62"/>
      <c r="AO417" s="3"/>
      <c r="AP417" s="3"/>
      <c r="AQ417" s="2"/>
      <c r="AR417" s="2"/>
      <c r="AS417" s="2"/>
      <c r="AT417" s="2"/>
      <c r="AU417" s="20"/>
      <c r="AV417" s="20"/>
      <c r="AW417" s="21"/>
    </row>
    <row r="418" spans="1:82" ht="27.75" customHeight="1" x14ac:dyDescent="0.2">
      <c r="A418" s="542" t="s">
        <v>578</v>
      </c>
      <c r="B418" s="543"/>
      <c r="C418" s="543"/>
      <c r="D418" s="543"/>
      <c r="E418" s="543"/>
      <c r="F418" s="543"/>
      <c r="G418" s="543"/>
      <c r="H418" s="543"/>
      <c r="I418" s="543"/>
      <c r="J418" s="543"/>
      <c r="K418" s="543"/>
      <c r="L418" s="543"/>
      <c r="M418" s="543"/>
      <c r="N418" s="543"/>
      <c r="O418" s="543"/>
      <c r="P418" s="543"/>
      <c r="Q418" s="543"/>
      <c r="R418" s="543"/>
      <c r="S418" s="543"/>
      <c r="T418" s="543"/>
      <c r="U418" s="543"/>
      <c r="V418" s="543"/>
      <c r="W418" s="544"/>
      <c r="X418" s="544"/>
      <c r="Y418" s="544"/>
      <c r="Z418" s="544"/>
      <c r="AA418" s="510"/>
      <c r="AB418" s="510"/>
      <c r="AC418" s="510"/>
      <c r="AD418" s="510"/>
      <c r="AE418" s="511"/>
      <c r="AF418" s="545"/>
      <c r="AG418" s="2"/>
      <c r="AH418" s="2"/>
      <c r="AI418" s="2"/>
      <c r="AJ418" s="2"/>
      <c r="AK418" s="61"/>
      <c r="AL418" s="61"/>
      <c r="AM418" s="61"/>
      <c r="AN418" s="2"/>
      <c r="AO418" s="2"/>
      <c r="AP418" s="2"/>
      <c r="AQ418" s="2"/>
      <c r="AR418" s="2"/>
    </row>
    <row r="419" spans="1:82" ht="15" x14ac:dyDescent="0.25">
      <c r="A419" s="526" t="s">
        <v>578</v>
      </c>
      <c r="B419" s="509"/>
      <c r="C419" s="509"/>
      <c r="D419" s="509"/>
      <c r="E419" s="509"/>
      <c r="F419" s="509"/>
      <c r="G419" s="509"/>
      <c r="H419" s="509"/>
      <c r="I419" s="509"/>
      <c r="J419" s="509"/>
      <c r="K419" s="509"/>
      <c r="L419" s="509"/>
      <c r="M419" s="509"/>
      <c r="N419" s="509"/>
      <c r="O419" s="509"/>
      <c r="P419" s="509"/>
      <c r="Q419" s="509"/>
      <c r="R419" s="509"/>
      <c r="S419" s="509"/>
      <c r="T419" s="509"/>
      <c r="U419" s="509"/>
      <c r="V419" s="509"/>
      <c r="W419" s="509"/>
      <c r="X419" s="509"/>
      <c r="Y419" s="509"/>
      <c r="Z419" s="509"/>
      <c r="AA419" s="510"/>
      <c r="AB419" s="510"/>
      <c r="AC419" s="510"/>
      <c r="AD419" s="510"/>
      <c r="AE419" s="511"/>
      <c r="AF419" s="527"/>
      <c r="AG419" s="2"/>
      <c r="AH419" s="2"/>
      <c r="AI419" s="2"/>
      <c r="AJ419" s="2"/>
      <c r="AK419" s="61"/>
      <c r="AL419" s="61"/>
      <c r="AM419" s="61"/>
      <c r="AN419" s="2"/>
      <c r="AO419" s="2"/>
      <c r="AP419" s="2"/>
      <c r="AQ419" s="2"/>
      <c r="AR419" s="2"/>
    </row>
    <row r="420" spans="1:82" ht="15" x14ac:dyDescent="0.25">
      <c r="A420" s="507" t="s">
        <v>118</v>
      </c>
      <c r="B420" s="508"/>
      <c r="C420" s="508"/>
      <c r="D420" s="508"/>
      <c r="E420" s="508"/>
      <c r="F420" s="508"/>
      <c r="G420" s="508"/>
      <c r="H420" s="508"/>
      <c r="I420" s="508"/>
      <c r="J420" s="508"/>
      <c r="K420" s="508"/>
      <c r="L420" s="508"/>
      <c r="M420" s="508"/>
      <c r="N420" s="508"/>
      <c r="O420" s="508"/>
      <c r="P420" s="508"/>
      <c r="Q420" s="508"/>
      <c r="R420" s="508"/>
      <c r="S420" s="508"/>
      <c r="T420" s="508"/>
      <c r="U420" s="508"/>
      <c r="V420" s="508"/>
      <c r="W420" s="508"/>
      <c r="X420" s="509"/>
      <c r="Y420" s="509"/>
      <c r="Z420" s="509"/>
      <c r="AA420" s="510"/>
      <c r="AB420" s="510"/>
      <c r="AC420" s="510"/>
      <c r="AD420" s="510"/>
      <c r="AE420" s="511"/>
      <c r="AF420" s="512"/>
      <c r="AG420" s="2"/>
      <c r="AH420" s="2"/>
      <c r="AI420" s="2"/>
      <c r="AJ420" s="2"/>
      <c r="AK420" s="61"/>
      <c r="AL420" s="61"/>
      <c r="AM420" s="61"/>
      <c r="AN420" s="2"/>
      <c r="AO420" s="2"/>
      <c r="AP420" s="2"/>
      <c r="AQ420" s="2"/>
      <c r="AR420" s="2"/>
    </row>
    <row r="421" spans="1:82" x14ac:dyDescent="0.2">
      <c r="A421" s="79" t="s">
        <v>579</v>
      </c>
      <c r="B421" s="80" t="s">
        <v>580</v>
      </c>
      <c r="C421" s="80">
        <v>4301011763</v>
      </c>
      <c r="D421" s="80">
        <v>4640242181011</v>
      </c>
      <c r="E421" s="81">
        <v>1.35</v>
      </c>
      <c r="F421" s="82">
        <v>8</v>
      </c>
      <c r="G421" s="81">
        <v>10.8</v>
      </c>
      <c r="H421" s="81">
        <v>11.28</v>
      </c>
      <c r="I421" s="83">
        <v>56</v>
      </c>
      <c r="J421" s="83" t="s">
        <v>137</v>
      </c>
      <c r="K421" s="84" t="s">
        <v>85</v>
      </c>
      <c r="L421" s="84"/>
      <c r="M421" s="501">
        <v>55</v>
      </c>
      <c r="N421" s="501"/>
      <c r="O421" s="546" t="s">
        <v>581</v>
      </c>
      <c r="P421" s="503"/>
      <c r="Q421" s="503"/>
      <c r="R421" s="503"/>
      <c r="S421" s="503"/>
      <c r="T421" s="85" t="s">
        <v>0</v>
      </c>
      <c r="U421" s="65">
        <v>0</v>
      </c>
      <c r="V421" s="66">
        <f>IFERROR(IF(U421="",0,CEILING((U421/$G421),1)*$G421),"")</f>
        <v>0</v>
      </c>
      <c r="W421" s="65">
        <v>0</v>
      </c>
      <c r="X421" s="66">
        <f>IFERROR(IF(W421="",0,CEILING((W421/$G421),1)*$G421),"")</f>
        <v>0</v>
      </c>
      <c r="Y421" s="65">
        <v>0</v>
      </c>
      <c r="Z421" s="66">
        <f>IFERROR(IF(Y421="",0,CEILING((Y421/$G421),1)*$G421),"")</f>
        <v>0</v>
      </c>
      <c r="AA421" s="65">
        <v>0</v>
      </c>
      <c r="AB421" s="66">
        <f>IFERROR(IF(AA421="",0,CEILING((AA421/$G421),1)*$G421),"")</f>
        <v>0</v>
      </c>
      <c r="AC421" s="67" t="str">
        <f>IF(IFERROR(ROUNDUP(V421/G421,0)*0.02175,0)+IFERROR(ROUNDUP(X421/G421,0)*0.02175,0)+IFERROR(ROUNDUP(Z421/G421,0)*0.02175,0)+IFERROR(ROUNDUP(AB421/G421,0)*0.02175,0)=0,"",IFERROR(ROUNDUP(V421/G421,0)*0.02175,0)+IFERROR(ROUNDUP(X421/G421,0)*0.02175,0)+IFERROR(ROUNDUP(Z421/G421,0)*0.02175,0)+IFERROR(ROUNDUP(AB421/G421,0)*0.02175,0))</f>
        <v/>
      </c>
      <c r="AD421" s="79" t="s">
        <v>57</v>
      </c>
      <c r="AE421" s="79" t="s">
        <v>57</v>
      </c>
      <c r="AF421" s="434" t="s">
        <v>582</v>
      </c>
      <c r="AG421" s="2"/>
      <c r="AH421" s="2"/>
      <c r="AI421" s="2"/>
      <c r="AJ421" s="2"/>
      <c r="AK421" s="2"/>
      <c r="AL421" s="61"/>
      <c r="AM421" s="61"/>
      <c r="AN421" s="61"/>
      <c r="AO421" s="2"/>
      <c r="AP421" s="2"/>
      <c r="AQ421" s="2"/>
      <c r="AR421" s="2"/>
      <c r="AS421" s="2"/>
      <c r="AT421" s="2"/>
      <c r="AU421" s="20"/>
      <c r="AV421" s="20"/>
      <c r="AW421" s="21"/>
      <c r="BB421" s="433" t="s">
        <v>65</v>
      </c>
      <c r="BO421" s="77">
        <f>IFERROR(U421*H421/G421,0)</f>
        <v>0</v>
      </c>
      <c r="BP421" s="77">
        <f>IFERROR(V421*H421/G421,0)</f>
        <v>0</v>
      </c>
      <c r="BQ421" s="77">
        <f>IFERROR(1/I421*(U421/G421),0)</f>
        <v>0</v>
      </c>
      <c r="BR421" s="77">
        <f>IFERROR(1/I421*(V421/G421),0)</f>
        <v>0</v>
      </c>
      <c r="BS421" s="77">
        <f>IFERROR(W421*H421/G421,0)</f>
        <v>0</v>
      </c>
      <c r="BT421" s="77">
        <f>IFERROR(X421*H421/G421,0)</f>
        <v>0</v>
      </c>
      <c r="BU421" s="77">
        <f>IFERROR(1/I421*(W421/G421),0)</f>
        <v>0</v>
      </c>
      <c r="BV421" s="77">
        <f>IFERROR(1/I421*(X421/G421),0)</f>
        <v>0</v>
      </c>
      <c r="BW421" s="77">
        <f>IFERROR(Y421*H421/G421,0)</f>
        <v>0</v>
      </c>
      <c r="BX421" s="77">
        <f>IFERROR(Z421*H421/G421,0)</f>
        <v>0</v>
      </c>
      <c r="BY421" s="77">
        <f>IFERROR(1/I421*(Y421/G421),0)</f>
        <v>0</v>
      </c>
      <c r="BZ421" s="77">
        <f>IFERROR(1/I421*(Z421/G421),0)</f>
        <v>0</v>
      </c>
      <c r="CA421" s="77">
        <f>IFERROR(AA421*H421/G421,0)</f>
        <v>0</v>
      </c>
      <c r="CB421" s="77">
        <f>IFERROR(AB421*H421/G421,0)</f>
        <v>0</v>
      </c>
      <c r="CC421" s="77">
        <f>IFERROR(1/I421*(AA421/G421),0)</f>
        <v>0</v>
      </c>
      <c r="CD421" s="77">
        <f>IFERROR(1/I421*(AB421/G421),0)</f>
        <v>0</v>
      </c>
    </row>
    <row r="422" spans="1:82" x14ac:dyDescent="0.2">
      <c r="A422" s="79" t="s">
        <v>583</v>
      </c>
      <c r="B422" s="80" t="s">
        <v>584</v>
      </c>
      <c r="C422" s="80">
        <v>4301011764</v>
      </c>
      <c r="D422" s="80">
        <v>4640242181189</v>
      </c>
      <c r="E422" s="81">
        <v>0.4</v>
      </c>
      <c r="F422" s="82">
        <v>10</v>
      </c>
      <c r="G422" s="81">
        <v>4</v>
      </c>
      <c r="H422" s="81">
        <v>4.21</v>
      </c>
      <c r="I422" s="83">
        <v>132</v>
      </c>
      <c r="J422" s="83" t="s">
        <v>121</v>
      </c>
      <c r="K422" s="84" t="s">
        <v>85</v>
      </c>
      <c r="L422" s="84"/>
      <c r="M422" s="501">
        <v>55</v>
      </c>
      <c r="N422" s="501"/>
      <c r="O422" s="547" t="s">
        <v>585</v>
      </c>
      <c r="P422" s="503"/>
      <c r="Q422" s="503"/>
      <c r="R422" s="503"/>
      <c r="S422" s="503"/>
      <c r="T422" s="85" t="s">
        <v>0</v>
      </c>
      <c r="U422" s="65">
        <v>0</v>
      </c>
      <c r="V422" s="66">
        <f>IFERROR(IF(U422="",0,CEILING((U422/$G422),1)*$G422),"")</f>
        <v>0</v>
      </c>
      <c r="W422" s="65">
        <v>0</v>
      </c>
      <c r="X422" s="66">
        <f>IFERROR(IF(W422="",0,CEILING((W422/$G422),1)*$G422),"")</f>
        <v>0</v>
      </c>
      <c r="Y422" s="65">
        <v>0</v>
      </c>
      <c r="Z422" s="66">
        <f>IFERROR(IF(Y422="",0,CEILING((Y422/$G422),1)*$G422),"")</f>
        <v>0</v>
      </c>
      <c r="AA422" s="65">
        <v>0</v>
      </c>
      <c r="AB422" s="66">
        <f>IFERROR(IF(AA422="",0,CEILING((AA422/$G422),1)*$G422),"")</f>
        <v>0</v>
      </c>
      <c r="AC422" s="67" t="str">
        <f>IF(IFERROR(ROUNDUP(V422/G422,0)*0.00902,0)+IFERROR(ROUNDUP(X422/G422,0)*0.00902,0)+IFERROR(ROUNDUP(Z422/G422,0)*0.00902,0)+IFERROR(ROUNDUP(AB422/G422,0)*0.00902,0)=0,"",IFERROR(ROUNDUP(V422/G422,0)*0.00902,0)+IFERROR(ROUNDUP(X422/G422,0)*0.00902,0)+IFERROR(ROUNDUP(Z422/G422,0)*0.00902,0)+IFERROR(ROUNDUP(AB422/G422,0)*0.00902,0))</f>
        <v/>
      </c>
      <c r="AD422" s="79" t="s">
        <v>57</v>
      </c>
      <c r="AE422" s="79" t="s">
        <v>57</v>
      </c>
      <c r="AF422" s="436" t="s">
        <v>582</v>
      </c>
      <c r="AG422" s="2"/>
      <c r="AH422" s="2"/>
      <c r="AI422" s="2"/>
      <c r="AJ422" s="2"/>
      <c r="AK422" s="2"/>
      <c r="AL422" s="61"/>
      <c r="AM422" s="61"/>
      <c r="AN422" s="61"/>
      <c r="AO422" s="2"/>
      <c r="AP422" s="2"/>
      <c r="AQ422" s="2"/>
      <c r="AR422" s="2"/>
      <c r="AS422" s="2"/>
      <c r="AT422" s="2"/>
      <c r="AU422" s="20"/>
      <c r="AV422" s="20"/>
      <c r="AW422" s="21"/>
      <c r="BB422" s="435" t="s">
        <v>65</v>
      </c>
      <c r="BO422" s="77">
        <f>IFERROR(U422*H422/G422,0)</f>
        <v>0</v>
      </c>
      <c r="BP422" s="77">
        <f>IFERROR(V422*H422/G422,0)</f>
        <v>0</v>
      </c>
      <c r="BQ422" s="77">
        <f>IFERROR(1/I422*(U422/G422),0)</f>
        <v>0</v>
      </c>
      <c r="BR422" s="77">
        <f>IFERROR(1/I422*(V422/G422),0)</f>
        <v>0</v>
      </c>
      <c r="BS422" s="77">
        <f>IFERROR(W422*H422/G422,0)</f>
        <v>0</v>
      </c>
      <c r="BT422" s="77">
        <f>IFERROR(X422*H422/G422,0)</f>
        <v>0</v>
      </c>
      <c r="BU422" s="77">
        <f>IFERROR(1/I422*(W422/G422),0)</f>
        <v>0</v>
      </c>
      <c r="BV422" s="77">
        <f>IFERROR(1/I422*(X422/G422),0)</f>
        <v>0</v>
      </c>
      <c r="BW422" s="77">
        <f>IFERROR(Y422*H422/G422,0)</f>
        <v>0</v>
      </c>
      <c r="BX422" s="77">
        <f>IFERROR(Z422*H422/G422,0)</f>
        <v>0</v>
      </c>
      <c r="BY422" s="77">
        <f>IFERROR(1/I422*(Y422/G422),0)</f>
        <v>0</v>
      </c>
      <c r="BZ422" s="77">
        <f>IFERROR(1/I422*(Z422/G422),0)</f>
        <v>0</v>
      </c>
      <c r="CA422" s="77">
        <f>IFERROR(AA422*H422/G422,0)</f>
        <v>0</v>
      </c>
      <c r="CB422" s="77">
        <f>IFERROR(AB422*H422/G422,0)</f>
        <v>0</v>
      </c>
      <c r="CC422" s="77">
        <f>IFERROR(1/I422*(AA422/G422),0)</f>
        <v>0</v>
      </c>
      <c r="CD422" s="77">
        <f>IFERROR(1/I422*(AB422/G422),0)</f>
        <v>0</v>
      </c>
    </row>
    <row r="423" spans="1:82" x14ac:dyDescent="0.2">
      <c r="A423" s="79" t="s">
        <v>586</v>
      </c>
      <c r="B423" s="80" t="s">
        <v>587</v>
      </c>
      <c r="C423" s="80">
        <v>4301011551</v>
      </c>
      <c r="D423" s="80">
        <v>4640242180038</v>
      </c>
      <c r="E423" s="81">
        <v>0.4</v>
      </c>
      <c r="F423" s="82">
        <v>10</v>
      </c>
      <c r="G423" s="81">
        <v>4</v>
      </c>
      <c r="H423" s="81">
        <v>4.21</v>
      </c>
      <c r="I423" s="83">
        <v>132</v>
      </c>
      <c r="J423" s="83" t="s">
        <v>121</v>
      </c>
      <c r="K423" s="84" t="s">
        <v>125</v>
      </c>
      <c r="L423" s="84"/>
      <c r="M423" s="501">
        <v>50</v>
      </c>
      <c r="N423" s="501"/>
      <c r="O423" s="539" t="s">
        <v>588</v>
      </c>
      <c r="P423" s="503"/>
      <c r="Q423" s="503"/>
      <c r="R423" s="503"/>
      <c r="S423" s="503"/>
      <c r="T423" s="85" t="s">
        <v>0</v>
      </c>
      <c r="U423" s="65">
        <v>0</v>
      </c>
      <c r="V423" s="66">
        <f>IFERROR(IF(U423="",0,CEILING((U423/$G423),1)*$G423),"")</f>
        <v>0</v>
      </c>
      <c r="W423" s="65">
        <v>0</v>
      </c>
      <c r="X423" s="66">
        <f>IFERROR(IF(W423="",0,CEILING((W423/$G423),1)*$G423),"")</f>
        <v>0</v>
      </c>
      <c r="Y423" s="65">
        <v>0</v>
      </c>
      <c r="Z423" s="66">
        <f>IFERROR(IF(Y423="",0,CEILING((Y423/$G423),1)*$G423),"")</f>
        <v>0</v>
      </c>
      <c r="AA423" s="65">
        <v>0</v>
      </c>
      <c r="AB423" s="66">
        <f>IFERROR(IF(AA423="",0,CEILING((AA423/$G423),1)*$G423),"")</f>
        <v>0</v>
      </c>
      <c r="AC423" s="67" t="str">
        <f>IF(IFERROR(ROUNDUP(V423/G423,0)*0.00902,0)+IFERROR(ROUNDUP(X423/G423,0)*0.00902,0)+IFERROR(ROUNDUP(Z423/G423,0)*0.00902,0)+IFERROR(ROUNDUP(AB423/G423,0)*0.00902,0)=0,"",IFERROR(ROUNDUP(V423/G423,0)*0.00902,0)+IFERROR(ROUNDUP(X423/G423,0)*0.00902,0)+IFERROR(ROUNDUP(Z423/G423,0)*0.00902,0)+IFERROR(ROUNDUP(AB423/G423,0)*0.00902,0))</f>
        <v/>
      </c>
      <c r="AD423" s="79" t="s">
        <v>57</v>
      </c>
      <c r="AE423" s="79" t="s">
        <v>57</v>
      </c>
      <c r="AF423" s="438" t="s">
        <v>589</v>
      </c>
      <c r="AG423" s="2"/>
      <c r="AH423" s="2"/>
      <c r="AI423" s="2"/>
      <c r="AJ423" s="2"/>
      <c r="AK423" s="2"/>
      <c r="AL423" s="61"/>
      <c r="AM423" s="61"/>
      <c r="AN423" s="61"/>
      <c r="AO423" s="2"/>
      <c r="AP423" s="2"/>
      <c r="AQ423" s="2"/>
      <c r="AR423" s="2"/>
      <c r="AS423" s="2"/>
      <c r="AT423" s="2"/>
      <c r="AU423" s="20"/>
      <c r="AV423" s="20"/>
      <c r="AW423" s="21"/>
      <c r="BB423" s="437" t="s">
        <v>65</v>
      </c>
      <c r="BO423" s="77">
        <f>IFERROR(U423*H423/G423,0)</f>
        <v>0</v>
      </c>
      <c r="BP423" s="77">
        <f>IFERROR(V423*H423/G423,0)</f>
        <v>0</v>
      </c>
      <c r="BQ423" s="77">
        <f>IFERROR(1/I423*(U423/G423),0)</f>
        <v>0</v>
      </c>
      <c r="BR423" s="77">
        <f>IFERROR(1/I423*(V423/G423),0)</f>
        <v>0</v>
      </c>
      <c r="BS423" s="77">
        <f>IFERROR(W423*H423/G423,0)</f>
        <v>0</v>
      </c>
      <c r="BT423" s="77">
        <f>IFERROR(X423*H423/G423,0)</f>
        <v>0</v>
      </c>
      <c r="BU423" s="77">
        <f>IFERROR(1/I423*(W423/G423),0)</f>
        <v>0</v>
      </c>
      <c r="BV423" s="77">
        <f>IFERROR(1/I423*(X423/G423),0)</f>
        <v>0</v>
      </c>
      <c r="BW423" s="77">
        <f>IFERROR(Y423*H423/G423,0)</f>
        <v>0</v>
      </c>
      <c r="BX423" s="77">
        <f>IFERROR(Z423*H423/G423,0)</f>
        <v>0</v>
      </c>
      <c r="BY423" s="77">
        <f>IFERROR(1/I423*(Y423/G423),0)</f>
        <v>0</v>
      </c>
      <c r="BZ423" s="77">
        <f>IFERROR(1/I423*(Z423/G423),0)</f>
        <v>0</v>
      </c>
      <c r="CA423" s="77">
        <f>IFERROR(AA423*H423/G423,0)</f>
        <v>0</v>
      </c>
      <c r="CB423" s="77">
        <f>IFERROR(AB423*H423/G423,0)</f>
        <v>0</v>
      </c>
      <c r="CC423" s="77">
        <f>IFERROR(1/I423*(AA423/G423),0)</f>
        <v>0</v>
      </c>
      <c r="CD423" s="77">
        <f>IFERROR(1/I423*(AB423/G423),0)</f>
        <v>0</v>
      </c>
    </row>
    <row r="424" spans="1:82" x14ac:dyDescent="0.2">
      <c r="A424" s="79" t="s">
        <v>590</v>
      </c>
      <c r="B424" s="80" t="s">
        <v>591</v>
      </c>
      <c r="C424" s="80">
        <v>4301011765</v>
      </c>
      <c r="D424" s="80">
        <v>4640242181172</v>
      </c>
      <c r="E424" s="81">
        <v>0.4</v>
      </c>
      <c r="F424" s="82">
        <v>10</v>
      </c>
      <c r="G424" s="81">
        <v>4</v>
      </c>
      <c r="H424" s="81">
        <v>4.21</v>
      </c>
      <c r="I424" s="83">
        <v>132</v>
      </c>
      <c r="J424" s="83" t="s">
        <v>121</v>
      </c>
      <c r="K424" s="84" t="s">
        <v>125</v>
      </c>
      <c r="L424" s="84"/>
      <c r="M424" s="501">
        <v>55</v>
      </c>
      <c r="N424" s="501"/>
      <c r="O424" s="540" t="s">
        <v>592</v>
      </c>
      <c r="P424" s="503"/>
      <c r="Q424" s="503"/>
      <c r="R424" s="503"/>
      <c r="S424" s="503"/>
      <c r="T424" s="85" t="s">
        <v>0</v>
      </c>
      <c r="U424" s="65">
        <v>0</v>
      </c>
      <c r="V424" s="66">
        <f>IFERROR(IF(U424="",0,CEILING((U424/$G424),1)*$G424),"")</f>
        <v>0</v>
      </c>
      <c r="W424" s="65">
        <v>0</v>
      </c>
      <c r="X424" s="66">
        <f>IFERROR(IF(W424="",0,CEILING((W424/$G424),1)*$G424),"")</f>
        <v>0</v>
      </c>
      <c r="Y424" s="65">
        <v>0</v>
      </c>
      <c r="Z424" s="66">
        <f>IFERROR(IF(Y424="",0,CEILING((Y424/$G424),1)*$G424),"")</f>
        <v>0</v>
      </c>
      <c r="AA424" s="65">
        <v>0</v>
      </c>
      <c r="AB424" s="66">
        <f>IFERROR(IF(AA424="",0,CEILING((AA424/$G424),1)*$G424),"")</f>
        <v>0</v>
      </c>
      <c r="AC424" s="67" t="str">
        <f>IF(IFERROR(ROUNDUP(V424/G424,0)*0.00902,0)+IFERROR(ROUNDUP(X424/G424,0)*0.00902,0)+IFERROR(ROUNDUP(Z424/G424,0)*0.00902,0)+IFERROR(ROUNDUP(AB424/G424,0)*0.00902,0)=0,"",IFERROR(ROUNDUP(V424/G424,0)*0.00902,0)+IFERROR(ROUNDUP(X424/G424,0)*0.00902,0)+IFERROR(ROUNDUP(Z424/G424,0)*0.00902,0)+IFERROR(ROUNDUP(AB424/G424,0)*0.00902,0))</f>
        <v/>
      </c>
      <c r="AD424" s="79" t="s">
        <v>57</v>
      </c>
      <c r="AE424" s="79" t="s">
        <v>57</v>
      </c>
      <c r="AF424" s="440" t="s">
        <v>593</v>
      </c>
      <c r="AG424" s="2"/>
      <c r="AH424" s="2"/>
      <c r="AI424" s="2"/>
      <c r="AJ424" s="2"/>
      <c r="AK424" s="2"/>
      <c r="AL424" s="61"/>
      <c r="AM424" s="61"/>
      <c r="AN424" s="61"/>
      <c r="AO424" s="2"/>
      <c r="AP424" s="2"/>
      <c r="AQ424" s="2"/>
      <c r="AR424" s="2"/>
      <c r="AS424" s="2"/>
      <c r="AT424" s="2"/>
      <c r="AU424" s="20"/>
      <c r="AV424" s="20"/>
      <c r="AW424" s="21"/>
      <c r="BB424" s="439" t="s">
        <v>65</v>
      </c>
      <c r="BO424" s="77">
        <f>IFERROR(U424*H424/G424,0)</f>
        <v>0</v>
      </c>
      <c r="BP424" s="77">
        <f>IFERROR(V424*H424/G424,0)</f>
        <v>0</v>
      </c>
      <c r="BQ424" s="77">
        <f>IFERROR(1/I424*(U424/G424),0)</f>
        <v>0</v>
      </c>
      <c r="BR424" s="77">
        <f>IFERROR(1/I424*(V424/G424),0)</f>
        <v>0</v>
      </c>
      <c r="BS424" s="77">
        <f>IFERROR(W424*H424/G424,0)</f>
        <v>0</v>
      </c>
      <c r="BT424" s="77">
        <f>IFERROR(X424*H424/G424,0)</f>
        <v>0</v>
      </c>
      <c r="BU424" s="77">
        <f>IFERROR(1/I424*(W424/G424),0)</f>
        <v>0</v>
      </c>
      <c r="BV424" s="77">
        <f>IFERROR(1/I424*(X424/G424),0)</f>
        <v>0</v>
      </c>
      <c r="BW424" s="77">
        <f>IFERROR(Y424*H424/G424,0)</f>
        <v>0</v>
      </c>
      <c r="BX424" s="77">
        <f>IFERROR(Z424*H424/G424,0)</f>
        <v>0</v>
      </c>
      <c r="BY424" s="77">
        <f>IFERROR(1/I424*(Y424/G424),0)</f>
        <v>0</v>
      </c>
      <c r="BZ424" s="77">
        <f>IFERROR(1/I424*(Z424/G424),0)</f>
        <v>0</v>
      </c>
      <c r="CA424" s="77">
        <f>IFERROR(AA424*H424/G424,0)</f>
        <v>0</v>
      </c>
      <c r="CB424" s="77">
        <f>IFERROR(AB424*H424/G424,0)</f>
        <v>0</v>
      </c>
      <c r="CC424" s="77">
        <f>IFERROR(1/I424*(AA424/G424),0)</f>
        <v>0</v>
      </c>
      <c r="CD424" s="77">
        <f>IFERROR(1/I424*(AB424/G424),0)</f>
        <v>0</v>
      </c>
    </row>
    <row r="425" spans="1:82" x14ac:dyDescent="0.2">
      <c r="A425" s="506"/>
      <c r="B425" s="506"/>
      <c r="C425" s="506"/>
      <c r="D425" s="506"/>
      <c r="E425" s="506"/>
      <c r="F425" s="506"/>
      <c r="G425" s="506"/>
      <c r="H425" s="506"/>
      <c r="I425" s="506"/>
      <c r="J425" s="506"/>
      <c r="K425" s="506"/>
      <c r="L425" s="506"/>
      <c r="M425" s="506"/>
      <c r="N425" s="506"/>
      <c r="O425" s="504" t="s">
        <v>43</v>
      </c>
      <c r="P425" s="505"/>
      <c r="Q425" s="505"/>
      <c r="R425" s="505"/>
      <c r="S425" s="505"/>
      <c r="T425" s="39" t="s">
        <v>42</v>
      </c>
      <c r="U425" s="50">
        <f>IFERROR(U421/G421,0)+IFERROR(U422/G422,0)+IFERROR(U423/G423,0)+IFERROR(U424/G424,0)</f>
        <v>0</v>
      </c>
      <c r="V425" s="50">
        <f>IFERROR(V421/G421,0)+IFERROR(V422/G422,0)+IFERROR(V423/G423,0)+IFERROR(V424/G424,0)</f>
        <v>0</v>
      </c>
      <c r="W425" s="50">
        <f>IFERROR(W421/G421,0)+IFERROR(W422/G422,0)+IFERROR(W423/G423,0)+IFERROR(W424/G424,0)</f>
        <v>0</v>
      </c>
      <c r="X425" s="50">
        <f>IFERROR(X421/G421,0)+IFERROR(X422/G422,0)+IFERROR(X423/G423,0)+IFERROR(X424/G424,0)</f>
        <v>0</v>
      </c>
      <c r="Y425" s="50">
        <f>IFERROR(Y421/G421,0)+IFERROR(Y422/G422,0)+IFERROR(Y423/G423,0)+IFERROR(Y424/G424,0)</f>
        <v>0</v>
      </c>
      <c r="Z425" s="50">
        <f>IFERROR(Z421/G421,0)+IFERROR(Z422/G422,0)+IFERROR(Z423/G423,0)+IFERROR(Z424/G424,0)</f>
        <v>0</v>
      </c>
      <c r="AA425" s="50">
        <f>IFERROR(AA421/G421,0)+IFERROR(AA422/G422,0)+IFERROR(AA423/G423,0)+IFERROR(AA424/G424,0)</f>
        <v>0</v>
      </c>
      <c r="AB425" s="50">
        <f>IFERROR(AB421/G421,0)+IFERROR(AB422/G422,0)+IFERROR(AB423/G423,0)+IFERROR(AB424/G424,0)</f>
        <v>0</v>
      </c>
      <c r="AC425" s="50">
        <f>IFERROR(IF(AC421="",0,AC421),0)+IFERROR(IF(AC422="",0,AC422),0)+IFERROR(IF(AC423="",0,AC423),0)+IFERROR(IF(AC424="",0,AC424),0)</f>
        <v>0</v>
      </c>
      <c r="AD425" s="3"/>
      <c r="AE425" s="72"/>
      <c r="AF425" s="3"/>
      <c r="AG425" s="3"/>
      <c r="AH425" s="3"/>
      <c r="AI425" s="3"/>
      <c r="AJ425" s="3"/>
      <c r="AK425" s="3"/>
      <c r="AL425" s="62"/>
      <c r="AM425" s="62"/>
      <c r="AN425" s="62"/>
      <c r="AO425" s="3"/>
      <c r="AP425" s="3"/>
      <c r="AQ425" s="2"/>
      <c r="AR425" s="2"/>
      <c r="AS425" s="2"/>
      <c r="AT425" s="2"/>
      <c r="AU425" s="20"/>
      <c r="AV425" s="20"/>
      <c r="AW425" s="21"/>
    </row>
    <row r="426" spans="1:82" x14ac:dyDescent="0.2">
      <c r="A426" s="506"/>
      <c r="B426" s="506"/>
      <c r="C426" s="506"/>
      <c r="D426" s="506"/>
      <c r="E426" s="506"/>
      <c r="F426" s="506"/>
      <c r="G426" s="506"/>
      <c r="H426" s="506"/>
      <c r="I426" s="506"/>
      <c r="J426" s="506"/>
      <c r="K426" s="506"/>
      <c r="L426" s="506"/>
      <c r="M426" s="506"/>
      <c r="N426" s="506"/>
      <c r="O426" s="504" t="s">
        <v>43</v>
      </c>
      <c r="P426" s="505"/>
      <c r="Q426" s="505"/>
      <c r="R426" s="505"/>
      <c r="S426" s="505"/>
      <c r="T426" s="39" t="s">
        <v>0</v>
      </c>
      <c r="U426" s="50">
        <f t="shared" ref="U426:AB426" si="209">IFERROR(SUM(U421:U424),0)</f>
        <v>0</v>
      </c>
      <c r="V426" s="50">
        <f t="shared" si="209"/>
        <v>0</v>
      </c>
      <c r="W426" s="50">
        <f t="shared" si="209"/>
        <v>0</v>
      </c>
      <c r="X426" s="50">
        <f t="shared" si="209"/>
        <v>0</v>
      </c>
      <c r="Y426" s="50">
        <f t="shared" si="209"/>
        <v>0</v>
      </c>
      <c r="Z426" s="50">
        <f t="shared" si="209"/>
        <v>0</v>
      </c>
      <c r="AA426" s="50">
        <f t="shared" si="209"/>
        <v>0</v>
      </c>
      <c r="AB426" s="50">
        <f t="shared" si="209"/>
        <v>0</v>
      </c>
      <c r="AC426" s="50" t="s">
        <v>57</v>
      </c>
      <c r="AD426" s="3"/>
      <c r="AE426" s="72"/>
      <c r="AF426" s="3"/>
      <c r="AG426" s="3"/>
      <c r="AH426" s="3"/>
      <c r="AI426" s="3"/>
      <c r="AJ426" s="3"/>
      <c r="AK426" s="3"/>
      <c r="AL426" s="62"/>
      <c r="AM426" s="62"/>
      <c r="AN426" s="62"/>
      <c r="AO426" s="3"/>
      <c r="AP426" s="3"/>
      <c r="AQ426" s="2"/>
      <c r="AR426" s="2"/>
      <c r="AS426" s="2"/>
      <c r="AT426" s="2"/>
      <c r="AU426" s="20"/>
      <c r="AV426" s="20"/>
      <c r="AW426" s="21"/>
    </row>
    <row r="427" spans="1:82" ht="15" x14ac:dyDescent="0.25">
      <c r="A427" s="507" t="s">
        <v>142</v>
      </c>
      <c r="B427" s="508"/>
      <c r="C427" s="508"/>
      <c r="D427" s="508"/>
      <c r="E427" s="508"/>
      <c r="F427" s="508"/>
      <c r="G427" s="508"/>
      <c r="H427" s="508"/>
      <c r="I427" s="508"/>
      <c r="J427" s="508"/>
      <c r="K427" s="508"/>
      <c r="L427" s="508"/>
      <c r="M427" s="508"/>
      <c r="N427" s="508"/>
      <c r="O427" s="508"/>
      <c r="P427" s="508"/>
      <c r="Q427" s="508"/>
      <c r="R427" s="508"/>
      <c r="S427" s="508"/>
      <c r="T427" s="508"/>
      <c r="U427" s="508"/>
      <c r="V427" s="508"/>
      <c r="W427" s="508"/>
      <c r="X427" s="509"/>
      <c r="Y427" s="509"/>
      <c r="Z427" s="509"/>
      <c r="AA427" s="510"/>
      <c r="AB427" s="510"/>
      <c r="AC427" s="510"/>
      <c r="AD427" s="510"/>
      <c r="AE427" s="511"/>
      <c r="AF427" s="512"/>
      <c r="AG427" s="2"/>
      <c r="AH427" s="2"/>
      <c r="AI427" s="2"/>
      <c r="AJ427" s="2"/>
      <c r="AK427" s="61"/>
      <c r="AL427" s="61"/>
      <c r="AM427" s="61"/>
      <c r="AN427" s="2"/>
      <c r="AO427" s="2"/>
      <c r="AP427" s="2"/>
      <c r="AQ427" s="2"/>
      <c r="AR427" s="2"/>
    </row>
    <row r="428" spans="1:82" x14ac:dyDescent="0.2">
      <c r="A428" s="79" t="s">
        <v>594</v>
      </c>
      <c r="B428" s="80" t="s">
        <v>595</v>
      </c>
      <c r="C428" s="80">
        <v>4301020309</v>
      </c>
      <c r="D428" s="80">
        <v>4640242180090</v>
      </c>
      <c r="E428" s="81">
        <v>1.35</v>
      </c>
      <c r="F428" s="82">
        <v>8</v>
      </c>
      <c r="G428" s="81">
        <v>10.8</v>
      </c>
      <c r="H428" s="81">
        <v>11.234999999999999</v>
      </c>
      <c r="I428" s="83">
        <v>64</v>
      </c>
      <c r="J428" s="83" t="s">
        <v>137</v>
      </c>
      <c r="K428" s="84" t="s">
        <v>125</v>
      </c>
      <c r="L428" s="84"/>
      <c r="M428" s="501">
        <v>50</v>
      </c>
      <c r="N428" s="501"/>
      <c r="O428" s="541" t="s">
        <v>596</v>
      </c>
      <c r="P428" s="503"/>
      <c r="Q428" s="503"/>
      <c r="R428" s="503"/>
      <c r="S428" s="503"/>
      <c r="T428" s="85" t="s">
        <v>0</v>
      </c>
      <c r="U428" s="65">
        <v>0</v>
      </c>
      <c r="V428" s="66">
        <f>IFERROR(IF(U428="",0,CEILING((U428/$G428),1)*$G428),"")</f>
        <v>0</v>
      </c>
      <c r="W428" s="65">
        <v>0</v>
      </c>
      <c r="X428" s="66">
        <f>IFERROR(IF(W428="",0,CEILING((W428/$G428),1)*$G428),"")</f>
        <v>0</v>
      </c>
      <c r="Y428" s="65">
        <v>0</v>
      </c>
      <c r="Z428" s="66">
        <f>IFERROR(IF(Y428="",0,CEILING((Y428/$G428),1)*$G428),"")</f>
        <v>0</v>
      </c>
      <c r="AA428" s="65">
        <v>0</v>
      </c>
      <c r="AB428" s="66">
        <f>IFERROR(IF(AA428="",0,CEILING((AA428/$G428),1)*$G428),"")</f>
        <v>0</v>
      </c>
      <c r="AC428" s="67" t="str">
        <f>IF(IFERROR(ROUNDUP(V428/G428,0)*0.01898,0)+IFERROR(ROUNDUP(X428/G428,0)*0.01898,0)+IFERROR(ROUNDUP(Z428/G428,0)*0.01898,0)+IFERROR(ROUNDUP(AB428/G428,0)*0.01898,0)=0,"",IFERROR(ROUNDUP(V428/G428,0)*0.01898,0)+IFERROR(ROUNDUP(X428/G428,0)*0.01898,0)+IFERROR(ROUNDUP(Z428/G428,0)*0.01898,0)+IFERROR(ROUNDUP(AB428/G428,0)*0.01898,0))</f>
        <v/>
      </c>
      <c r="AD428" s="79" t="s">
        <v>57</v>
      </c>
      <c r="AE428" s="79" t="s">
        <v>57</v>
      </c>
      <c r="AF428" s="442" t="s">
        <v>597</v>
      </c>
      <c r="AG428" s="2"/>
      <c r="AH428" s="2"/>
      <c r="AI428" s="2"/>
      <c r="AJ428" s="2"/>
      <c r="AK428" s="2"/>
      <c r="AL428" s="61"/>
      <c r="AM428" s="61"/>
      <c r="AN428" s="61"/>
      <c r="AO428" s="2"/>
      <c r="AP428" s="2"/>
      <c r="AQ428" s="2"/>
      <c r="AR428" s="2"/>
      <c r="AS428" s="2"/>
      <c r="AT428" s="2"/>
      <c r="AU428" s="20"/>
      <c r="AV428" s="20"/>
      <c r="AW428" s="21"/>
      <c r="BB428" s="441" t="s">
        <v>65</v>
      </c>
      <c r="BO428" s="77">
        <f>IFERROR(U428*H428/G428,0)</f>
        <v>0</v>
      </c>
      <c r="BP428" s="77">
        <f>IFERROR(V428*H428/G428,0)</f>
        <v>0</v>
      </c>
      <c r="BQ428" s="77">
        <f>IFERROR(1/I428*(U428/G428),0)</f>
        <v>0</v>
      </c>
      <c r="BR428" s="77">
        <f>IFERROR(1/I428*(V428/G428),0)</f>
        <v>0</v>
      </c>
      <c r="BS428" s="77">
        <f>IFERROR(W428*H428/G428,0)</f>
        <v>0</v>
      </c>
      <c r="BT428" s="77">
        <f>IFERROR(X428*H428/G428,0)</f>
        <v>0</v>
      </c>
      <c r="BU428" s="77">
        <f>IFERROR(1/I428*(W428/G428),0)</f>
        <v>0</v>
      </c>
      <c r="BV428" s="77">
        <f>IFERROR(1/I428*(X428/G428),0)</f>
        <v>0</v>
      </c>
      <c r="BW428" s="77">
        <f>IFERROR(Y428*H428/G428,0)</f>
        <v>0</v>
      </c>
      <c r="BX428" s="77">
        <f>IFERROR(Z428*H428/G428,0)</f>
        <v>0</v>
      </c>
      <c r="BY428" s="77">
        <f>IFERROR(1/I428*(Y428/G428),0)</f>
        <v>0</v>
      </c>
      <c r="BZ428" s="77">
        <f>IFERROR(1/I428*(Z428/G428),0)</f>
        <v>0</v>
      </c>
      <c r="CA428" s="77">
        <f>IFERROR(AA428*H428/G428,0)</f>
        <v>0</v>
      </c>
      <c r="CB428" s="77">
        <f>IFERROR(AB428*H428/G428,0)</f>
        <v>0</v>
      </c>
      <c r="CC428" s="77">
        <f>IFERROR(1/I428*(AA428/G428),0)</f>
        <v>0</v>
      </c>
      <c r="CD428" s="77">
        <f>IFERROR(1/I428*(AB428/G428),0)</f>
        <v>0</v>
      </c>
    </row>
    <row r="429" spans="1:82" x14ac:dyDescent="0.2">
      <c r="A429" s="79" t="s">
        <v>598</v>
      </c>
      <c r="B429" s="80" t="s">
        <v>599</v>
      </c>
      <c r="C429" s="80">
        <v>4301020295</v>
      </c>
      <c r="D429" s="80">
        <v>4640242181363</v>
      </c>
      <c r="E429" s="81">
        <v>0.4</v>
      </c>
      <c r="F429" s="82">
        <v>10</v>
      </c>
      <c r="G429" s="81">
        <v>4</v>
      </c>
      <c r="H429" s="81">
        <v>4.21</v>
      </c>
      <c r="I429" s="83">
        <v>132</v>
      </c>
      <c r="J429" s="83" t="s">
        <v>121</v>
      </c>
      <c r="K429" s="84" t="s">
        <v>125</v>
      </c>
      <c r="L429" s="84"/>
      <c r="M429" s="501">
        <v>50</v>
      </c>
      <c r="N429" s="501"/>
      <c r="O429" s="536" t="s">
        <v>600</v>
      </c>
      <c r="P429" s="503"/>
      <c r="Q429" s="503"/>
      <c r="R429" s="503"/>
      <c r="S429" s="503"/>
      <c r="T429" s="85" t="s">
        <v>0</v>
      </c>
      <c r="U429" s="65">
        <v>0</v>
      </c>
      <c r="V429" s="66">
        <f>IFERROR(IF(U429="",0,CEILING((U429/$G429),1)*$G429),"")</f>
        <v>0</v>
      </c>
      <c r="W429" s="65">
        <v>0</v>
      </c>
      <c r="X429" s="66">
        <f>IFERROR(IF(W429="",0,CEILING((W429/$G429),1)*$G429),"")</f>
        <v>0</v>
      </c>
      <c r="Y429" s="65">
        <v>0</v>
      </c>
      <c r="Z429" s="66">
        <f>IFERROR(IF(Y429="",0,CEILING((Y429/$G429),1)*$G429),"")</f>
        <v>0</v>
      </c>
      <c r="AA429" s="65">
        <v>0</v>
      </c>
      <c r="AB429" s="66">
        <f>IFERROR(IF(AA429="",0,CEILING((AA429/$G429),1)*$G429),"")</f>
        <v>0</v>
      </c>
      <c r="AC429" s="67" t="str">
        <f>IF(IFERROR(ROUNDUP(V429/G429,0)*0.00902,0)+IFERROR(ROUNDUP(X429/G429,0)*0.00902,0)+IFERROR(ROUNDUP(Z429/G429,0)*0.00902,0)+IFERROR(ROUNDUP(AB429/G429,0)*0.00902,0)=0,"",IFERROR(ROUNDUP(V429/G429,0)*0.00902,0)+IFERROR(ROUNDUP(X429/G429,0)*0.00902,0)+IFERROR(ROUNDUP(Z429/G429,0)*0.00902,0)+IFERROR(ROUNDUP(AB429/G429,0)*0.00902,0))</f>
        <v/>
      </c>
      <c r="AD429" s="79" t="s">
        <v>57</v>
      </c>
      <c r="AE429" s="79" t="s">
        <v>57</v>
      </c>
      <c r="AF429" s="444" t="s">
        <v>597</v>
      </c>
      <c r="AG429" s="2"/>
      <c r="AH429" s="2"/>
      <c r="AI429" s="2"/>
      <c r="AJ429" s="2"/>
      <c r="AK429" s="2"/>
      <c r="AL429" s="61"/>
      <c r="AM429" s="61"/>
      <c r="AN429" s="61"/>
      <c r="AO429" s="2"/>
      <c r="AP429" s="2"/>
      <c r="AQ429" s="2"/>
      <c r="AR429" s="2"/>
      <c r="AS429" s="2"/>
      <c r="AT429" s="2"/>
      <c r="AU429" s="20"/>
      <c r="AV429" s="20"/>
      <c r="AW429" s="21"/>
      <c r="BB429" s="443" t="s">
        <v>65</v>
      </c>
      <c r="BO429" s="77">
        <f>IFERROR(U429*H429/G429,0)</f>
        <v>0</v>
      </c>
      <c r="BP429" s="77">
        <f>IFERROR(V429*H429/G429,0)</f>
        <v>0</v>
      </c>
      <c r="BQ429" s="77">
        <f>IFERROR(1/I429*(U429/G429),0)</f>
        <v>0</v>
      </c>
      <c r="BR429" s="77">
        <f>IFERROR(1/I429*(V429/G429),0)</f>
        <v>0</v>
      </c>
      <c r="BS429" s="77">
        <f>IFERROR(W429*H429/G429,0)</f>
        <v>0</v>
      </c>
      <c r="BT429" s="77">
        <f>IFERROR(X429*H429/G429,0)</f>
        <v>0</v>
      </c>
      <c r="BU429" s="77">
        <f>IFERROR(1/I429*(W429/G429),0)</f>
        <v>0</v>
      </c>
      <c r="BV429" s="77">
        <f>IFERROR(1/I429*(X429/G429),0)</f>
        <v>0</v>
      </c>
      <c r="BW429" s="77">
        <f>IFERROR(Y429*H429/G429,0)</f>
        <v>0</v>
      </c>
      <c r="BX429" s="77">
        <f>IFERROR(Z429*H429/G429,0)</f>
        <v>0</v>
      </c>
      <c r="BY429" s="77">
        <f>IFERROR(1/I429*(Y429/G429),0)</f>
        <v>0</v>
      </c>
      <c r="BZ429" s="77">
        <f>IFERROR(1/I429*(Z429/G429),0)</f>
        <v>0</v>
      </c>
      <c r="CA429" s="77">
        <f>IFERROR(AA429*H429/G429,0)</f>
        <v>0</v>
      </c>
      <c r="CB429" s="77">
        <f>IFERROR(AB429*H429/G429,0)</f>
        <v>0</v>
      </c>
      <c r="CC429" s="77">
        <f>IFERROR(1/I429*(AA429/G429),0)</f>
        <v>0</v>
      </c>
      <c r="CD429" s="77">
        <f>IFERROR(1/I429*(AB429/G429),0)</f>
        <v>0</v>
      </c>
    </row>
    <row r="430" spans="1:82" x14ac:dyDescent="0.2">
      <c r="A430" s="506"/>
      <c r="B430" s="506"/>
      <c r="C430" s="506"/>
      <c r="D430" s="506"/>
      <c r="E430" s="506"/>
      <c r="F430" s="506"/>
      <c r="G430" s="506"/>
      <c r="H430" s="506"/>
      <c r="I430" s="506"/>
      <c r="J430" s="506"/>
      <c r="K430" s="506"/>
      <c r="L430" s="506"/>
      <c r="M430" s="506"/>
      <c r="N430" s="506"/>
      <c r="O430" s="504" t="s">
        <v>43</v>
      </c>
      <c r="P430" s="505"/>
      <c r="Q430" s="505"/>
      <c r="R430" s="505"/>
      <c r="S430" s="505"/>
      <c r="T430" s="39" t="s">
        <v>42</v>
      </c>
      <c r="U430" s="50">
        <f>IFERROR(U428/G428,0)+IFERROR(U429/G429,0)</f>
        <v>0</v>
      </c>
      <c r="V430" s="50">
        <f>IFERROR(V428/G428,0)+IFERROR(V429/G429,0)</f>
        <v>0</v>
      </c>
      <c r="W430" s="50">
        <f>IFERROR(W428/G428,0)+IFERROR(W429/G429,0)</f>
        <v>0</v>
      </c>
      <c r="X430" s="50">
        <f>IFERROR(X428/G428,0)+IFERROR(X429/G429,0)</f>
        <v>0</v>
      </c>
      <c r="Y430" s="50">
        <f>IFERROR(Y428/G428,0)+IFERROR(Y429/G429,0)</f>
        <v>0</v>
      </c>
      <c r="Z430" s="50">
        <f>IFERROR(Z428/G428,0)+IFERROR(Z429/G429,0)</f>
        <v>0</v>
      </c>
      <c r="AA430" s="50">
        <f>IFERROR(AA428/G428,0)+IFERROR(AA429/G429,0)</f>
        <v>0</v>
      </c>
      <c r="AB430" s="50">
        <f>IFERROR(AB428/G428,0)+IFERROR(AB429/G429,0)</f>
        <v>0</v>
      </c>
      <c r="AC430" s="50">
        <f>IFERROR(IF(AC428="",0,AC428),0)+IFERROR(IF(AC429="",0,AC429),0)</f>
        <v>0</v>
      </c>
      <c r="AD430" s="3"/>
      <c r="AE430" s="72"/>
      <c r="AF430" s="3"/>
      <c r="AG430" s="3"/>
      <c r="AH430" s="3"/>
      <c r="AI430" s="3"/>
      <c r="AJ430" s="3"/>
      <c r="AK430" s="3"/>
      <c r="AL430" s="62"/>
      <c r="AM430" s="62"/>
      <c r="AN430" s="62"/>
      <c r="AO430" s="3"/>
      <c r="AP430" s="3"/>
      <c r="AQ430" s="2"/>
      <c r="AR430" s="2"/>
      <c r="AS430" s="2"/>
      <c r="AT430" s="2"/>
      <c r="AU430" s="20"/>
      <c r="AV430" s="20"/>
      <c r="AW430" s="21"/>
    </row>
    <row r="431" spans="1:82" x14ac:dyDescent="0.2">
      <c r="A431" s="506"/>
      <c r="B431" s="506"/>
      <c r="C431" s="506"/>
      <c r="D431" s="506"/>
      <c r="E431" s="506"/>
      <c r="F431" s="506"/>
      <c r="G431" s="506"/>
      <c r="H431" s="506"/>
      <c r="I431" s="506"/>
      <c r="J431" s="506"/>
      <c r="K431" s="506"/>
      <c r="L431" s="506"/>
      <c r="M431" s="506"/>
      <c r="N431" s="506"/>
      <c r="O431" s="504" t="s">
        <v>43</v>
      </c>
      <c r="P431" s="505"/>
      <c r="Q431" s="505"/>
      <c r="R431" s="505"/>
      <c r="S431" s="505"/>
      <c r="T431" s="39" t="s">
        <v>0</v>
      </c>
      <c r="U431" s="50">
        <f t="shared" ref="U431:AB431" si="210">IFERROR(SUM(U428:U429),0)</f>
        <v>0</v>
      </c>
      <c r="V431" s="50">
        <f t="shared" si="210"/>
        <v>0</v>
      </c>
      <c r="W431" s="50">
        <f t="shared" si="210"/>
        <v>0</v>
      </c>
      <c r="X431" s="50">
        <f t="shared" si="210"/>
        <v>0</v>
      </c>
      <c r="Y431" s="50">
        <f t="shared" si="210"/>
        <v>0</v>
      </c>
      <c r="Z431" s="50">
        <f t="shared" si="210"/>
        <v>0</v>
      </c>
      <c r="AA431" s="50">
        <f t="shared" si="210"/>
        <v>0</v>
      </c>
      <c r="AB431" s="50">
        <f t="shared" si="210"/>
        <v>0</v>
      </c>
      <c r="AC431" s="50" t="s">
        <v>57</v>
      </c>
      <c r="AD431" s="3"/>
      <c r="AE431" s="72"/>
      <c r="AF431" s="3"/>
      <c r="AG431" s="3"/>
      <c r="AH431" s="3"/>
      <c r="AI431" s="3"/>
      <c r="AJ431" s="3"/>
      <c r="AK431" s="3"/>
      <c r="AL431" s="62"/>
      <c r="AM431" s="62"/>
      <c r="AN431" s="62"/>
      <c r="AO431" s="3"/>
      <c r="AP431" s="3"/>
      <c r="AQ431" s="2"/>
      <c r="AR431" s="2"/>
      <c r="AS431" s="2"/>
      <c r="AT431" s="2"/>
      <c r="AU431" s="20"/>
      <c r="AV431" s="20"/>
      <c r="AW431" s="21"/>
    </row>
    <row r="432" spans="1:82" ht="15" x14ac:dyDescent="0.25">
      <c r="A432" s="507" t="s">
        <v>146</v>
      </c>
      <c r="B432" s="508"/>
      <c r="C432" s="508"/>
      <c r="D432" s="508"/>
      <c r="E432" s="508"/>
      <c r="F432" s="508"/>
      <c r="G432" s="508"/>
      <c r="H432" s="508"/>
      <c r="I432" s="508"/>
      <c r="J432" s="508"/>
      <c r="K432" s="508"/>
      <c r="L432" s="508"/>
      <c r="M432" s="508"/>
      <c r="N432" s="508"/>
      <c r="O432" s="508"/>
      <c r="P432" s="508"/>
      <c r="Q432" s="508"/>
      <c r="R432" s="508"/>
      <c r="S432" s="508"/>
      <c r="T432" s="508"/>
      <c r="U432" s="508"/>
      <c r="V432" s="508"/>
      <c r="W432" s="508"/>
      <c r="X432" s="509"/>
      <c r="Y432" s="509"/>
      <c r="Z432" s="509"/>
      <c r="AA432" s="510"/>
      <c r="AB432" s="510"/>
      <c r="AC432" s="510"/>
      <c r="AD432" s="510"/>
      <c r="AE432" s="511"/>
      <c r="AF432" s="512"/>
      <c r="AG432" s="2"/>
      <c r="AH432" s="2"/>
      <c r="AI432" s="2"/>
      <c r="AJ432" s="2"/>
      <c r="AK432" s="61"/>
      <c r="AL432" s="61"/>
      <c r="AM432" s="61"/>
      <c r="AN432" s="2"/>
      <c r="AO432" s="2"/>
      <c r="AP432" s="2"/>
      <c r="AQ432" s="2"/>
      <c r="AR432" s="2"/>
    </row>
    <row r="433" spans="1:82" x14ac:dyDescent="0.2">
      <c r="A433" s="79" t="s">
        <v>601</v>
      </c>
      <c r="B433" s="80" t="s">
        <v>602</v>
      </c>
      <c r="C433" s="80">
        <v>4301031280</v>
      </c>
      <c r="D433" s="80">
        <v>4640242180816</v>
      </c>
      <c r="E433" s="81">
        <v>0.7</v>
      </c>
      <c r="F433" s="82">
        <v>6</v>
      </c>
      <c r="G433" s="81">
        <v>4.2</v>
      </c>
      <c r="H433" s="81">
        <v>4.47</v>
      </c>
      <c r="I433" s="83">
        <v>132</v>
      </c>
      <c r="J433" s="83" t="s">
        <v>121</v>
      </c>
      <c r="K433" s="84" t="s">
        <v>98</v>
      </c>
      <c r="L433" s="84"/>
      <c r="M433" s="501">
        <v>40</v>
      </c>
      <c r="N433" s="501"/>
      <c r="O433" s="537" t="s">
        <v>603</v>
      </c>
      <c r="P433" s="503"/>
      <c r="Q433" s="503"/>
      <c r="R433" s="503"/>
      <c r="S433" s="503"/>
      <c r="T433" s="85" t="s">
        <v>0</v>
      </c>
      <c r="U433" s="65">
        <v>0</v>
      </c>
      <c r="V433" s="66">
        <f t="shared" ref="V433:V438" si="211">IFERROR(IF(U433="",0,CEILING((U433/$G433),1)*$G433),"")</f>
        <v>0</v>
      </c>
      <c r="W433" s="65">
        <v>0</v>
      </c>
      <c r="X433" s="66">
        <f t="shared" ref="X433:X438" si="212">IFERROR(IF(W433="",0,CEILING((W433/$G433),1)*$G433),"")</f>
        <v>0</v>
      </c>
      <c r="Y433" s="65">
        <v>0</v>
      </c>
      <c r="Z433" s="66">
        <f t="shared" ref="Z433:Z438" si="213">IFERROR(IF(Y433="",0,CEILING((Y433/$G433),1)*$G433),"")</f>
        <v>0</v>
      </c>
      <c r="AA433" s="65">
        <v>0</v>
      </c>
      <c r="AB433" s="66">
        <f t="shared" ref="AB433:AB438" si="214">IFERROR(IF(AA433="",0,CEILING((AA433/$G433),1)*$G433),"")</f>
        <v>0</v>
      </c>
      <c r="AC433" s="67" t="str">
        <f>IF(IFERROR(ROUNDUP(V433/G433,0)*0.00902,0)+IFERROR(ROUNDUP(X433/G433,0)*0.00902,0)+IFERROR(ROUNDUP(Z433/G433,0)*0.00902,0)+IFERROR(ROUNDUP(AB433/G433,0)*0.00902,0)=0,"",IFERROR(ROUNDUP(V433/G433,0)*0.00902,0)+IFERROR(ROUNDUP(X433/G433,0)*0.00902,0)+IFERROR(ROUNDUP(Z433/G433,0)*0.00902,0)+IFERROR(ROUNDUP(AB433/G433,0)*0.00902,0))</f>
        <v/>
      </c>
      <c r="AD433" s="79" t="s">
        <v>57</v>
      </c>
      <c r="AE433" s="79" t="s">
        <v>57</v>
      </c>
      <c r="AF433" s="446" t="s">
        <v>604</v>
      </c>
      <c r="AG433" s="2"/>
      <c r="AH433" s="2"/>
      <c r="AI433" s="2"/>
      <c r="AJ433" s="2"/>
      <c r="AK433" s="2"/>
      <c r="AL433" s="61"/>
      <c r="AM433" s="61"/>
      <c r="AN433" s="61"/>
      <c r="AO433" s="2"/>
      <c r="AP433" s="2"/>
      <c r="AQ433" s="2"/>
      <c r="AR433" s="2"/>
      <c r="AS433" s="2"/>
      <c r="AT433" s="2"/>
      <c r="AU433" s="20"/>
      <c r="AV433" s="20"/>
      <c r="AW433" s="21"/>
      <c r="BB433" s="445" t="s">
        <v>65</v>
      </c>
      <c r="BO433" s="77">
        <f t="shared" ref="BO433:BO438" si="215">IFERROR(U433*H433/G433,0)</f>
        <v>0</v>
      </c>
      <c r="BP433" s="77">
        <f t="shared" ref="BP433:BP438" si="216">IFERROR(V433*H433/G433,0)</f>
        <v>0</v>
      </c>
      <c r="BQ433" s="77">
        <f t="shared" ref="BQ433:BQ438" si="217">IFERROR(1/I433*(U433/G433),0)</f>
        <v>0</v>
      </c>
      <c r="BR433" s="77">
        <f t="shared" ref="BR433:BR438" si="218">IFERROR(1/I433*(V433/G433),0)</f>
        <v>0</v>
      </c>
      <c r="BS433" s="77">
        <f t="shared" ref="BS433:BS438" si="219">IFERROR(W433*H433/G433,0)</f>
        <v>0</v>
      </c>
      <c r="BT433" s="77">
        <f t="shared" ref="BT433:BT438" si="220">IFERROR(X433*H433/G433,0)</f>
        <v>0</v>
      </c>
      <c r="BU433" s="77">
        <f t="shared" ref="BU433:BU438" si="221">IFERROR(1/I433*(W433/G433),0)</f>
        <v>0</v>
      </c>
      <c r="BV433" s="77">
        <f t="shared" ref="BV433:BV438" si="222">IFERROR(1/I433*(X433/G433),0)</f>
        <v>0</v>
      </c>
      <c r="BW433" s="77">
        <f t="shared" ref="BW433:BW438" si="223">IFERROR(Y433*H433/G433,0)</f>
        <v>0</v>
      </c>
      <c r="BX433" s="77">
        <f t="shared" ref="BX433:BX438" si="224">IFERROR(Z433*H433/G433,0)</f>
        <v>0</v>
      </c>
      <c r="BY433" s="77">
        <f t="shared" ref="BY433:BY438" si="225">IFERROR(1/I433*(Y433/G433),0)</f>
        <v>0</v>
      </c>
      <c r="BZ433" s="77">
        <f t="shared" ref="BZ433:BZ438" si="226">IFERROR(1/I433*(Z433/G433),0)</f>
        <v>0</v>
      </c>
      <c r="CA433" s="77">
        <f t="shared" ref="CA433:CA438" si="227">IFERROR(AA433*H433/G433,0)</f>
        <v>0</v>
      </c>
      <c r="CB433" s="77">
        <f t="shared" ref="CB433:CB438" si="228">IFERROR(AB433*H433/G433,0)</f>
        <v>0</v>
      </c>
      <c r="CC433" s="77">
        <f t="shared" ref="CC433:CC438" si="229">IFERROR(1/I433*(AA433/G433),0)</f>
        <v>0</v>
      </c>
      <c r="CD433" s="77">
        <f t="shared" ref="CD433:CD438" si="230">IFERROR(1/I433*(AB433/G433),0)</f>
        <v>0</v>
      </c>
    </row>
    <row r="434" spans="1:82" x14ac:dyDescent="0.2">
      <c r="A434" s="79" t="s">
        <v>605</v>
      </c>
      <c r="B434" s="80" t="s">
        <v>606</v>
      </c>
      <c r="C434" s="80">
        <v>4301031289</v>
      </c>
      <c r="D434" s="80">
        <v>4640242181615</v>
      </c>
      <c r="E434" s="81">
        <v>0.7</v>
      </c>
      <c r="F434" s="82">
        <v>6</v>
      </c>
      <c r="G434" s="81">
        <v>4.2</v>
      </c>
      <c r="H434" s="81">
        <v>4.41</v>
      </c>
      <c r="I434" s="83">
        <v>132</v>
      </c>
      <c r="J434" s="83" t="s">
        <v>121</v>
      </c>
      <c r="K434" s="84" t="s">
        <v>98</v>
      </c>
      <c r="L434" s="84"/>
      <c r="M434" s="501">
        <v>45</v>
      </c>
      <c r="N434" s="501"/>
      <c r="O434" s="538" t="s">
        <v>607</v>
      </c>
      <c r="P434" s="503"/>
      <c r="Q434" s="503"/>
      <c r="R434" s="503"/>
      <c r="S434" s="503"/>
      <c r="T434" s="85" t="s">
        <v>0</v>
      </c>
      <c r="U434" s="65">
        <v>0</v>
      </c>
      <c r="V434" s="66">
        <f t="shared" si="211"/>
        <v>0</v>
      </c>
      <c r="W434" s="65">
        <v>0</v>
      </c>
      <c r="X434" s="66">
        <f t="shared" si="212"/>
        <v>0</v>
      </c>
      <c r="Y434" s="65">
        <v>0</v>
      </c>
      <c r="Z434" s="66">
        <f t="shared" si="213"/>
        <v>0</v>
      </c>
      <c r="AA434" s="65">
        <v>0</v>
      </c>
      <c r="AB434" s="66">
        <f t="shared" si="214"/>
        <v>0</v>
      </c>
      <c r="AC434" s="67" t="str">
        <f>IF(IFERROR(ROUNDUP(V434/G434,0)*0.00902,0)+IFERROR(ROUNDUP(X434/G434,0)*0.00902,0)+IFERROR(ROUNDUP(Z434/G434,0)*0.00902,0)+IFERROR(ROUNDUP(AB434/G434,0)*0.00902,0)=0,"",IFERROR(ROUNDUP(V434/G434,0)*0.00902,0)+IFERROR(ROUNDUP(X434/G434,0)*0.00902,0)+IFERROR(ROUNDUP(Z434/G434,0)*0.00902,0)+IFERROR(ROUNDUP(AB434/G434,0)*0.00902,0))</f>
        <v/>
      </c>
      <c r="AD434" s="79" t="s">
        <v>57</v>
      </c>
      <c r="AE434" s="79" t="s">
        <v>57</v>
      </c>
      <c r="AF434" s="448" t="s">
        <v>608</v>
      </c>
      <c r="AG434" s="2"/>
      <c r="AH434" s="2"/>
      <c r="AI434" s="2"/>
      <c r="AJ434" s="2"/>
      <c r="AK434" s="2"/>
      <c r="AL434" s="61"/>
      <c r="AM434" s="61"/>
      <c r="AN434" s="61"/>
      <c r="AO434" s="2"/>
      <c r="AP434" s="2"/>
      <c r="AQ434" s="2"/>
      <c r="AR434" s="2"/>
      <c r="AS434" s="2"/>
      <c r="AT434" s="2"/>
      <c r="AU434" s="20"/>
      <c r="AV434" s="20"/>
      <c r="AW434" s="21"/>
      <c r="BB434" s="447" t="s">
        <v>65</v>
      </c>
      <c r="BO434" s="77">
        <f t="shared" si="215"/>
        <v>0</v>
      </c>
      <c r="BP434" s="77">
        <f t="shared" si="216"/>
        <v>0</v>
      </c>
      <c r="BQ434" s="77">
        <f t="shared" si="217"/>
        <v>0</v>
      </c>
      <c r="BR434" s="77">
        <f t="shared" si="218"/>
        <v>0</v>
      </c>
      <c r="BS434" s="77">
        <f t="shared" si="219"/>
        <v>0</v>
      </c>
      <c r="BT434" s="77">
        <f t="shared" si="220"/>
        <v>0</v>
      </c>
      <c r="BU434" s="77">
        <f t="shared" si="221"/>
        <v>0</v>
      </c>
      <c r="BV434" s="77">
        <f t="shared" si="222"/>
        <v>0</v>
      </c>
      <c r="BW434" s="77">
        <f t="shared" si="223"/>
        <v>0</v>
      </c>
      <c r="BX434" s="77">
        <f t="shared" si="224"/>
        <v>0</v>
      </c>
      <c r="BY434" s="77">
        <f t="shared" si="225"/>
        <v>0</v>
      </c>
      <c r="BZ434" s="77">
        <f t="shared" si="226"/>
        <v>0</v>
      </c>
      <c r="CA434" s="77">
        <f t="shared" si="227"/>
        <v>0</v>
      </c>
      <c r="CB434" s="77">
        <f t="shared" si="228"/>
        <v>0</v>
      </c>
      <c r="CC434" s="77">
        <f t="shared" si="229"/>
        <v>0</v>
      </c>
      <c r="CD434" s="77">
        <f t="shared" si="230"/>
        <v>0</v>
      </c>
    </row>
    <row r="435" spans="1:82" x14ac:dyDescent="0.2">
      <c r="A435" s="79" t="s">
        <v>609</v>
      </c>
      <c r="B435" s="80" t="s">
        <v>610</v>
      </c>
      <c r="C435" s="80">
        <v>4301031285</v>
      </c>
      <c r="D435" s="80">
        <v>4640242181639</v>
      </c>
      <c r="E435" s="81">
        <v>0.7</v>
      </c>
      <c r="F435" s="82">
        <v>6</v>
      </c>
      <c r="G435" s="81">
        <v>4.2</v>
      </c>
      <c r="H435" s="81">
        <v>4.41</v>
      </c>
      <c r="I435" s="83">
        <v>132</v>
      </c>
      <c r="J435" s="83" t="s">
        <v>121</v>
      </c>
      <c r="K435" s="84" t="s">
        <v>98</v>
      </c>
      <c r="L435" s="84"/>
      <c r="M435" s="501">
        <v>45</v>
      </c>
      <c r="N435" s="501"/>
      <c r="O435" s="532" t="s">
        <v>611</v>
      </c>
      <c r="P435" s="503"/>
      <c r="Q435" s="503"/>
      <c r="R435" s="503"/>
      <c r="S435" s="503"/>
      <c r="T435" s="85" t="s">
        <v>0</v>
      </c>
      <c r="U435" s="65">
        <v>0</v>
      </c>
      <c r="V435" s="66">
        <f t="shared" si="211"/>
        <v>0</v>
      </c>
      <c r="W435" s="65">
        <v>0</v>
      </c>
      <c r="X435" s="66">
        <f t="shared" si="212"/>
        <v>0</v>
      </c>
      <c r="Y435" s="65">
        <v>0</v>
      </c>
      <c r="Z435" s="66">
        <f t="shared" si="213"/>
        <v>0</v>
      </c>
      <c r="AA435" s="65">
        <v>0</v>
      </c>
      <c r="AB435" s="66">
        <f t="shared" si="214"/>
        <v>0</v>
      </c>
      <c r="AC435" s="67" t="str">
        <f>IF(IFERROR(ROUNDUP(V435/G435,0)*0.00902,0)+IFERROR(ROUNDUP(X435/G435,0)*0.00902,0)+IFERROR(ROUNDUP(Z435/G435,0)*0.00902,0)+IFERROR(ROUNDUP(AB435/G435,0)*0.00902,0)=0,"",IFERROR(ROUNDUP(V435/G435,0)*0.00902,0)+IFERROR(ROUNDUP(X435/G435,0)*0.00902,0)+IFERROR(ROUNDUP(Z435/G435,0)*0.00902,0)+IFERROR(ROUNDUP(AB435/G435,0)*0.00902,0))</f>
        <v/>
      </c>
      <c r="AD435" s="79" t="s">
        <v>57</v>
      </c>
      <c r="AE435" s="79" t="s">
        <v>57</v>
      </c>
      <c r="AF435" s="450" t="s">
        <v>612</v>
      </c>
      <c r="AG435" s="2"/>
      <c r="AH435" s="2"/>
      <c r="AI435" s="2"/>
      <c r="AJ435" s="2"/>
      <c r="AK435" s="2"/>
      <c r="AL435" s="61"/>
      <c r="AM435" s="61"/>
      <c r="AN435" s="61"/>
      <c r="AO435" s="2"/>
      <c r="AP435" s="2"/>
      <c r="AQ435" s="2"/>
      <c r="AR435" s="2"/>
      <c r="AS435" s="2"/>
      <c r="AT435" s="2"/>
      <c r="AU435" s="20"/>
      <c r="AV435" s="20"/>
      <c r="AW435" s="21"/>
      <c r="BB435" s="449" t="s">
        <v>65</v>
      </c>
      <c r="BO435" s="77">
        <f t="shared" si="215"/>
        <v>0</v>
      </c>
      <c r="BP435" s="77">
        <f t="shared" si="216"/>
        <v>0</v>
      </c>
      <c r="BQ435" s="77">
        <f t="shared" si="217"/>
        <v>0</v>
      </c>
      <c r="BR435" s="77">
        <f t="shared" si="218"/>
        <v>0</v>
      </c>
      <c r="BS435" s="77">
        <f t="shared" si="219"/>
        <v>0</v>
      </c>
      <c r="BT435" s="77">
        <f t="shared" si="220"/>
        <v>0</v>
      </c>
      <c r="BU435" s="77">
        <f t="shared" si="221"/>
        <v>0</v>
      </c>
      <c r="BV435" s="77">
        <f t="shared" si="222"/>
        <v>0</v>
      </c>
      <c r="BW435" s="77">
        <f t="shared" si="223"/>
        <v>0</v>
      </c>
      <c r="BX435" s="77">
        <f t="shared" si="224"/>
        <v>0</v>
      </c>
      <c r="BY435" s="77">
        <f t="shared" si="225"/>
        <v>0</v>
      </c>
      <c r="BZ435" s="77">
        <f t="shared" si="226"/>
        <v>0</v>
      </c>
      <c r="CA435" s="77">
        <f t="shared" si="227"/>
        <v>0</v>
      </c>
      <c r="CB435" s="77">
        <f t="shared" si="228"/>
        <v>0</v>
      </c>
      <c r="CC435" s="77">
        <f t="shared" si="229"/>
        <v>0</v>
      </c>
      <c r="CD435" s="77">
        <f t="shared" si="230"/>
        <v>0</v>
      </c>
    </row>
    <row r="436" spans="1:82" x14ac:dyDescent="0.2">
      <c r="A436" s="79" t="s">
        <v>613</v>
      </c>
      <c r="B436" s="80" t="s">
        <v>614</v>
      </c>
      <c r="C436" s="80">
        <v>4301031287</v>
      </c>
      <c r="D436" s="80">
        <v>4640242181622</v>
      </c>
      <c r="E436" s="81">
        <v>0.7</v>
      </c>
      <c r="F436" s="82">
        <v>6</v>
      </c>
      <c r="G436" s="81">
        <v>4.2</v>
      </c>
      <c r="H436" s="81">
        <v>4.41</v>
      </c>
      <c r="I436" s="83">
        <v>132</v>
      </c>
      <c r="J436" s="83" t="s">
        <v>121</v>
      </c>
      <c r="K436" s="84" t="s">
        <v>98</v>
      </c>
      <c r="L436" s="84"/>
      <c r="M436" s="501">
        <v>45</v>
      </c>
      <c r="N436" s="501"/>
      <c r="O436" s="533" t="s">
        <v>615</v>
      </c>
      <c r="P436" s="503"/>
      <c r="Q436" s="503"/>
      <c r="R436" s="503"/>
      <c r="S436" s="503"/>
      <c r="T436" s="85" t="s">
        <v>0</v>
      </c>
      <c r="U436" s="65">
        <v>0</v>
      </c>
      <c r="V436" s="66">
        <f t="shared" si="211"/>
        <v>0</v>
      </c>
      <c r="W436" s="65">
        <v>0</v>
      </c>
      <c r="X436" s="66">
        <f t="shared" si="212"/>
        <v>0</v>
      </c>
      <c r="Y436" s="65">
        <v>0</v>
      </c>
      <c r="Z436" s="66">
        <f t="shared" si="213"/>
        <v>0</v>
      </c>
      <c r="AA436" s="65">
        <v>0</v>
      </c>
      <c r="AB436" s="66">
        <f t="shared" si="214"/>
        <v>0</v>
      </c>
      <c r="AC436" s="67" t="str">
        <f>IF(IFERROR(ROUNDUP(V436/G436,0)*0.00902,0)+IFERROR(ROUNDUP(X436/G436,0)*0.00902,0)+IFERROR(ROUNDUP(Z436/G436,0)*0.00902,0)+IFERROR(ROUNDUP(AB436/G436,0)*0.00902,0)=0,"",IFERROR(ROUNDUP(V436/G436,0)*0.00902,0)+IFERROR(ROUNDUP(X436/G436,0)*0.00902,0)+IFERROR(ROUNDUP(Z436/G436,0)*0.00902,0)+IFERROR(ROUNDUP(AB436/G436,0)*0.00902,0))</f>
        <v/>
      </c>
      <c r="AD436" s="79" t="s">
        <v>57</v>
      </c>
      <c r="AE436" s="79" t="s">
        <v>57</v>
      </c>
      <c r="AF436" s="452" t="s">
        <v>616</v>
      </c>
      <c r="AG436" s="2"/>
      <c r="AH436" s="2"/>
      <c r="AI436" s="2"/>
      <c r="AJ436" s="2"/>
      <c r="AK436" s="2"/>
      <c r="AL436" s="61"/>
      <c r="AM436" s="61"/>
      <c r="AN436" s="61"/>
      <c r="AO436" s="2"/>
      <c r="AP436" s="2"/>
      <c r="AQ436" s="2"/>
      <c r="AR436" s="2"/>
      <c r="AS436" s="2"/>
      <c r="AT436" s="2"/>
      <c r="AU436" s="20"/>
      <c r="AV436" s="20"/>
      <c r="AW436" s="21"/>
      <c r="BB436" s="451" t="s">
        <v>65</v>
      </c>
      <c r="BO436" s="77">
        <f t="shared" si="215"/>
        <v>0</v>
      </c>
      <c r="BP436" s="77">
        <f t="shared" si="216"/>
        <v>0</v>
      </c>
      <c r="BQ436" s="77">
        <f t="shared" si="217"/>
        <v>0</v>
      </c>
      <c r="BR436" s="77">
        <f t="shared" si="218"/>
        <v>0</v>
      </c>
      <c r="BS436" s="77">
        <f t="shared" si="219"/>
        <v>0</v>
      </c>
      <c r="BT436" s="77">
        <f t="shared" si="220"/>
        <v>0</v>
      </c>
      <c r="BU436" s="77">
        <f t="shared" si="221"/>
        <v>0</v>
      </c>
      <c r="BV436" s="77">
        <f t="shared" si="222"/>
        <v>0</v>
      </c>
      <c r="BW436" s="77">
        <f t="shared" si="223"/>
        <v>0</v>
      </c>
      <c r="BX436" s="77">
        <f t="shared" si="224"/>
        <v>0</v>
      </c>
      <c r="BY436" s="77">
        <f t="shared" si="225"/>
        <v>0</v>
      </c>
      <c r="BZ436" s="77">
        <f t="shared" si="226"/>
        <v>0</v>
      </c>
      <c r="CA436" s="77">
        <f t="shared" si="227"/>
        <v>0</v>
      </c>
      <c r="CB436" s="77">
        <f t="shared" si="228"/>
        <v>0</v>
      </c>
      <c r="CC436" s="77">
        <f t="shared" si="229"/>
        <v>0</v>
      </c>
      <c r="CD436" s="77">
        <f t="shared" si="230"/>
        <v>0</v>
      </c>
    </row>
    <row r="437" spans="1:82" x14ac:dyDescent="0.2">
      <c r="A437" s="79" t="s">
        <v>617</v>
      </c>
      <c r="B437" s="80" t="s">
        <v>618</v>
      </c>
      <c r="C437" s="80">
        <v>4301031203</v>
      </c>
      <c r="D437" s="80">
        <v>4640242180908</v>
      </c>
      <c r="E437" s="81">
        <v>0.28000000000000003</v>
      </c>
      <c r="F437" s="82">
        <v>6</v>
      </c>
      <c r="G437" s="81">
        <v>1.68</v>
      </c>
      <c r="H437" s="81">
        <v>1.81</v>
      </c>
      <c r="I437" s="83">
        <v>234</v>
      </c>
      <c r="J437" s="83" t="s">
        <v>129</v>
      </c>
      <c r="K437" s="84" t="s">
        <v>98</v>
      </c>
      <c r="L437" s="84"/>
      <c r="M437" s="501">
        <v>40</v>
      </c>
      <c r="N437" s="501"/>
      <c r="O437" s="534" t="s">
        <v>619</v>
      </c>
      <c r="P437" s="503"/>
      <c r="Q437" s="503"/>
      <c r="R437" s="503"/>
      <c r="S437" s="503"/>
      <c r="T437" s="85" t="s">
        <v>0</v>
      </c>
      <c r="U437" s="65">
        <v>0</v>
      </c>
      <c r="V437" s="66">
        <f t="shared" si="211"/>
        <v>0</v>
      </c>
      <c r="W437" s="65">
        <v>0</v>
      </c>
      <c r="X437" s="66">
        <f t="shared" si="212"/>
        <v>0</v>
      </c>
      <c r="Y437" s="65">
        <v>0</v>
      </c>
      <c r="Z437" s="66">
        <f t="shared" si="213"/>
        <v>0</v>
      </c>
      <c r="AA437" s="65">
        <v>0</v>
      </c>
      <c r="AB437" s="66">
        <f t="shared" si="214"/>
        <v>0</v>
      </c>
      <c r="AC437" s="67" t="str">
        <f>IF(IFERROR(ROUNDUP(V437/G437,0)*0.00502,0)+IFERROR(ROUNDUP(X437/G437,0)*0.00502,0)+IFERROR(ROUNDUP(Z437/G437,0)*0.00502,0)+IFERROR(ROUNDUP(AB437/G437,0)*0.00502,0)=0,"",IFERROR(ROUNDUP(V437/G437,0)*0.00502,0)+IFERROR(ROUNDUP(X437/G437,0)*0.00502,0)+IFERROR(ROUNDUP(Z437/G437,0)*0.00502,0)+IFERROR(ROUNDUP(AB437/G437,0)*0.00502,0))</f>
        <v/>
      </c>
      <c r="AD437" s="79" t="s">
        <v>57</v>
      </c>
      <c r="AE437" s="79" t="s">
        <v>57</v>
      </c>
      <c r="AF437" s="454" t="s">
        <v>604</v>
      </c>
      <c r="AG437" s="2"/>
      <c r="AH437" s="2"/>
      <c r="AI437" s="2"/>
      <c r="AJ437" s="2"/>
      <c r="AK437" s="2"/>
      <c r="AL437" s="61"/>
      <c r="AM437" s="61"/>
      <c r="AN437" s="61"/>
      <c r="AO437" s="2"/>
      <c r="AP437" s="2"/>
      <c r="AQ437" s="2"/>
      <c r="AR437" s="2"/>
      <c r="AS437" s="2"/>
      <c r="AT437" s="2"/>
      <c r="AU437" s="20"/>
      <c r="AV437" s="20"/>
      <c r="AW437" s="21"/>
      <c r="BB437" s="453" t="s">
        <v>65</v>
      </c>
      <c r="BO437" s="77">
        <f t="shared" si="215"/>
        <v>0</v>
      </c>
      <c r="BP437" s="77">
        <f t="shared" si="216"/>
        <v>0</v>
      </c>
      <c r="BQ437" s="77">
        <f t="shared" si="217"/>
        <v>0</v>
      </c>
      <c r="BR437" s="77">
        <f t="shared" si="218"/>
        <v>0</v>
      </c>
      <c r="BS437" s="77">
        <f t="shared" si="219"/>
        <v>0</v>
      </c>
      <c r="BT437" s="77">
        <f t="shared" si="220"/>
        <v>0</v>
      </c>
      <c r="BU437" s="77">
        <f t="shared" si="221"/>
        <v>0</v>
      </c>
      <c r="BV437" s="77">
        <f t="shared" si="222"/>
        <v>0</v>
      </c>
      <c r="BW437" s="77">
        <f t="shared" si="223"/>
        <v>0</v>
      </c>
      <c r="BX437" s="77">
        <f t="shared" si="224"/>
        <v>0</v>
      </c>
      <c r="BY437" s="77">
        <f t="shared" si="225"/>
        <v>0</v>
      </c>
      <c r="BZ437" s="77">
        <f t="shared" si="226"/>
        <v>0</v>
      </c>
      <c r="CA437" s="77">
        <f t="shared" si="227"/>
        <v>0</v>
      </c>
      <c r="CB437" s="77">
        <f t="shared" si="228"/>
        <v>0</v>
      </c>
      <c r="CC437" s="77">
        <f t="shared" si="229"/>
        <v>0</v>
      </c>
      <c r="CD437" s="77">
        <f t="shared" si="230"/>
        <v>0</v>
      </c>
    </row>
    <row r="438" spans="1:82" x14ac:dyDescent="0.2">
      <c r="A438" s="79" t="s">
        <v>620</v>
      </c>
      <c r="B438" s="80" t="s">
        <v>621</v>
      </c>
      <c r="C438" s="80">
        <v>4301031200</v>
      </c>
      <c r="D438" s="80">
        <v>4640242180489</v>
      </c>
      <c r="E438" s="81">
        <v>0.28000000000000003</v>
      </c>
      <c r="F438" s="82">
        <v>6</v>
      </c>
      <c r="G438" s="81">
        <v>1.68</v>
      </c>
      <c r="H438" s="81">
        <v>1.84</v>
      </c>
      <c r="I438" s="83">
        <v>234</v>
      </c>
      <c r="J438" s="83" t="s">
        <v>129</v>
      </c>
      <c r="K438" s="84" t="s">
        <v>98</v>
      </c>
      <c r="L438" s="84"/>
      <c r="M438" s="501">
        <v>40</v>
      </c>
      <c r="N438" s="501"/>
      <c r="O438" s="535" t="s">
        <v>622</v>
      </c>
      <c r="P438" s="503"/>
      <c r="Q438" s="503"/>
      <c r="R438" s="503"/>
      <c r="S438" s="503"/>
      <c r="T438" s="85" t="s">
        <v>0</v>
      </c>
      <c r="U438" s="65">
        <v>0</v>
      </c>
      <c r="V438" s="66">
        <f t="shared" si="211"/>
        <v>0</v>
      </c>
      <c r="W438" s="65">
        <v>0</v>
      </c>
      <c r="X438" s="66">
        <f t="shared" si="212"/>
        <v>0</v>
      </c>
      <c r="Y438" s="65">
        <v>0</v>
      </c>
      <c r="Z438" s="66">
        <f t="shared" si="213"/>
        <v>0</v>
      </c>
      <c r="AA438" s="65">
        <v>0</v>
      </c>
      <c r="AB438" s="66">
        <f t="shared" si="214"/>
        <v>0</v>
      </c>
      <c r="AC438" s="67" t="str">
        <f>IF(IFERROR(ROUNDUP(V438/G438,0)*0.00502,0)+IFERROR(ROUNDUP(X438/G438,0)*0.00502,0)+IFERROR(ROUNDUP(Z438/G438,0)*0.00502,0)+IFERROR(ROUNDUP(AB438/G438,0)*0.00502,0)=0,"",IFERROR(ROUNDUP(V438/G438,0)*0.00502,0)+IFERROR(ROUNDUP(X438/G438,0)*0.00502,0)+IFERROR(ROUNDUP(Z438/G438,0)*0.00502,0)+IFERROR(ROUNDUP(AB438/G438,0)*0.00502,0))</f>
        <v/>
      </c>
      <c r="AD438" s="79" t="s">
        <v>57</v>
      </c>
      <c r="AE438" s="79" t="s">
        <v>57</v>
      </c>
      <c r="AF438" s="456" t="s">
        <v>623</v>
      </c>
      <c r="AG438" s="2"/>
      <c r="AH438" s="2"/>
      <c r="AI438" s="2"/>
      <c r="AJ438" s="2"/>
      <c r="AK438" s="2"/>
      <c r="AL438" s="61"/>
      <c r="AM438" s="61"/>
      <c r="AN438" s="61"/>
      <c r="AO438" s="2"/>
      <c r="AP438" s="2"/>
      <c r="AQ438" s="2"/>
      <c r="AR438" s="2"/>
      <c r="AS438" s="2"/>
      <c r="AT438" s="2"/>
      <c r="AU438" s="20"/>
      <c r="AV438" s="20"/>
      <c r="AW438" s="21"/>
      <c r="BB438" s="455" t="s">
        <v>65</v>
      </c>
      <c r="BO438" s="77">
        <f t="shared" si="215"/>
        <v>0</v>
      </c>
      <c r="BP438" s="77">
        <f t="shared" si="216"/>
        <v>0</v>
      </c>
      <c r="BQ438" s="77">
        <f t="shared" si="217"/>
        <v>0</v>
      </c>
      <c r="BR438" s="77">
        <f t="shared" si="218"/>
        <v>0</v>
      </c>
      <c r="BS438" s="77">
        <f t="shared" si="219"/>
        <v>0</v>
      </c>
      <c r="BT438" s="77">
        <f t="shared" si="220"/>
        <v>0</v>
      </c>
      <c r="BU438" s="77">
        <f t="shared" si="221"/>
        <v>0</v>
      </c>
      <c r="BV438" s="77">
        <f t="shared" si="222"/>
        <v>0</v>
      </c>
      <c r="BW438" s="77">
        <f t="shared" si="223"/>
        <v>0</v>
      </c>
      <c r="BX438" s="77">
        <f t="shared" si="224"/>
        <v>0</v>
      </c>
      <c r="BY438" s="77">
        <f t="shared" si="225"/>
        <v>0</v>
      </c>
      <c r="BZ438" s="77">
        <f t="shared" si="226"/>
        <v>0</v>
      </c>
      <c r="CA438" s="77">
        <f t="shared" si="227"/>
        <v>0</v>
      </c>
      <c r="CB438" s="77">
        <f t="shared" si="228"/>
        <v>0</v>
      </c>
      <c r="CC438" s="77">
        <f t="shared" si="229"/>
        <v>0</v>
      </c>
      <c r="CD438" s="77">
        <f t="shared" si="230"/>
        <v>0</v>
      </c>
    </row>
    <row r="439" spans="1:82" x14ac:dyDescent="0.2">
      <c r="A439" s="506"/>
      <c r="B439" s="506"/>
      <c r="C439" s="506"/>
      <c r="D439" s="506"/>
      <c r="E439" s="506"/>
      <c r="F439" s="506"/>
      <c r="G439" s="506"/>
      <c r="H439" s="506"/>
      <c r="I439" s="506"/>
      <c r="J439" s="506"/>
      <c r="K439" s="506"/>
      <c r="L439" s="506"/>
      <c r="M439" s="506"/>
      <c r="N439" s="506"/>
      <c r="O439" s="504" t="s">
        <v>43</v>
      </c>
      <c r="P439" s="505"/>
      <c r="Q439" s="505"/>
      <c r="R439" s="505"/>
      <c r="S439" s="505"/>
      <c r="T439" s="39" t="s">
        <v>42</v>
      </c>
      <c r="U439" s="50">
        <f>IFERROR(U433/G433,0)+IFERROR(U434/G434,0)+IFERROR(U435/G435,0)+IFERROR(U436/G436,0)+IFERROR(U437/G437,0)+IFERROR(U438/G438,0)</f>
        <v>0</v>
      </c>
      <c r="V439" s="50">
        <f>IFERROR(V433/G433,0)+IFERROR(V434/G434,0)+IFERROR(V435/G435,0)+IFERROR(V436/G436,0)+IFERROR(V437/G437,0)+IFERROR(V438/G438,0)</f>
        <v>0</v>
      </c>
      <c r="W439" s="50">
        <f>IFERROR(W433/G433,0)+IFERROR(W434/G434,0)+IFERROR(W435/G435,0)+IFERROR(W436/G436,0)+IFERROR(W437/G437,0)+IFERROR(W438/G438,0)</f>
        <v>0</v>
      </c>
      <c r="X439" s="50">
        <f>IFERROR(X433/G433,0)+IFERROR(X434/G434,0)+IFERROR(X435/G435,0)+IFERROR(X436/G436,0)+IFERROR(X437/G437,0)+IFERROR(X438/G438,0)</f>
        <v>0</v>
      </c>
      <c r="Y439" s="50">
        <f>IFERROR(Y433/G433,0)+IFERROR(Y434/G434,0)+IFERROR(Y435/G435,0)+IFERROR(Y436/G436,0)+IFERROR(Y437/G437,0)+IFERROR(Y438/G438,0)</f>
        <v>0</v>
      </c>
      <c r="Z439" s="50">
        <f>IFERROR(Z433/G433,0)+IFERROR(Z434/G434,0)+IFERROR(Z435/G435,0)+IFERROR(Z436/G436,0)+IFERROR(Z437/G437,0)+IFERROR(Z438/G438,0)</f>
        <v>0</v>
      </c>
      <c r="AA439" s="50">
        <f>IFERROR(AA433/G433,0)+IFERROR(AA434/G434,0)+IFERROR(AA435/G435,0)+IFERROR(AA436/G436,0)+IFERROR(AA437/G437,0)+IFERROR(AA438/G438,0)</f>
        <v>0</v>
      </c>
      <c r="AB439" s="50">
        <f>IFERROR(AB433/G433,0)+IFERROR(AB434/G434,0)+IFERROR(AB435/G435,0)+IFERROR(AB436/G436,0)+IFERROR(AB437/G437,0)+IFERROR(AB438/G438,0)</f>
        <v>0</v>
      </c>
      <c r="AC439" s="50">
        <f>IFERROR(IF(AC433="",0,AC433),0)+IFERROR(IF(AC434="",0,AC434),0)+IFERROR(IF(AC435="",0,AC435),0)+IFERROR(IF(AC436="",0,AC436),0)+IFERROR(IF(AC437="",0,AC437),0)+IFERROR(IF(AC438="",0,AC438),0)</f>
        <v>0</v>
      </c>
      <c r="AD439" s="3"/>
      <c r="AE439" s="72"/>
      <c r="AF439" s="3"/>
      <c r="AG439" s="3"/>
      <c r="AH439" s="3"/>
      <c r="AI439" s="3"/>
      <c r="AJ439" s="3"/>
      <c r="AK439" s="3"/>
      <c r="AL439" s="62"/>
      <c r="AM439" s="62"/>
      <c r="AN439" s="62"/>
      <c r="AO439" s="3"/>
      <c r="AP439" s="3"/>
      <c r="AQ439" s="2"/>
      <c r="AR439" s="2"/>
      <c r="AS439" s="2"/>
      <c r="AT439" s="2"/>
      <c r="AU439" s="20"/>
      <c r="AV439" s="20"/>
      <c r="AW439" s="21"/>
    </row>
    <row r="440" spans="1:82" x14ac:dyDescent="0.2">
      <c r="A440" s="506"/>
      <c r="B440" s="506"/>
      <c r="C440" s="506"/>
      <c r="D440" s="506"/>
      <c r="E440" s="506"/>
      <c r="F440" s="506"/>
      <c r="G440" s="506"/>
      <c r="H440" s="506"/>
      <c r="I440" s="506"/>
      <c r="J440" s="506"/>
      <c r="K440" s="506"/>
      <c r="L440" s="506"/>
      <c r="M440" s="506"/>
      <c r="N440" s="506"/>
      <c r="O440" s="504" t="s">
        <v>43</v>
      </c>
      <c r="P440" s="505"/>
      <c r="Q440" s="505"/>
      <c r="R440" s="505"/>
      <c r="S440" s="505"/>
      <c r="T440" s="39" t="s">
        <v>0</v>
      </c>
      <c r="U440" s="50">
        <f t="shared" ref="U440:AB440" si="231">IFERROR(SUM(U433:U438),0)</f>
        <v>0</v>
      </c>
      <c r="V440" s="50">
        <f t="shared" si="231"/>
        <v>0</v>
      </c>
      <c r="W440" s="50">
        <f t="shared" si="231"/>
        <v>0</v>
      </c>
      <c r="X440" s="50">
        <f t="shared" si="231"/>
        <v>0</v>
      </c>
      <c r="Y440" s="50">
        <f t="shared" si="231"/>
        <v>0</v>
      </c>
      <c r="Z440" s="50">
        <f t="shared" si="231"/>
        <v>0</v>
      </c>
      <c r="AA440" s="50">
        <f t="shared" si="231"/>
        <v>0</v>
      </c>
      <c r="AB440" s="50">
        <f t="shared" si="231"/>
        <v>0</v>
      </c>
      <c r="AC440" s="50" t="s">
        <v>57</v>
      </c>
      <c r="AD440" s="3"/>
      <c r="AE440" s="72"/>
      <c r="AF440" s="3"/>
      <c r="AG440" s="3"/>
      <c r="AH440" s="3"/>
      <c r="AI440" s="3"/>
      <c r="AJ440" s="3"/>
      <c r="AK440" s="3"/>
      <c r="AL440" s="62"/>
      <c r="AM440" s="62"/>
      <c r="AN440" s="62"/>
      <c r="AO440" s="3"/>
      <c r="AP440" s="3"/>
      <c r="AQ440" s="2"/>
      <c r="AR440" s="2"/>
      <c r="AS440" s="2"/>
      <c r="AT440" s="2"/>
      <c r="AU440" s="20"/>
      <c r="AV440" s="20"/>
      <c r="AW440" s="21"/>
    </row>
    <row r="441" spans="1:82" ht="15" x14ac:dyDescent="0.25">
      <c r="A441" s="507" t="s">
        <v>82</v>
      </c>
      <c r="B441" s="508"/>
      <c r="C441" s="508"/>
      <c r="D441" s="508"/>
      <c r="E441" s="508"/>
      <c r="F441" s="508"/>
      <c r="G441" s="508"/>
      <c r="H441" s="508"/>
      <c r="I441" s="508"/>
      <c r="J441" s="508"/>
      <c r="K441" s="508"/>
      <c r="L441" s="508"/>
      <c r="M441" s="508"/>
      <c r="N441" s="508"/>
      <c r="O441" s="508"/>
      <c r="P441" s="508"/>
      <c r="Q441" s="508"/>
      <c r="R441" s="508"/>
      <c r="S441" s="508"/>
      <c r="T441" s="508"/>
      <c r="U441" s="508"/>
      <c r="V441" s="508"/>
      <c r="W441" s="508"/>
      <c r="X441" s="509"/>
      <c r="Y441" s="509"/>
      <c r="Z441" s="509"/>
      <c r="AA441" s="510"/>
      <c r="AB441" s="510"/>
      <c r="AC441" s="510"/>
      <c r="AD441" s="510"/>
      <c r="AE441" s="511"/>
      <c r="AF441" s="512"/>
      <c r="AG441" s="2"/>
      <c r="AH441" s="2"/>
      <c r="AI441" s="2"/>
      <c r="AJ441" s="2"/>
      <c r="AK441" s="61"/>
      <c r="AL441" s="61"/>
      <c r="AM441" s="61"/>
      <c r="AN441" s="2"/>
      <c r="AO441" s="2"/>
      <c r="AP441" s="2"/>
      <c r="AQ441" s="2"/>
      <c r="AR441" s="2"/>
    </row>
    <row r="442" spans="1:82" x14ac:dyDescent="0.2">
      <c r="A442" s="79" t="s">
        <v>624</v>
      </c>
      <c r="B442" s="80" t="s">
        <v>625</v>
      </c>
      <c r="C442" s="80">
        <v>4301051934</v>
      </c>
      <c r="D442" s="80">
        <v>4640242180540</v>
      </c>
      <c r="E442" s="81">
        <v>1.3</v>
      </c>
      <c r="F442" s="82">
        <v>6</v>
      </c>
      <c r="G442" s="81">
        <v>7.8</v>
      </c>
      <c r="H442" s="81">
        <v>8.3640000000000008</v>
      </c>
      <c r="I442" s="83">
        <v>56</v>
      </c>
      <c r="J442" s="83" t="s">
        <v>137</v>
      </c>
      <c r="K442" s="84" t="s">
        <v>88</v>
      </c>
      <c r="L442" s="84"/>
      <c r="M442" s="501">
        <v>45</v>
      </c>
      <c r="N442" s="501"/>
      <c r="O442" s="529" t="s">
        <v>626</v>
      </c>
      <c r="P442" s="503"/>
      <c r="Q442" s="503"/>
      <c r="R442" s="503"/>
      <c r="S442" s="503"/>
      <c r="T442" s="85" t="s">
        <v>0</v>
      </c>
      <c r="U442" s="65">
        <v>0</v>
      </c>
      <c r="V442" s="66">
        <f>IFERROR(IF(U442="",0,CEILING((U442/$G442),1)*$G442),"")</f>
        <v>0</v>
      </c>
      <c r="W442" s="65">
        <v>0</v>
      </c>
      <c r="X442" s="66">
        <f>IFERROR(IF(W442="",0,CEILING((W442/$G442),1)*$G442),"")</f>
        <v>0</v>
      </c>
      <c r="Y442" s="65">
        <v>0</v>
      </c>
      <c r="Z442" s="66">
        <f>IFERROR(IF(Y442="",0,CEILING((Y442/$G442),1)*$G442),"")</f>
        <v>0</v>
      </c>
      <c r="AA442" s="65">
        <v>0</v>
      </c>
      <c r="AB442" s="66">
        <f>IFERROR(IF(AA442="",0,CEILING((AA442/$G442),1)*$G442),"")</f>
        <v>0</v>
      </c>
      <c r="AC442" s="67" t="str">
        <f>IF(IFERROR(ROUNDUP(V442/G442,0)*0.02175,0)+IFERROR(ROUNDUP(X442/G442,0)*0.02175,0)+IFERROR(ROUNDUP(Z442/G442,0)*0.02175,0)+IFERROR(ROUNDUP(AB442/G442,0)*0.02175,0)=0,"",IFERROR(ROUNDUP(V442/G442,0)*0.02175,0)+IFERROR(ROUNDUP(X442/G442,0)*0.02175,0)+IFERROR(ROUNDUP(Z442/G442,0)*0.02175,0)+IFERROR(ROUNDUP(AB442/G442,0)*0.02175,0))</f>
        <v/>
      </c>
      <c r="AD442" s="79" t="s">
        <v>57</v>
      </c>
      <c r="AE442" s="79" t="s">
        <v>57</v>
      </c>
      <c r="AF442" s="458" t="s">
        <v>627</v>
      </c>
      <c r="AG442" s="2"/>
      <c r="AH442" s="2"/>
      <c r="AI442" s="2"/>
      <c r="AJ442" s="2"/>
      <c r="AK442" s="2"/>
      <c r="AL442" s="61"/>
      <c r="AM442" s="61"/>
      <c r="AN442" s="61"/>
      <c r="AO442" s="2"/>
      <c r="AP442" s="2"/>
      <c r="AQ442" s="2"/>
      <c r="AR442" s="2"/>
      <c r="AS442" s="2"/>
      <c r="AT442" s="2"/>
      <c r="AU442" s="20"/>
      <c r="AV442" s="20"/>
      <c r="AW442" s="21"/>
      <c r="BB442" s="457" t="s">
        <v>65</v>
      </c>
      <c r="BO442" s="77">
        <f>IFERROR(U442*H442/G442,0)</f>
        <v>0</v>
      </c>
      <c r="BP442" s="77">
        <f>IFERROR(V442*H442/G442,0)</f>
        <v>0</v>
      </c>
      <c r="BQ442" s="77">
        <f>IFERROR(1/I442*(U442/G442),0)</f>
        <v>0</v>
      </c>
      <c r="BR442" s="77">
        <f>IFERROR(1/I442*(V442/G442),0)</f>
        <v>0</v>
      </c>
      <c r="BS442" s="77">
        <f>IFERROR(W442*H442/G442,0)</f>
        <v>0</v>
      </c>
      <c r="BT442" s="77">
        <f>IFERROR(X442*H442/G442,0)</f>
        <v>0</v>
      </c>
      <c r="BU442" s="77">
        <f>IFERROR(1/I442*(W442/G442),0)</f>
        <v>0</v>
      </c>
      <c r="BV442" s="77">
        <f>IFERROR(1/I442*(X442/G442),0)</f>
        <v>0</v>
      </c>
      <c r="BW442" s="77">
        <f>IFERROR(Y442*H442/G442,0)</f>
        <v>0</v>
      </c>
      <c r="BX442" s="77">
        <f>IFERROR(Z442*H442/G442,0)</f>
        <v>0</v>
      </c>
      <c r="BY442" s="77">
        <f>IFERROR(1/I442*(Y442/G442),0)</f>
        <v>0</v>
      </c>
      <c r="BZ442" s="77">
        <f>IFERROR(1/I442*(Z442/G442),0)</f>
        <v>0</v>
      </c>
      <c r="CA442" s="77">
        <f>IFERROR(AA442*H442/G442,0)</f>
        <v>0</v>
      </c>
      <c r="CB442" s="77">
        <f>IFERROR(AB442*H442/G442,0)</f>
        <v>0</v>
      </c>
      <c r="CC442" s="77">
        <f>IFERROR(1/I442*(AA442/G442),0)</f>
        <v>0</v>
      </c>
      <c r="CD442" s="77">
        <f>IFERROR(1/I442*(AB442/G442),0)</f>
        <v>0</v>
      </c>
    </row>
    <row r="443" spans="1:82" x14ac:dyDescent="0.2">
      <c r="A443" s="79" t="s">
        <v>628</v>
      </c>
      <c r="B443" s="80" t="s">
        <v>629</v>
      </c>
      <c r="C443" s="80">
        <v>4301051920</v>
      </c>
      <c r="D443" s="80">
        <v>4640242181233</v>
      </c>
      <c r="E443" s="81">
        <v>0.3</v>
      </c>
      <c r="F443" s="82">
        <v>6</v>
      </c>
      <c r="G443" s="81">
        <v>1.8</v>
      </c>
      <c r="H443" s="81">
        <v>2.0640000000000001</v>
      </c>
      <c r="I443" s="83">
        <v>182</v>
      </c>
      <c r="J443" s="83" t="s">
        <v>86</v>
      </c>
      <c r="K443" s="84" t="s">
        <v>88</v>
      </c>
      <c r="L443" s="84"/>
      <c r="M443" s="501">
        <v>45</v>
      </c>
      <c r="N443" s="501"/>
      <c r="O443" s="530" t="s">
        <v>630</v>
      </c>
      <c r="P443" s="503"/>
      <c r="Q443" s="503"/>
      <c r="R443" s="503"/>
      <c r="S443" s="503"/>
      <c r="T443" s="85" t="s">
        <v>0</v>
      </c>
      <c r="U443" s="65">
        <v>0</v>
      </c>
      <c r="V443" s="66">
        <f>IFERROR(IF(U443="",0,CEILING((U443/$G443),1)*$G443),"")</f>
        <v>0</v>
      </c>
      <c r="W443" s="65">
        <v>0</v>
      </c>
      <c r="X443" s="66">
        <f>IFERROR(IF(W443="",0,CEILING((W443/$G443),1)*$G443),"")</f>
        <v>0</v>
      </c>
      <c r="Y443" s="65">
        <v>0</v>
      </c>
      <c r="Z443" s="66">
        <f>IFERROR(IF(Y443="",0,CEILING((Y443/$G443),1)*$G443),"")</f>
        <v>0</v>
      </c>
      <c r="AA443" s="65">
        <v>0</v>
      </c>
      <c r="AB443" s="66">
        <f>IFERROR(IF(AA443="",0,CEILING((AA443/$G443),1)*$G443),"")</f>
        <v>0</v>
      </c>
      <c r="AC443" s="67" t="str">
        <f>IF(IFERROR(ROUNDUP(V443/G443,0)*0.00651,0)+IFERROR(ROUNDUP(X443/G443,0)*0.00651,0)+IFERROR(ROUNDUP(Z443/G443,0)*0.00651,0)+IFERROR(ROUNDUP(AB443/G443,0)*0.00651,0)=0,"",IFERROR(ROUNDUP(V443/G443,0)*0.00651,0)+IFERROR(ROUNDUP(X443/G443,0)*0.00651,0)+IFERROR(ROUNDUP(Z443/G443,0)*0.00651,0)+IFERROR(ROUNDUP(AB443/G443,0)*0.00651,0))</f>
        <v/>
      </c>
      <c r="AD443" s="79" t="s">
        <v>57</v>
      </c>
      <c r="AE443" s="79" t="s">
        <v>57</v>
      </c>
      <c r="AF443" s="460" t="s">
        <v>631</v>
      </c>
      <c r="AG443" s="2"/>
      <c r="AH443" s="2"/>
      <c r="AI443" s="2"/>
      <c r="AJ443" s="2"/>
      <c r="AK443" s="2"/>
      <c r="AL443" s="61"/>
      <c r="AM443" s="61"/>
      <c r="AN443" s="61"/>
      <c r="AO443" s="2"/>
      <c r="AP443" s="2"/>
      <c r="AQ443" s="2"/>
      <c r="AR443" s="2"/>
      <c r="AS443" s="2"/>
      <c r="AT443" s="2"/>
      <c r="AU443" s="20"/>
      <c r="AV443" s="20"/>
      <c r="AW443" s="21"/>
      <c r="BB443" s="459" t="s">
        <v>65</v>
      </c>
      <c r="BO443" s="77">
        <f>IFERROR(U443*H443/G443,0)</f>
        <v>0</v>
      </c>
      <c r="BP443" s="77">
        <f>IFERROR(V443*H443/G443,0)</f>
        <v>0</v>
      </c>
      <c r="BQ443" s="77">
        <f>IFERROR(1/I443*(U443/G443),0)</f>
        <v>0</v>
      </c>
      <c r="BR443" s="77">
        <f>IFERROR(1/I443*(V443/G443),0)</f>
        <v>0</v>
      </c>
      <c r="BS443" s="77">
        <f>IFERROR(W443*H443/G443,0)</f>
        <v>0</v>
      </c>
      <c r="BT443" s="77">
        <f>IFERROR(X443*H443/G443,0)</f>
        <v>0</v>
      </c>
      <c r="BU443" s="77">
        <f>IFERROR(1/I443*(W443/G443),0)</f>
        <v>0</v>
      </c>
      <c r="BV443" s="77">
        <f>IFERROR(1/I443*(X443/G443),0)</f>
        <v>0</v>
      </c>
      <c r="BW443" s="77">
        <f>IFERROR(Y443*H443/G443,0)</f>
        <v>0</v>
      </c>
      <c r="BX443" s="77">
        <f>IFERROR(Z443*H443/G443,0)</f>
        <v>0</v>
      </c>
      <c r="BY443" s="77">
        <f>IFERROR(1/I443*(Y443/G443),0)</f>
        <v>0</v>
      </c>
      <c r="BZ443" s="77">
        <f>IFERROR(1/I443*(Z443/G443),0)</f>
        <v>0</v>
      </c>
      <c r="CA443" s="77">
        <f>IFERROR(AA443*H443/G443,0)</f>
        <v>0</v>
      </c>
      <c r="CB443" s="77">
        <f>IFERROR(AB443*H443/G443,0)</f>
        <v>0</v>
      </c>
      <c r="CC443" s="77">
        <f>IFERROR(1/I443*(AA443/G443),0)</f>
        <v>0</v>
      </c>
      <c r="CD443" s="77">
        <f>IFERROR(1/I443*(AB443/G443),0)</f>
        <v>0</v>
      </c>
    </row>
    <row r="444" spans="1:82" x14ac:dyDescent="0.2">
      <c r="A444" s="79" t="s">
        <v>632</v>
      </c>
      <c r="B444" s="80" t="s">
        <v>633</v>
      </c>
      <c r="C444" s="80">
        <v>4301051921</v>
      </c>
      <c r="D444" s="80">
        <v>4640242181226</v>
      </c>
      <c r="E444" s="81">
        <v>0.3</v>
      </c>
      <c r="F444" s="82">
        <v>6</v>
      </c>
      <c r="G444" s="81">
        <v>1.8</v>
      </c>
      <c r="H444" s="81">
        <v>2.052</v>
      </c>
      <c r="I444" s="83">
        <v>182</v>
      </c>
      <c r="J444" s="83" t="s">
        <v>86</v>
      </c>
      <c r="K444" s="84" t="s">
        <v>88</v>
      </c>
      <c r="L444" s="84"/>
      <c r="M444" s="501">
        <v>45</v>
      </c>
      <c r="N444" s="501"/>
      <c r="O444" s="531" t="s">
        <v>634</v>
      </c>
      <c r="P444" s="503"/>
      <c r="Q444" s="503"/>
      <c r="R444" s="503"/>
      <c r="S444" s="503"/>
      <c r="T444" s="85" t="s">
        <v>0</v>
      </c>
      <c r="U444" s="65">
        <v>0</v>
      </c>
      <c r="V444" s="66">
        <f>IFERROR(IF(U444="",0,CEILING((U444/$G444),1)*$G444),"")</f>
        <v>0</v>
      </c>
      <c r="W444" s="65">
        <v>0</v>
      </c>
      <c r="X444" s="66">
        <f>IFERROR(IF(W444="",0,CEILING((W444/$G444),1)*$G444),"")</f>
        <v>0</v>
      </c>
      <c r="Y444" s="65">
        <v>0</v>
      </c>
      <c r="Z444" s="66">
        <f>IFERROR(IF(Y444="",0,CEILING((Y444/$G444),1)*$G444),"")</f>
        <v>0</v>
      </c>
      <c r="AA444" s="65">
        <v>0</v>
      </c>
      <c r="AB444" s="66">
        <f>IFERROR(IF(AA444="",0,CEILING((AA444/$G444),1)*$G444),"")</f>
        <v>0</v>
      </c>
      <c r="AC444" s="67" t="str">
        <f>IF(IFERROR(ROUNDUP(V444/G444,0)*0.00651,0)+IFERROR(ROUNDUP(X444/G444,0)*0.00651,0)+IFERROR(ROUNDUP(Z444/G444,0)*0.00651,0)+IFERROR(ROUNDUP(AB444/G444,0)*0.00651,0)=0,"",IFERROR(ROUNDUP(V444/G444,0)*0.00651,0)+IFERROR(ROUNDUP(X444/G444,0)*0.00651,0)+IFERROR(ROUNDUP(Z444/G444,0)*0.00651,0)+IFERROR(ROUNDUP(AB444/G444,0)*0.00651,0))</f>
        <v/>
      </c>
      <c r="AD444" s="79" t="s">
        <v>57</v>
      </c>
      <c r="AE444" s="79" t="s">
        <v>57</v>
      </c>
      <c r="AF444" s="462" t="s">
        <v>627</v>
      </c>
      <c r="AG444" s="2"/>
      <c r="AH444" s="2"/>
      <c r="AI444" s="2"/>
      <c r="AJ444" s="2"/>
      <c r="AK444" s="2"/>
      <c r="AL444" s="61"/>
      <c r="AM444" s="61"/>
      <c r="AN444" s="61"/>
      <c r="AO444" s="2"/>
      <c r="AP444" s="2"/>
      <c r="AQ444" s="2"/>
      <c r="AR444" s="2"/>
      <c r="AS444" s="2"/>
      <c r="AT444" s="2"/>
      <c r="AU444" s="20"/>
      <c r="AV444" s="20"/>
      <c r="AW444" s="21"/>
      <c r="BB444" s="461" t="s">
        <v>65</v>
      </c>
      <c r="BO444" s="77">
        <f>IFERROR(U444*H444/G444,0)</f>
        <v>0</v>
      </c>
      <c r="BP444" s="77">
        <f>IFERROR(V444*H444/G444,0)</f>
        <v>0</v>
      </c>
      <c r="BQ444" s="77">
        <f>IFERROR(1/I444*(U444/G444),0)</f>
        <v>0</v>
      </c>
      <c r="BR444" s="77">
        <f>IFERROR(1/I444*(V444/G444),0)</f>
        <v>0</v>
      </c>
      <c r="BS444" s="77">
        <f>IFERROR(W444*H444/G444,0)</f>
        <v>0</v>
      </c>
      <c r="BT444" s="77">
        <f>IFERROR(X444*H444/G444,0)</f>
        <v>0</v>
      </c>
      <c r="BU444" s="77">
        <f>IFERROR(1/I444*(W444/G444),0)</f>
        <v>0</v>
      </c>
      <c r="BV444" s="77">
        <f>IFERROR(1/I444*(X444/G444),0)</f>
        <v>0</v>
      </c>
      <c r="BW444" s="77">
        <f>IFERROR(Y444*H444/G444,0)</f>
        <v>0</v>
      </c>
      <c r="BX444" s="77">
        <f>IFERROR(Z444*H444/G444,0)</f>
        <v>0</v>
      </c>
      <c r="BY444" s="77">
        <f>IFERROR(1/I444*(Y444/G444),0)</f>
        <v>0</v>
      </c>
      <c r="BZ444" s="77">
        <f>IFERROR(1/I444*(Z444/G444),0)</f>
        <v>0</v>
      </c>
      <c r="CA444" s="77">
        <f>IFERROR(AA444*H444/G444,0)</f>
        <v>0</v>
      </c>
      <c r="CB444" s="77">
        <f>IFERROR(AB444*H444/G444,0)</f>
        <v>0</v>
      </c>
      <c r="CC444" s="77">
        <f>IFERROR(1/I444*(AA444/G444),0)</f>
        <v>0</v>
      </c>
      <c r="CD444" s="77">
        <f>IFERROR(1/I444*(AB444/G444),0)</f>
        <v>0</v>
      </c>
    </row>
    <row r="445" spans="1:82" x14ac:dyDescent="0.2">
      <c r="A445" s="506"/>
      <c r="B445" s="506"/>
      <c r="C445" s="506"/>
      <c r="D445" s="506"/>
      <c r="E445" s="506"/>
      <c r="F445" s="506"/>
      <c r="G445" s="506"/>
      <c r="H445" s="506"/>
      <c r="I445" s="506"/>
      <c r="J445" s="506"/>
      <c r="K445" s="506"/>
      <c r="L445" s="506"/>
      <c r="M445" s="506"/>
      <c r="N445" s="506"/>
      <c r="O445" s="504" t="s">
        <v>43</v>
      </c>
      <c r="P445" s="505"/>
      <c r="Q445" s="505"/>
      <c r="R445" s="505"/>
      <c r="S445" s="505"/>
      <c r="T445" s="39" t="s">
        <v>42</v>
      </c>
      <c r="U445" s="50">
        <f>IFERROR(U442/G442,0)+IFERROR(U443/G443,0)+IFERROR(U444/G444,0)</f>
        <v>0</v>
      </c>
      <c r="V445" s="50">
        <f>IFERROR(V442/G442,0)+IFERROR(V443/G443,0)+IFERROR(V444/G444,0)</f>
        <v>0</v>
      </c>
      <c r="W445" s="50">
        <f>IFERROR(W442/G442,0)+IFERROR(W443/G443,0)+IFERROR(W444/G444,0)</f>
        <v>0</v>
      </c>
      <c r="X445" s="50">
        <f>IFERROR(X442/G442,0)+IFERROR(X443/G443,0)+IFERROR(X444/G444,0)</f>
        <v>0</v>
      </c>
      <c r="Y445" s="50">
        <f>IFERROR(Y442/G442,0)+IFERROR(Y443/G443,0)+IFERROR(Y444/G444,0)</f>
        <v>0</v>
      </c>
      <c r="Z445" s="50">
        <f>IFERROR(Z442/G442,0)+IFERROR(Z443/G443,0)+IFERROR(Z444/G444,0)</f>
        <v>0</v>
      </c>
      <c r="AA445" s="50">
        <f>IFERROR(AA442/G442,0)+IFERROR(AA443/G443,0)+IFERROR(AA444/G444,0)</f>
        <v>0</v>
      </c>
      <c r="AB445" s="50">
        <f>IFERROR(AB442/G442,0)+IFERROR(AB443/G443,0)+IFERROR(AB444/G444,0)</f>
        <v>0</v>
      </c>
      <c r="AC445" s="50">
        <f>IFERROR(IF(AC442="",0,AC442),0)+IFERROR(IF(AC443="",0,AC443),0)+IFERROR(IF(AC444="",0,AC444),0)</f>
        <v>0</v>
      </c>
      <c r="AD445" s="3"/>
      <c r="AE445" s="72"/>
      <c r="AF445" s="3"/>
      <c r="AG445" s="3"/>
      <c r="AH445" s="3"/>
      <c r="AI445" s="3"/>
      <c r="AJ445" s="3"/>
      <c r="AK445" s="3"/>
      <c r="AL445" s="62"/>
      <c r="AM445" s="62"/>
      <c r="AN445" s="62"/>
      <c r="AO445" s="3"/>
      <c r="AP445" s="3"/>
      <c r="AQ445" s="2"/>
      <c r="AR445" s="2"/>
      <c r="AS445" s="2"/>
      <c r="AT445" s="2"/>
      <c r="AU445" s="20"/>
      <c r="AV445" s="20"/>
      <c r="AW445" s="21"/>
    </row>
    <row r="446" spans="1:82" x14ac:dyDescent="0.2">
      <c r="A446" s="506"/>
      <c r="B446" s="506"/>
      <c r="C446" s="506"/>
      <c r="D446" s="506"/>
      <c r="E446" s="506"/>
      <c r="F446" s="506"/>
      <c r="G446" s="506"/>
      <c r="H446" s="506"/>
      <c r="I446" s="506"/>
      <c r="J446" s="506"/>
      <c r="K446" s="506"/>
      <c r="L446" s="506"/>
      <c r="M446" s="506"/>
      <c r="N446" s="506"/>
      <c r="O446" s="504" t="s">
        <v>43</v>
      </c>
      <c r="P446" s="505"/>
      <c r="Q446" s="505"/>
      <c r="R446" s="505"/>
      <c r="S446" s="505"/>
      <c r="T446" s="39" t="s">
        <v>0</v>
      </c>
      <c r="U446" s="50">
        <f t="shared" ref="U446:AB446" si="232">IFERROR(SUM(U442:U444),0)</f>
        <v>0</v>
      </c>
      <c r="V446" s="50">
        <f t="shared" si="232"/>
        <v>0</v>
      </c>
      <c r="W446" s="50">
        <f t="shared" si="232"/>
        <v>0</v>
      </c>
      <c r="X446" s="50">
        <f t="shared" si="232"/>
        <v>0</v>
      </c>
      <c r="Y446" s="50">
        <f t="shared" si="232"/>
        <v>0</v>
      </c>
      <c r="Z446" s="50">
        <f t="shared" si="232"/>
        <v>0</v>
      </c>
      <c r="AA446" s="50">
        <f t="shared" si="232"/>
        <v>0</v>
      </c>
      <c r="AB446" s="50">
        <f t="shared" si="232"/>
        <v>0</v>
      </c>
      <c r="AC446" s="50" t="s">
        <v>57</v>
      </c>
      <c r="AD446" s="3"/>
      <c r="AE446" s="72"/>
      <c r="AF446" s="3"/>
      <c r="AG446" s="3"/>
      <c r="AH446" s="3"/>
      <c r="AI446" s="3"/>
      <c r="AJ446" s="3"/>
      <c r="AK446" s="3"/>
      <c r="AL446" s="62"/>
      <c r="AM446" s="62"/>
      <c r="AN446" s="62"/>
      <c r="AO446" s="3"/>
      <c r="AP446" s="3"/>
      <c r="AQ446" s="2"/>
      <c r="AR446" s="2"/>
      <c r="AS446" s="2"/>
      <c r="AT446" s="2"/>
      <c r="AU446" s="20"/>
      <c r="AV446" s="20"/>
      <c r="AW446" s="21"/>
    </row>
    <row r="447" spans="1:82" ht="15" x14ac:dyDescent="0.25">
      <c r="A447" s="507" t="s">
        <v>173</v>
      </c>
      <c r="B447" s="508"/>
      <c r="C447" s="508"/>
      <c r="D447" s="508"/>
      <c r="E447" s="508"/>
      <c r="F447" s="508"/>
      <c r="G447" s="508"/>
      <c r="H447" s="508"/>
      <c r="I447" s="508"/>
      <c r="J447" s="508"/>
      <c r="K447" s="508"/>
      <c r="L447" s="508"/>
      <c r="M447" s="508"/>
      <c r="N447" s="508"/>
      <c r="O447" s="508"/>
      <c r="P447" s="508"/>
      <c r="Q447" s="508"/>
      <c r="R447" s="508"/>
      <c r="S447" s="508"/>
      <c r="T447" s="508"/>
      <c r="U447" s="508"/>
      <c r="V447" s="508"/>
      <c r="W447" s="508"/>
      <c r="X447" s="509"/>
      <c r="Y447" s="509"/>
      <c r="Z447" s="509"/>
      <c r="AA447" s="510"/>
      <c r="AB447" s="510"/>
      <c r="AC447" s="510"/>
      <c r="AD447" s="510"/>
      <c r="AE447" s="511"/>
      <c r="AF447" s="512"/>
      <c r="AG447" s="2"/>
      <c r="AH447" s="2"/>
      <c r="AI447" s="2"/>
      <c r="AJ447" s="2"/>
      <c r="AK447" s="61"/>
      <c r="AL447" s="61"/>
      <c r="AM447" s="61"/>
      <c r="AN447" s="2"/>
      <c r="AO447" s="2"/>
      <c r="AP447" s="2"/>
      <c r="AQ447" s="2"/>
      <c r="AR447" s="2"/>
    </row>
    <row r="448" spans="1:82" x14ac:dyDescent="0.2">
      <c r="A448" s="79" t="s">
        <v>635</v>
      </c>
      <c r="B448" s="80" t="s">
        <v>636</v>
      </c>
      <c r="C448" s="80">
        <v>4301060446</v>
      </c>
      <c r="D448" s="80">
        <v>4640242180120</v>
      </c>
      <c r="E448" s="81">
        <v>1.3</v>
      </c>
      <c r="F448" s="82">
        <v>6</v>
      </c>
      <c r="G448" s="81">
        <v>7.8</v>
      </c>
      <c r="H448" s="81">
        <v>8.2799999999999994</v>
      </c>
      <c r="I448" s="83">
        <v>56</v>
      </c>
      <c r="J448" s="83" t="s">
        <v>137</v>
      </c>
      <c r="K448" s="84" t="s">
        <v>88</v>
      </c>
      <c r="L448" s="84"/>
      <c r="M448" s="501">
        <v>40</v>
      </c>
      <c r="N448" s="501"/>
      <c r="O448" s="525" t="s">
        <v>637</v>
      </c>
      <c r="P448" s="503"/>
      <c r="Q448" s="503"/>
      <c r="R448" s="503"/>
      <c r="S448" s="503"/>
      <c r="T448" s="85" t="s">
        <v>0</v>
      </c>
      <c r="U448" s="65">
        <v>0</v>
      </c>
      <c r="V448" s="66">
        <f>IFERROR(IF(U448="",0,CEILING((U448/$G448),1)*$G448),"")</f>
        <v>0</v>
      </c>
      <c r="W448" s="65">
        <v>0</v>
      </c>
      <c r="X448" s="66">
        <f>IFERROR(IF(W448="",0,CEILING((W448/$G448),1)*$G448),"")</f>
        <v>0</v>
      </c>
      <c r="Y448" s="65">
        <v>0</v>
      </c>
      <c r="Z448" s="66">
        <f>IFERROR(IF(Y448="",0,CEILING((Y448/$G448),1)*$G448),"")</f>
        <v>0</v>
      </c>
      <c r="AA448" s="65">
        <v>0</v>
      </c>
      <c r="AB448" s="66">
        <f>IFERROR(IF(AA448="",0,CEILING((AA448/$G448),1)*$G448),"")</f>
        <v>0</v>
      </c>
      <c r="AC448" s="67" t="str">
        <f>IF(IFERROR(ROUNDUP(V448/G448,0)*0.02175,0)+IFERROR(ROUNDUP(X448/G448,0)*0.02175,0)+IFERROR(ROUNDUP(Z448/G448,0)*0.02175,0)+IFERROR(ROUNDUP(AB448/G448,0)*0.02175,0)=0,"",IFERROR(ROUNDUP(V448/G448,0)*0.02175,0)+IFERROR(ROUNDUP(X448/G448,0)*0.02175,0)+IFERROR(ROUNDUP(Z448/G448,0)*0.02175,0)+IFERROR(ROUNDUP(AB448/G448,0)*0.02175,0))</f>
        <v/>
      </c>
      <c r="AD448" s="79" t="s">
        <v>57</v>
      </c>
      <c r="AE448" s="79" t="s">
        <v>57</v>
      </c>
      <c r="AF448" s="464" t="s">
        <v>638</v>
      </c>
      <c r="AG448" s="2"/>
      <c r="AH448" s="2"/>
      <c r="AI448" s="2"/>
      <c r="AJ448" s="2"/>
      <c r="AK448" s="2"/>
      <c r="AL448" s="61"/>
      <c r="AM448" s="61"/>
      <c r="AN448" s="61"/>
      <c r="AO448" s="2"/>
      <c r="AP448" s="2"/>
      <c r="AQ448" s="2"/>
      <c r="AR448" s="2"/>
      <c r="AS448" s="2"/>
      <c r="AT448" s="2"/>
      <c r="AU448" s="20"/>
      <c r="AV448" s="20"/>
      <c r="AW448" s="21"/>
      <c r="BB448" s="463" t="s">
        <v>65</v>
      </c>
      <c r="BO448" s="77">
        <f>IFERROR(U448*H448/G448,0)</f>
        <v>0</v>
      </c>
      <c r="BP448" s="77">
        <f>IFERROR(V448*H448/G448,0)</f>
        <v>0</v>
      </c>
      <c r="BQ448" s="77">
        <f>IFERROR(1/I448*(U448/G448),0)</f>
        <v>0</v>
      </c>
      <c r="BR448" s="77">
        <f>IFERROR(1/I448*(V448/G448),0)</f>
        <v>0</v>
      </c>
      <c r="BS448" s="77">
        <f>IFERROR(W448*H448/G448,0)</f>
        <v>0</v>
      </c>
      <c r="BT448" s="77">
        <f>IFERROR(X448*H448/G448,0)</f>
        <v>0</v>
      </c>
      <c r="BU448" s="77">
        <f>IFERROR(1/I448*(W448/G448),0)</f>
        <v>0</v>
      </c>
      <c r="BV448" s="77">
        <f>IFERROR(1/I448*(X448/G448),0)</f>
        <v>0</v>
      </c>
      <c r="BW448" s="77">
        <f>IFERROR(Y448*H448/G448,0)</f>
        <v>0</v>
      </c>
      <c r="BX448" s="77">
        <f>IFERROR(Z448*H448/G448,0)</f>
        <v>0</v>
      </c>
      <c r="BY448" s="77">
        <f>IFERROR(1/I448*(Y448/G448),0)</f>
        <v>0</v>
      </c>
      <c r="BZ448" s="77">
        <f>IFERROR(1/I448*(Z448/G448),0)</f>
        <v>0</v>
      </c>
      <c r="CA448" s="77">
        <f>IFERROR(AA448*H448/G448,0)</f>
        <v>0</v>
      </c>
      <c r="CB448" s="77">
        <f>IFERROR(AB448*H448/G448,0)</f>
        <v>0</v>
      </c>
      <c r="CC448" s="77">
        <f>IFERROR(1/I448*(AA448/G448),0)</f>
        <v>0</v>
      </c>
      <c r="CD448" s="77">
        <f>IFERROR(1/I448*(AB448/G448),0)</f>
        <v>0</v>
      </c>
    </row>
    <row r="449" spans="1:82" x14ac:dyDescent="0.2">
      <c r="A449" s="506"/>
      <c r="B449" s="506"/>
      <c r="C449" s="506"/>
      <c r="D449" s="506"/>
      <c r="E449" s="506"/>
      <c r="F449" s="506"/>
      <c r="G449" s="506"/>
      <c r="H449" s="506"/>
      <c r="I449" s="506"/>
      <c r="J449" s="506"/>
      <c r="K449" s="506"/>
      <c r="L449" s="506"/>
      <c r="M449" s="506"/>
      <c r="N449" s="506"/>
      <c r="O449" s="504" t="s">
        <v>43</v>
      </c>
      <c r="P449" s="505"/>
      <c r="Q449" s="505"/>
      <c r="R449" s="505"/>
      <c r="S449" s="505"/>
      <c r="T449" s="39" t="s">
        <v>42</v>
      </c>
      <c r="U449" s="50">
        <f>IFERROR(U448/G448,0)</f>
        <v>0</v>
      </c>
      <c r="V449" s="50">
        <f>IFERROR(V448/G448,0)</f>
        <v>0</v>
      </c>
      <c r="W449" s="50">
        <f>IFERROR(W448/G448,0)</f>
        <v>0</v>
      </c>
      <c r="X449" s="50">
        <f>IFERROR(X448/G448,0)</f>
        <v>0</v>
      </c>
      <c r="Y449" s="50">
        <f>IFERROR(Y448/G448,0)</f>
        <v>0</v>
      </c>
      <c r="Z449" s="50">
        <f>IFERROR(Z448/G448,0)</f>
        <v>0</v>
      </c>
      <c r="AA449" s="50">
        <f>IFERROR(AA448/G448,0)</f>
        <v>0</v>
      </c>
      <c r="AB449" s="50">
        <f>IFERROR(AB448/G448,0)</f>
        <v>0</v>
      </c>
      <c r="AC449" s="50">
        <f>IFERROR(IF(AC448="",0,AC448),0)</f>
        <v>0</v>
      </c>
      <c r="AD449" s="3"/>
      <c r="AE449" s="72"/>
      <c r="AF449" s="3"/>
      <c r="AG449" s="3"/>
      <c r="AH449" s="3"/>
      <c r="AI449" s="3"/>
      <c r="AJ449" s="3"/>
      <c r="AK449" s="3"/>
      <c r="AL449" s="62"/>
      <c r="AM449" s="62"/>
      <c r="AN449" s="62"/>
      <c r="AO449" s="3"/>
      <c r="AP449" s="3"/>
      <c r="AQ449" s="2"/>
      <c r="AR449" s="2"/>
      <c r="AS449" s="2"/>
      <c r="AT449" s="2"/>
      <c r="AU449" s="20"/>
      <c r="AV449" s="20"/>
      <c r="AW449" s="21"/>
    </row>
    <row r="450" spans="1:82" x14ac:dyDescent="0.2">
      <c r="A450" s="506"/>
      <c r="B450" s="506"/>
      <c r="C450" s="506"/>
      <c r="D450" s="506"/>
      <c r="E450" s="506"/>
      <c r="F450" s="506"/>
      <c r="G450" s="506"/>
      <c r="H450" s="506"/>
      <c r="I450" s="506"/>
      <c r="J450" s="506"/>
      <c r="K450" s="506"/>
      <c r="L450" s="506"/>
      <c r="M450" s="506"/>
      <c r="N450" s="506"/>
      <c r="O450" s="504" t="s">
        <v>43</v>
      </c>
      <c r="P450" s="505"/>
      <c r="Q450" s="505"/>
      <c r="R450" s="505"/>
      <c r="S450" s="505"/>
      <c r="T450" s="39" t="s">
        <v>0</v>
      </c>
      <c r="U450" s="50">
        <f t="shared" ref="U450:AB450" si="233">IFERROR(SUM(U448:U448),0)</f>
        <v>0</v>
      </c>
      <c r="V450" s="50">
        <f t="shared" si="233"/>
        <v>0</v>
      </c>
      <c r="W450" s="50">
        <f t="shared" si="233"/>
        <v>0</v>
      </c>
      <c r="X450" s="50">
        <f t="shared" si="233"/>
        <v>0</v>
      </c>
      <c r="Y450" s="50">
        <f t="shared" si="233"/>
        <v>0</v>
      </c>
      <c r="Z450" s="50">
        <f t="shared" si="233"/>
        <v>0</v>
      </c>
      <c r="AA450" s="50">
        <f t="shared" si="233"/>
        <v>0</v>
      </c>
      <c r="AB450" s="50">
        <f t="shared" si="233"/>
        <v>0</v>
      </c>
      <c r="AC450" s="50" t="s">
        <v>57</v>
      </c>
      <c r="AD450" s="3"/>
      <c r="AE450" s="72"/>
      <c r="AF450" s="3"/>
      <c r="AG450" s="3"/>
      <c r="AH450" s="3"/>
      <c r="AI450" s="3"/>
      <c r="AJ450" s="3"/>
      <c r="AK450" s="3"/>
      <c r="AL450" s="62"/>
      <c r="AM450" s="62"/>
      <c r="AN450" s="62"/>
      <c r="AO450" s="3"/>
      <c r="AP450" s="3"/>
      <c r="AQ450" s="2"/>
      <c r="AR450" s="2"/>
      <c r="AS450" s="2"/>
      <c r="AT450" s="2"/>
      <c r="AU450" s="20"/>
      <c r="AV450" s="20"/>
      <c r="AW450" s="21"/>
    </row>
    <row r="451" spans="1:82" ht="15" x14ac:dyDescent="0.25">
      <c r="A451" s="526" t="s">
        <v>639</v>
      </c>
      <c r="B451" s="509"/>
      <c r="C451" s="509"/>
      <c r="D451" s="509"/>
      <c r="E451" s="509"/>
      <c r="F451" s="509"/>
      <c r="G451" s="509"/>
      <c r="H451" s="509"/>
      <c r="I451" s="509"/>
      <c r="J451" s="509"/>
      <c r="K451" s="509"/>
      <c r="L451" s="509"/>
      <c r="M451" s="509"/>
      <c r="N451" s="509"/>
      <c r="O451" s="509"/>
      <c r="P451" s="509"/>
      <c r="Q451" s="509"/>
      <c r="R451" s="509"/>
      <c r="S451" s="509"/>
      <c r="T451" s="509"/>
      <c r="U451" s="509"/>
      <c r="V451" s="509"/>
      <c r="W451" s="509"/>
      <c r="X451" s="509"/>
      <c r="Y451" s="509"/>
      <c r="Z451" s="509"/>
      <c r="AA451" s="510"/>
      <c r="AB451" s="510"/>
      <c r="AC451" s="510"/>
      <c r="AD451" s="510"/>
      <c r="AE451" s="511"/>
      <c r="AF451" s="527"/>
      <c r="AG451" s="2"/>
      <c r="AH451" s="2"/>
      <c r="AI451" s="2"/>
      <c r="AJ451" s="2"/>
      <c r="AK451" s="61"/>
      <c r="AL451" s="61"/>
      <c r="AM451" s="61"/>
      <c r="AN451" s="2"/>
      <c r="AO451" s="2"/>
      <c r="AP451" s="2"/>
      <c r="AQ451" s="2"/>
      <c r="AR451" s="2"/>
    </row>
    <row r="452" spans="1:82" ht="15" x14ac:dyDescent="0.25">
      <c r="A452" s="507" t="s">
        <v>118</v>
      </c>
      <c r="B452" s="508"/>
      <c r="C452" s="508"/>
      <c r="D452" s="508"/>
      <c r="E452" s="508"/>
      <c r="F452" s="508"/>
      <c r="G452" s="508"/>
      <c r="H452" s="508"/>
      <c r="I452" s="508"/>
      <c r="J452" s="508"/>
      <c r="K452" s="508"/>
      <c r="L452" s="508"/>
      <c r="M452" s="508"/>
      <c r="N452" s="508"/>
      <c r="O452" s="508"/>
      <c r="P452" s="508"/>
      <c r="Q452" s="508"/>
      <c r="R452" s="508"/>
      <c r="S452" s="508"/>
      <c r="T452" s="508"/>
      <c r="U452" s="508"/>
      <c r="V452" s="508"/>
      <c r="W452" s="508"/>
      <c r="X452" s="509"/>
      <c r="Y452" s="509"/>
      <c r="Z452" s="509"/>
      <c r="AA452" s="510"/>
      <c r="AB452" s="510"/>
      <c r="AC452" s="510"/>
      <c r="AD452" s="510"/>
      <c r="AE452" s="511"/>
      <c r="AF452" s="512"/>
      <c r="AG452" s="2"/>
      <c r="AH452" s="2"/>
      <c r="AI452" s="2"/>
      <c r="AJ452" s="2"/>
      <c r="AK452" s="61"/>
      <c r="AL452" s="61"/>
      <c r="AM452" s="61"/>
      <c r="AN452" s="2"/>
      <c r="AO452" s="2"/>
      <c r="AP452" s="2"/>
      <c r="AQ452" s="2"/>
      <c r="AR452" s="2"/>
    </row>
    <row r="453" spans="1:82" x14ac:dyDescent="0.2">
      <c r="A453" s="79" t="s">
        <v>640</v>
      </c>
      <c r="B453" s="80" t="s">
        <v>641</v>
      </c>
      <c r="C453" s="80">
        <v>4301012037</v>
      </c>
      <c r="D453" s="80">
        <v>4640242181752</v>
      </c>
      <c r="E453" s="81">
        <v>1.5</v>
      </c>
      <c r="F453" s="82">
        <v>8</v>
      </c>
      <c r="G453" s="81">
        <v>12</v>
      </c>
      <c r="H453" s="81">
        <v>16.32</v>
      </c>
      <c r="I453" s="83">
        <v>56</v>
      </c>
      <c r="J453" s="83" t="s">
        <v>137</v>
      </c>
      <c r="K453" s="84" t="s">
        <v>85</v>
      </c>
      <c r="L453" s="84"/>
      <c r="M453" s="501">
        <v>60</v>
      </c>
      <c r="N453" s="501"/>
      <c r="O453" s="528" t="s">
        <v>642</v>
      </c>
      <c r="P453" s="503"/>
      <c r="Q453" s="503"/>
      <c r="R453" s="503"/>
      <c r="S453" s="503"/>
      <c r="T453" s="85" t="s">
        <v>0</v>
      </c>
      <c r="U453" s="65">
        <v>0</v>
      </c>
      <c r="V453" s="66">
        <f>IFERROR(IF(U453="",0,CEILING((U453/$G453),1)*$G453),"")</f>
        <v>0</v>
      </c>
      <c r="W453" s="65">
        <v>0</v>
      </c>
      <c r="X453" s="66">
        <f>IFERROR(IF(W453="",0,CEILING((W453/$G453),1)*$G453),"")</f>
        <v>0</v>
      </c>
      <c r="Y453" s="65">
        <v>0</v>
      </c>
      <c r="Z453" s="66">
        <f>IFERROR(IF(Y453="",0,CEILING((Y453/$G453),1)*$G453),"")</f>
        <v>0</v>
      </c>
      <c r="AA453" s="65">
        <v>0</v>
      </c>
      <c r="AB453" s="66">
        <f>IFERROR(IF(AA453="",0,CEILING((AA453/$G453),1)*$G453),"")</f>
        <v>0</v>
      </c>
      <c r="AC453" s="67" t="str">
        <f>IF(IFERROR(ROUNDUP(V453/G453,0)*0.02175,0)+IFERROR(ROUNDUP(X453/G453,0)*0.02175,0)+IFERROR(ROUNDUP(Z453/G453,0)*0.02175,0)+IFERROR(ROUNDUP(AB453/G453,0)*0.02175,0)=0,"",IFERROR(ROUNDUP(V453/G453,0)*0.02175,0)+IFERROR(ROUNDUP(X453/G453,0)*0.02175,0)+IFERROR(ROUNDUP(Z453/G453,0)*0.02175,0)+IFERROR(ROUNDUP(AB453/G453,0)*0.02175,0))</f>
        <v/>
      </c>
      <c r="AD453" s="79" t="s">
        <v>57</v>
      </c>
      <c r="AE453" s="79" t="s">
        <v>57</v>
      </c>
      <c r="AF453" s="466" t="s">
        <v>643</v>
      </c>
      <c r="AG453" s="2"/>
      <c r="AH453" s="2"/>
      <c r="AI453" s="2"/>
      <c r="AJ453" s="2"/>
      <c r="AK453" s="2"/>
      <c r="AL453" s="61"/>
      <c r="AM453" s="61"/>
      <c r="AN453" s="61"/>
      <c r="AO453" s="2"/>
      <c r="AP453" s="2"/>
      <c r="AQ453" s="2"/>
      <c r="AR453" s="2"/>
      <c r="AS453" s="2"/>
      <c r="AT453" s="2"/>
      <c r="AU453" s="20"/>
      <c r="AV453" s="20"/>
      <c r="AW453" s="21"/>
      <c r="BB453" s="465" t="s">
        <v>65</v>
      </c>
      <c r="BO453" s="77">
        <f>IFERROR(U453*H453/G453,0)</f>
        <v>0</v>
      </c>
      <c r="BP453" s="77">
        <f>IFERROR(V453*H453/G453,0)</f>
        <v>0</v>
      </c>
      <c r="BQ453" s="77">
        <f>IFERROR(1/I453*(U453/G453),0)</f>
        <v>0</v>
      </c>
      <c r="BR453" s="77">
        <f>IFERROR(1/I453*(V453/G453),0)</f>
        <v>0</v>
      </c>
      <c r="BS453" s="77">
        <f>IFERROR(W453*H453/G453,0)</f>
        <v>0</v>
      </c>
      <c r="BT453" s="77">
        <f>IFERROR(X453*H453/G453,0)</f>
        <v>0</v>
      </c>
      <c r="BU453" s="77">
        <f>IFERROR(1/I453*(W453/G453),0)</f>
        <v>0</v>
      </c>
      <c r="BV453" s="77">
        <f>IFERROR(1/I453*(X453/G453),0)</f>
        <v>0</v>
      </c>
      <c r="BW453" s="77">
        <f>IFERROR(Y453*H453/G453,0)</f>
        <v>0</v>
      </c>
      <c r="BX453" s="77">
        <f>IFERROR(Z453*H453/G453,0)</f>
        <v>0</v>
      </c>
      <c r="BY453" s="77">
        <f>IFERROR(1/I453*(Y453/G453),0)</f>
        <v>0</v>
      </c>
      <c r="BZ453" s="77">
        <f>IFERROR(1/I453*(Z453/G453),0)</f>
        <v>0</v>
      </c>
      <c r="CA453" s="77">
        <f>IFERROR(AA453*H453/G453,0)</f>
        <v>0</v>
      </c>
      <c r="CB453" s="77">
        <f>IFERROR(AB453*H453/G453,0)</f>
        <v>0</v>
      </c>
      <c r="CC453" s="77">
        <f>IFERROR(1/I453*(AA453/G453),0)</f>
        <v>0</v>
      </c>
      <c r="CD453" s="77">
        <f>IFERROR(1/I453*(AB453/G453),0)</f>
        <v>0</v>
      </c>
    </row>
    <row r="454" spans="1:82" x14ac:dyDescent="0.2">
      <c r="A454" s="79" t="s">
        <v>644</v>
      </c>
      <c r="B454" s="80" t="s">
        <v>645</v>
      </c>
      <c r="C454" s="80">
        <v>4301011951</v>
      </c>
      <c r="D454" s="80">
        <v>4640242180045</v>
      </c>
      <c r="E454" s="81">
        <v>1.5</v>
      </c>
      <c r="F454" s="82">
        <v>8</v>
      </c>
      <c r="G454" s="81">
        <v>12</v>
      </c>
      <c r="H454" s="81">
        <v>12.435</v>
      </c>
      <c r="I454" s="83">
        <v>64</v>
      </c>
      <c r="J454" s="83" t="s">
        <v>137</v>
      </c>
      <c r="K454" s="84" t="s">
        <v>125</v>
      </c>
      <c r="L454" s="84"/>
      <c r="M454" s="501">
        <v>55</v>
      </c>
      <c r="N454" s="501"/>
      <c r="O454" s="521" t="s">
        <v>646</v>
      </c>
      <c r="P454" s="503"/>
      <c r="Q454" s="503"/>
      <c r="R454" s="503"/>
      <c r="S454" s="503"/>
      <c r="T454" s="85" t="s">
        <v>0</v>
      </c>
      <c r="U454" s="65">
        <v>0</v>
      </c>
      <c r="V454" s="66">
        <f>IFERROR(IF(U454="",0,CEILING((U454/$G454),1)*$G454),"")</f>
        <v>0</v>
      </c>
      <c r="W454" s="65">
        <v>0</v>
      </c>
      <c r="X454" s="66">
        <f>IFERROR(IF(W454="",0,CEILING((W454/$G454),1)*$G454),"")</f>
        <v>0</v>
      </c>
      <c r="Y454" s="65">
        <v>0</v>
      </c>
      <c r="Z454" s="66">
        <f>IFERROR(IF(Y454="",0,CEILING((Y454/$G454),1)*$G454),"")</f>
        <v>0</v>
      </c>
      <c r="AA454" s="65">
        <v>0</v>
      </c>
      <c r="AB454" s="66">
        <f>IFERROR(IF(AA454="",0,CEILING((AA454/$G454),1)*$G454),"")</f>
        <v>0</v>
      </c>
      <c r="AC454" s="67" t="str">
        <f>IF(IFERROR(ROUNDUP(V454/G454,0)*0.01898,0)+IFERROR(ROUNDUP(X454/G454,0)*0.01898,0)+IFERROR(ROUNDUP(Z454/G454,0)*0.01898,0)+IFERROR(ROUNDUP(AB454/G454,0)*0.01898,0)=0,"",IFERROR(ROUNDUP(V454/G454,0)*0.01898,0)+IFERROR(ROUNDUP(X454/G454,0)*0.01898,0)+IFERROR(ROUNDUP(Z454/G454,0)*0.01898,0)+IFERROR(ROUNDUP(AB454/G454,0)*0.01898,0))</f>
        <v/>
      </c>
      <c r="AD454" s="79" t="s">
        <v>57</v>
      </c>
      <c r="AE454" s="79" t="s">
        <v>57</v>
      </c>
      <c r="AF454" s="468" t="s">
        <v>647</v>
      </c>
      <c r="AG454" s="2"/>
      <c r="AH454" s="2"/>
      <c r="AI454" s="2"/>
      <c r="AJ454" s="2"/>
      <c r="AK454" s="2"/>
      <c r="AL454" s="61"/>
      <c r="AM454" s="61"/>
      <c r="AN454" s="61"/>
      <c r="AO454" s="2"/>
      <c r="AP454" s="2"/>
      <c r="AQ454" s="2"/>
      <c r="AR454" s="2"/>
      <c r="AS454" s="2"/>
      <c r="AT454" s="2"/>
      <c r="AU454" s="20"/>
      <c r="AV454" s="20"/>
      <c r="AW454" s="21"/>
      <c r="BB454" s="467" t="s">
        <v>65</v>
      </c>
      <c r="BO454" s="77">
        <f>IFERROR(U454*H454/G454,0)</f>
        <v>0</v>
      </c>
      <c r="BP454" s="77">
        <f>IFERROR(V454*H454/G454,0)</f>
        <v>0</v>
      </c>
      <c r="BQ454" s="77">
        <f>IFERROR(1/I454*(U454/G454),0)</f>
        <v>0</v>
      </c>
      <c r="BR454" s="77">
        <f>IFERROR(1/I454*(V454/G454),0)</f>
        <v>0</v>
      </c>
      <c r="BS454" s="77">
        <f>IFERROR(W454*H454/G454,0)</f>
        <v>0</v>
      </c>
      <c r="BT454" s="77">
        <f>IFERROR(X454*H454/G454,0)</f>
        <v>0</v>
      </c>
      <c r="BU454" s="77">
        <f>IFERROR(1/I454*(W454/G454),0)</f>
        <v>0</v>
      </c>
      <c r="BV454" s="77">
        <f>IFERROR(1/I454*(X454/G454),0)</f>
        <v>0</v>
      </c>
      <c r="BW454" s="77">
        <f>IFERROR(Y454*H454/G454,0)</f>
        <v>0</v>
      </c>
      <c r="BX454" s="77">
        <f>IFERROR(Z454*H454/G454,0)</f>
        <v>0</v>
      </c>
      <c r="BY454" s="77">
        <f>IFERROR(1/I454*(Y454/G454),0)</f>
        <v>0</v>
      </c>
      <c r="BZ454" s="77">
        <f>IFERROR(1/I454*(Z454/G454),0)</f>
        <v>0</v>
      </c>
      <c r="CA454" s="77">
        <f>IFERROR(AA454*H454/G454,0)</f>
        <v>0</v>
      </c>
      <c r="CB454" s="77">
        <f>IFERROR(AB454*H454/G454,0)</f>
        <v>0</v>
      </c>
      <c r="CC454" s="77">
        <f>IFERROR(1/I454*(AA454/G454),0)</f>
        <v>0</v>
      </c>
      <c r="CD454" s="77">
        <f>IFERROR(1/I454*(AB454/G454),0)</f>
        <v>0</v>
      </c>
    </row>
    <row r="455" spans="1:82" x14ac:dyDescent="0.2">
      <c r="A455" s="79" t="s">
        <v>648</v>
      </c>
      <c r="B455" s="80" t="s">
        <v>649</v>
      </c>
      <c r="C455" s="80">
        <v>4301011548</v>
      </c>
      <c r="D455" s="80">
        <v>4640242180052</v>
      </c>
      <c r="E455" s="81">
        <v>1.5</v>
      </c>
      <c r="F455" s="82">
        <v>8</v>
      </c>
      <c r="G455" s="81">
        <v>12</v>
      </c>
      <c r="H455" s="81">
        <v>12.435</v>
      </c>
      <c r="I455" s="83">
        <v>64</v>
      </c>
      <c r="J455" s="83" t="s">
        <v>137</v>
      </c>
      <c r="K455" s="84" t="s">
        <v>125</v>
      </c>
      <c r="L455" s="84"/>
      <c r="M455" s="501">
        <v>55</v>
      </c>
      <c r="N455" s="501"/>
      <c r="O455" s="522" t="s">
        <v>650</v>
      </c>
      <c r="P455" s="503"/>
      <c r="Q455" s="503"/>
      <c r="R455" s="503"/>
      <c r="S455" s="503"/>
      <c r="T455" s="85" t="s">
        <v>0</v>
      </c>
      <c r="U455" s="65">
        <v>0</v>
      </c>
      <c r="V455" s="66">
        <f>IFERROR(IF(U455="",0,CEILING((U455/$G455),1)*$G455),"")</f>
        <v>0</v>
      </c>
      <c r="W455" s="65">
        <v>0</v>
      </c>
      <c r="X455" s="66">
        <f>IFERROR(IF(W455="",0,CEILING((W455/$G455),1)*$G455),"")</f>
        <v>0</v>
      </c>
      <c r="Y455" s="65">
        <v>0</v>
      </c>
      <c r="Z455" s="66">
        <f>IFERROR(IF(Y455="",0,CEILING((Y455/$G455),1)*$G455),"")</f>
        <v>0</v>
      </c>
      <c r="AA455" s="65">
        <v>0</v>
      </c>
      <c r="AB455" s="66">
        <f>IFERROR(IF(AA455="",0,CEILING((AA455/$G455),1)*$G455),"")</f>
        <v>0</v>
      </c>
      <c r="AC455" s="67" t="str">
        <f>IF(IFERROR(ROUNDUP(V455/G455,0)*0.01898,0)+IFERROR(ROUNDUP(X455/G455,0)*0.01898,0)+IFERROR(ROUNDUP(Z455/G455,0)*0.01898,0)+IFERROR(ROUNDUP(AB455/G455,0)*0.01898,0)=0,"",IFERROR(ROUNDUP(V455/G455,0)*0.01898,0)+IFERROR(ROUNDUP(X455/G455,0)*0.01898,0)+IFERROR(ROUNDUP(Z455/G455,0)*0.01898,0)+IFERROR(ROUNDUP(AB455/G455,0)*0.01898,0))</f>
        <v/>
      </c>
      <c r="AD455" s="79" t="s">
        <v>57</v>
      </c>
      <c r="AE455" s="79" t="s">
        <v>57</v>
      </c>
      <c r="AF455" s="470" t="s">
        <v>651</v>
      </c>
      <c r="AG455" s="2"/>
      <c r="AH455" s="2"/>
      <c r="AI455" s="2"/>
      <c r="AJ455" s="2"/>
      <c r="AK455" s="2"/>
      <c r="AL455" s="61"/>
      <c r="AM455" s="61"/>
      <c r="AN455" s="61"/>
      <c r="AO455" s="2"/>
      <c r="AP455" s="2"/>
      <c r="AQ455" s="2"/>
      <c r="AR455" s="2"/>
      <c r="AS455" s="2"/>
      <c r="AT455" s="2"/>
      <c r="AU455" s="20"/>
      <c r="AV455" s="20"/>
      <c r="AW455" s="21"/>
      <c r="BB455" s="469" t="s">
        <v>65</v>
      </c>
      <c r="BO455" s="77">
        <f>IFERROR(U455*H455/G455,0)</f>
        <v>0</v>
      </c>
      <c r="BP455" s="77">
        <f>IFERROR(V455*H455/G455,0)</f>
        <v>0</v>
      </c>
      <c r="BQ455" s="77">
        <f>IFERROR(1/I455*(U455/G455),0)</f>
        <v>0</v>
      </c>
      <c r="BR455" s="77">
        <f>IFERROR(1/I455*(V455/G455),0)</f>
        <v>0</v>
      </c>
      <c r="BS455" s="77">
        <f>IFERROR(W455*H455/G455,0)</f>
        <v>0</v>
      </c>
      <c r="BT455" s="77">
        <f>IFERROR(X455*H455/G455,0)</f>
        <v>0</v>
      </c>
      <c r="BU455" s="77">
        <f>IFERROR(1/I455*(W455/G455),0)</f>
        <v>0</v>
      </c>
      <c r="BV455" s="77">
        <f>IFERROR(1/I455*(X455/G455),0)</f>
        <v>0</v>
      </c>
      <c r="BW455" s="77">
        <f>IFERROR(Y455*H455/G455,0)</f>
        <v>0</v>
      </c>
      <c r="BX455" s="77">
        <f>IFERROR(Z455*H455/G455,0)</f>
        <v>0</v>
      </c>
      <c r="BY455" s="77">
        <f>IFERROR(1/I455*(Y455/G455),0)</f>
        <v>0</v>
      </c>
      <c r="BZ455" s="77">
        <f>IFERROR(1/I455*(Z455/G455),0)</f>
        <v>0</v>
      </c>
      <c r="CA455" s="77">
        <f>IFERROR(AA455*H455/G455,0)</f>
        <v>0</v>
      </c>
      <c r="CB455" s="77">
        <f>IFERROR(AB455*H455/G455,0)</f>
        <v>0</v>
      </c>
      <c r="CC455" s="77">
        <f>IFERROR(1/I455*(AA455/G455),0)</f>
        <v>0</v>
      </c>
      <c r="CD455" s="77">
        <f>IFERROR(1/I455*(AB455/G455),0)</f>
        <v>0</v>
      </c>
    </row>
    <row r="456" spans="1:82" x14ac:dyDescent="0.2">
      <c r="A456" s="79" t="s">
        <v>652</v>
      </c>
      <c r="B456" s="80" t="s">
        <v>653</v>
      </c>
      <c r="C456" s="80">
        <v>4301011595</v>
      </c>
      <c r="D456" s="80">
        <v>4640242180601</v>
      </c>
      <c r="E456" s="81">
        <v>1.5</v>
      </c>
      <c r="F456" s="82">
        <v>8</v>
      </c>
      <c r="G456" s="81">
        <v>12</v>
      </c>
      <c r="H456" s="81">
        <v>12.435</v>
      </c>
      <c r="I456" s="83">
        <v>64</v>
      </c>
      <c r="J456" s="83" t="s">
        <v>137</v>
      </c>
      <c r="K456" s="84" t="s">
        <v>125</v>
      </c>
      <c r="L456" s="84"/>
      <c r="M456" s="501">
        <v>55</v>
      </c>
      <c r="N456" s="501"/>
      <c r="O456" s="523" t="s">
        <v>654</v>
      </c>
      <c r="P456" s="503"/>
      <c r="Q456" s="503"/>
      <c r="R456" s="503"/>
      <c r="S456" s="503"/>
      <c r="T456" s="85" t="s">
        <v>0</v>
      </c>
      <c r="U456" s="65">
        <v>0</v>
      </c>
      <c r="V456" s="66">
        <f>IFERROR(IF(U456="",0,CEILING((U456/$G456),1)*$G456),"")</f>
        <v>0</v>
      </c>
      <c r="W456" s="65">
        <v>0</v>
      </c>
      <c r="X456" s="66">
        <f>IFERROR(IF(W456="",0,CEILING((W456/$G456),1)*$G456),"")</f>
        <v>0</v>
      </c>
      <c r="Y456" s="65">
        <v>0</v>
      </c>
      <c r="Z456" s="66">
        <f>IFERROR(IF(Y456="",0,CEILING((Y456/$G456),1)*$G456),"")</f>
        <v>0</v>
      </c>
      <c r="AA456" s="65">
        <v>0</v>
      </c>
      <c r="AB456" s="66">
        <f>IFERROR(IF(AA456="",0,CEILING((AA456/$G456),1)*$G456),"")</f>
        <v>0</v>
      </c>
      <c r="AC456" s="67" t="str">
        <f>IF(IFERROR(ROUNDUP(V456/G456,0)*0.01898,0)+IFERROR(ROUNDUP(X456/G456,0)*0.01898,0)+IFERROR(ROUNDUP(Z456/G456,0)*0.01898,0)+IFERROR(ROUNDUP(AB456/G456,0)*0.01898,0)=0,"",IFERROR(ROUNDUP(V456/G456,0)*0.01898,0)+IFERROR(ROUNDUP(X456/G456,0)*0.01898,0)+IFERROR(ROUNDUP(Z456/G456,0)*0.01898,0)+IFERROR(ROUNDUP(AB456/G456,0)*0.01898,0))</f>
        <v/>
      </c>
      <c r="AD456" s="79" t="s">
        <v>57</v>
      </c>
      <c r="AE456" s="79" t="s">
        <v>57</v>
      </c>
      <c r="AF456" s="472" t="s">
        <v>655</v>
      </c>
      <c r="AG456" s="2"/>
      <c r="AH456" s="2"/>
      <c r="AI456" s="2"/>
      <c r="AJ456" s="2"/>
      <c r="AK456" s="2"/>
      <c r="AL456" s="61"/>
      <c r="AM456" s="61"/>
      <c r="AN456" s="61"/>
      <c r="AO456" s="2"/>
      <c r="AP456" s="2"/>
      <c r="AQ456" s="2"/>
      <c r="AR456" s="2"/>
      <c r="AS456" s="2"/>
      <c r="AT456" s="2"/>
      <c r="AU456" s="20"/>
      <c r="AV456" s="20"/>
      <c r="AW456" s="21"/>
      <c r="BB456" s="471" t="s">
        <v>65</v>
      </c>
      <c r="BO456" s="77">
        <f>IFERROR(U456*H456/G456,0)</f>
        <v>0</v>
      </c>
      <c r="BP456" s="77">
        <f>IFERROR(V456*H456/G456,0)</f>
        <v>0</v>
      </c>
      <c r="BQ456" s="77">
        <f>IFERROR(1/I456*(U456/G456),0)</f>
        <v>0</v>
      </c>
      <c r="BR456" s="77">
        <f>IFERROR(1/I456*(V456/G456),0)</f>
        <v>0</v>
      </c>
      <c r="BS456" s="77">
        <f>IFERROR(W456*H456/G456,0)</f>
        <v>0</v>
      </c>
      <c r="BT456" s="77">
        <f>IFERROR(X456*H456/G456,0)</f>
        <v>0</v>
      </c>
      <c r="BU456" s="77">
        <f>IFERROR(1/I456*(W456/G456),0)</f>
        <v>0</v>
      </c>
      <c r="BV456" s="77">
        <f>IFERROR(1/I456*(X456/G456),0)</f>
        <v>0</v>
      </c>
      <c r="BW456" s="77">
        <f>IFERROR(Y456*H456/G456,0)</f>
        <v>0</v>
      </c>
      <c r="BX456" s="77">
        <f>IFERROR(Z456*H456/G456,0)</f>
        <v>0</v>
      </c>
      <c r="BY456" s="77">
        <f>IFERROR(1/I456*(Y456/G456),0)</f>
        <v>0</v>
      </c>
      <c r="BZ456" s="77">
        <f>IFERROR(1/I456*(Z456/G456),0)</f>
        <v>0</v>
      </c>
      <c r="CA456" s="77">
        <f>IFERROR(AA456*H456/G456,0)</f>
        <v>0</v>
      </c>
      <c r="CB456" s="77">
        <f>IFERROR(AB456*H456/G456,0)</f>
        <v>0</v>
      </c>
      <c r="CC456" s="77">
        <f>IFERROR(1/I456*(AA456/G456),0)</f>
        <v>0</v>
      </c>
      <c r="CD456" s="77">
        <f>IFERROR(1/I456*(AB456/G456),0)</f>
        <v>0</v>
      </c>
    </row>
    <row r="457" spans="1:82" x14ac:dyDescent="0.2">
      <c r="A457" s="79" t="s">
        <v>656</v>
      </c>
      <c r="B457" s="80" t="s">
        <v>657</v>
      </c>
      <c r="C457" s="80">
        <v>4301012038</v>
      </c>
      <c r="D457" s="80">
        <v>4640242181769</v>
      </c>
      <c r="E457" s="81">
        <v>1.5</v>
      </c>
      <c r="F457" s="82">
        <v>8</v>
      </c>
      <c r="G457" s="81">
        <v>12</v>
      </c>
      <c r="H457" s="81">
        <v>16.32</v>
      </c>
      <c r="I457" s="83">
        <v>56</v>
      </c>
      <c r="J457" s="83" t="s">
        <v>137</v>
      </c>
      <c r="K457" s="84" t="s">
        <v>85</v>
      </c>
      <c r="L457" s="84"/>
      <c r="M457" s="501">
        <v>60</v>
      </c>
      <c r="N457" s="501"/>
      <c r="O457" s="524" t="s">
        <v>658</v>
      </c>
      <c r="P457" s="503"/>
      <c r="Q457" s="503"/>
      <c r="R457" s="503"/>
      <c r="S457" s="503"/>
      <c r="T457" s="85" t="s">
        <v>0</v>
      </c>
      <c r="U457" s="65">
        <v>0</v>
      </c>
      <c r="V457" s="66">
        <f>IFERROR(IF(U457="",0,CEILING((U457/$G457),1)*$G457),"")</f>
        <v>0</v>
      </c>
      <c r="W457" s="65">
        <v>0</v>
      </c>
      <c r="X457" s="66">
        <f>IFERROR(IF(W457="",0,CEILING((W457/$G457),1)*$G457),"")</f>
        <v>0</v>
      </c>
      <c r="Y457" s="65">
        <v>0</v>
      </c>
      <c r="Z457" s="66">
        <f>IFERROR(IF(Y457="",0,CEILING((Y457/$G457),1)*$G457),"")</f>
        <v>0</v>
      </c>
      <c r="AA457" s="65">
        <v>0</v>
      </c>
      <c r="AB457" s="66">
        <f>IFERROR(IF(AA457="",0,CEILING((AA457/$G457),1)*$G457),"")</f>
        <v>0</v>
      </c>
      <c r="AC457" s="67" t="str">
        <f>IF(IFERROR(ROUNDUP(V457/G457,0)*0.02175,0)+IFERROR(ROUNDUP(X457/G457,0)*0.02175,0)+IFERROR(ROUNDUP(Z457/G457,0)*0.02175,0)+IFERROR(ROUNDUP(AB457/G457,0)*0.02175,0)=0,"",IFERROR(ROUNDUP(V457/G457,0)*0.02175,0)+IFERROR(ROUNDUP(X457/G457,0)*0.02175,0)+IFERROR(ROUNDUP(Z457/G457,0)*0.02175,0)+IFERROR(ROUNDUP(AB457/G457,0)*0.02175,0))</f>
        <v/>
      </c>
      <c r="AD457" s="79" t="s">
        <v>57</v>
      </c>
      <c r="AE457" s="79" t="s">
        <v>57</v>
      </c>
      <c r="AF457" s="474" t="s">
        <v>659</v>
      </c>
      <c r="AG457" s="2"/>
      <c r="AH457" s="2"/>
      <c r="AI457" s="2"/>
      <c r="AJ457" s="2"/>
      <c r="AK457" s="2"/>
      <c r="AL457" s="61"/>
      <c r="AM457" s="61"/>
      <c r="AN457" s="61"/>
      <c r="AO457" s="2"/>
      <c r="AP457" s="2"/>
      <c r="AQ457" s="2"/>
      <c r="AR457" s="2"/>
      <c r="AS457" s="2"/>
      <c r="AT457" s="2"/>
      <c r="AU457" s="20"/>
      <c r="AV457" s="20"/>
      <c r="AW457" s="21"/>
      <c r="BB457" s="473" t="s">
        <v>65</v>
      </c>
      <c r="BO457" s="77">
        <f>IFERROR(U457*H457/G457,0)</f>
        <v>0</v>
      </c>
      <c r="BP457" s="77">
        <f>IFERROR(V457*H457/G457,0)</f>
        <v>0</v>
      </c>
      <c r="BQ457" s="77">
        <f>IFERROR(1/I457*(U457/G457),0)</f>
        <v>0</v>
      </c>
      <c r="BR457" s="77">
        <f>IFERROR(1/I457*(V457/G457),0)</f>
        <v>0</v>
      </c>
      <c r="BS457" s="77">
        <f>IFERROR(W457*H457/G457,0)</f>
        <v>0</v>
      </c>
      <c r="BT457" s="77">
        <f>IFERROR(X457*H457/G457,0)</f>
        <v>0</v>
      </c>
      <c r="BU457" s="77">
        <f>IFERROR(1/I457*(W457/G457),0)</f>
        <v>0</v>
      </c>
      <c r="BV457" s="77">
        <f>IFERROR(1/I457*(X457/G457),0)</f>
        <v>0</v>
      </c>
      <c r="BW457" s="77">
        <f>IFERROR(Y457*H457/G457,0)</f>
        <v>0</v>
      </c>
      <c r="BX457" s="77">
        <f>IFERROR(Z457*H457/G457,0)</f>
        <v>0</v>
      </c>
      <c r="BY457" s="77">
        <f>IFERROR(1/I457*(Y457/G457),0)</f>
        <v>0</v>
      </c>
      <c r="BZ457" s="77">
        <f>IFERROR(1/I457*(Z457/G457),0)</f>
        <v>0</v>
      </c>
      <c r="CA457" s="77">
        <f>IFERROR(AA457*H457/G457,0)</f>
        <v>0</v>
      </c>
      <c r="CB457" s="77">
        <f>IFERROR(AB457*H457/G457,0)</f>
        <v>0</v>
      </c>
      <c r="CC457" s="77">
        <f>IFERROR(1/I457*(AA457/G457),0)</f>
        <v>0</v>
      </c>
      <c r="CD457" s="77">
        <f>IFERROR(1/I457*(AB457/G457),0)</f>
        <v>0</v>
      </c>
    </row>
    <row r="458" spans="1:82" x14ac:dyDescent="0.2">
      <c r="A458" s="506"/>
      <c r="B458" s="506"/>
      <c r="C458" s="506"/>
      <c r="D458" s="506"/>
      <c r="E458" s="506"/>
      <c r="F458" s="506"/>
      <c r="G458" s="506"/>
      <c r="H458" s="506"/>
      <c r="I458" s="506"/>
      <c r="J458" s="506"/>
      <c r="K458" s="506"/>
      <c r="L458" s="506"/>
      <c r="M458" s="506"/>
      <c r="N458" s="506"/>
      <c r="O458" s="504" t="s">
        <v>43</v>
      </c>
      <c r="P458" s="505"/>
      <c r="Q458" s="505"/>
      <c r="R458" s="505"/>
      <c r="S458" s="505"/>
      <c r="T458" s="39" t="s">
        <v>42</v>
      </c>
      <c r="U458" s="50">
        <f>IFERROR(U453/G453,0)+IFERROR(U454/G454,0)+IFERROR(U455/G455,0)+IFERROR(U456/G456,0)+IFERROR(U457/G457,0)</f>
        <v>0</v>
      </c>
      <c r="V458" s="50">
        <f>IFERROR(V453/G453,0)+IFERROR(V454/G454,0)+IFERROR(V455/G455,0)+IFERROR(V456/G456,0)+IFERROR(V457/G457,0)</f>
        <v>0</v>
      </c>
      <c r="W458" s="50">
        <f>IFERROR(W453/G453,0)+IFERROR(W454/G454,0)+IFERROR(W455/G455,0)+IFERROR(W456/G456,0)+IFERROR(W457/G457,0)</f>
        <v>0</v>
      </c>
      <c r="X458" s="50">
        <f>IFERROR(X453/G453,0)+IFERROR(X454/G454,0)+IFERROR(X455/G455,0)+IFERROR(X456/G456,0)+IFERROR(X457/G457,0)</f>
        <v>0</v>
      </c>
      <c r="Y458" s="50">
        <f>IFERROR(Y453/G453,0)+IFERROR(Y454/G454,0)+IFERROR(Y455/G455,0)+IFERROR(Y456/G456,0)+IFERROR(Y457/G457,0)</f>
        <v>0</v>
      </c>
      <c r="Z458" s="50">
        <f>IFERROR(Z453/G453,0)+IFERROR(Z454/G454,0)+IFERROR(Z455/G455,0)+IFERROR(Z456/G456,0)+IFERROR(Z457/G457,0)</f>
        <v>0</v>
      </c>
      <c r="AA458" s="50">
        <f>IFERROR(AA453/G453,0)+IFERROR(AA454/G454,0)+IFERROR(AA455/G455,0)+IFERROR(AA456/G456,0)+IFERROR(AA457/G457,0)</f>
        <v>0</v>
      </c>
      <c r="AB458" s="50">
        <f>IFERROR(AB453/G453,0)+IFERROR(AB454/G454,0)+IFERROR(AB455/G455,0)+IFERROR(AB456/G456,0)+IFERROR(AB457/G457,0)</f>
        <v>0</v>
      </c>
      <c r="AC458" s="50">
        <f>IFERROR(IF(AC453="",0,AC453),0)+IFERROR(IF(AC454="",0,AC454),0)+IFERROR(IF(AC455="",0,AC455),0)+IFERROR(IF(AC456="",0,AC456),0)+IFERROR(IF(AC457="",0,AC457),0)</f>
        <v>0</v>
      </c>
      <c r="AD458" s="3"/>
      <c r="AE458" s="72"/>
      <c r="AF458" s="3"/>
      <c r="AG458" s="3"/>
      <c r="AH458" s="3"/>
      <c r="AI458" s="3"/>
      <c r="AJ458" s="3"/>
      <c r="AK458" s="3"/>
      <c r="AL458" s="62"/>
      <c r="AM458" s="62"/>
      <c r="AN458" s="62"/>
      <c r="AO458" s="3"/>
      <c r="AP458" s="3"/>
      <c r="AQ458" s="2"/>
      <c r="AR458" s="2"/>
      <c r="AS458" s="2"/>
      <c r="AT458" s="2"/>
      <c r="AU458" s="20"/>
      <c r="AV458" s="20"/>
      <c r="AW458" s="21"/>
    </row>
    <row r="459" spans="1:82" x14ac:dyDescent="0.2">
      <c r="A459" s="506"/>
      <c r="B459" s="506"/>
      <c r="C459" s="506"/>
      <c r="D459" s="506"/>
      <c r="E459" s="506"/>
      <c r="F459" s="506"/>
      <c r="G459" s="506"/>
      <c r="H459" s="506"/>
      <c r="I459" s="506"/>
      <c r="J459" s="506"/>
      <c r="K459" s="506"/>
      <c r="L459" s="506"/>
      <c r="M459" s="506"/>
      <c r="N459" s="506"/>
      <c r="O459" s="504" t="s">
        <v>43</v>
      </c>
      <c r="P459" s="505"/>
      <c r="Q459" s="505"/>
      <c r="R459" s="505"/>
      <c r="S459" s="505"/>
      <c r="T459" s="39" t="s">
        <v>0</v>
      </c>
      <c r="U459" s="50">
        <f t="shared" ref="U459:AB459" si="234">IFERROR(SUM(U453:U457),0)</f>
        <v>0</v>
      </c>
      <c r="V459" s="50">
        <f t="shared" si="234"/>
        <v>0</v>
      </c>
      <c r="W459" s="50">
        <f t="shared" si="234"/>
        <v>0</v>
      </c>
      <c r="X459" s="50">
        <f t="shared" si="234"/>
        <v>0</v>
      </c>
      <c r="Y459" s="50">
        <f t="shared" si="234"/>
        <v>0</v>
      </c>
      <c r="Z459" s="50">
        <f t="shared" si="234"/>
        <v>0</v>
      </c>
      <c r="AA459" s="50">
        <f t="shared" si="234"/>
        <v>0</v>
      </c>
      <c r="AB459" s="50">
        <f t="shared" si="234"/>
        <v>0</v>
      </c>
      <c r="AC459" s="50" t="s">
        <v>57</v>
      </c>
      <c r="AD459" s="3"/>
      <c r="AE459" s="72"/>
      <c r="AF459" s="3"/>
      <c r="AG459" s="3"/>
      <c r="AH459" s="3"/>
      <c r="AI459" s="3"/>
      <c r="AJ459" s="3"/>
      <c r="AK459" s="3"/>
      <c r="AL459" s="62"/>
      <c r="AM459" s="62"/>
      <c r="AN459" s="62"/>
      <c r="AO459" s="3"/>
      <c r="AP459" s="3"/>
      <c r="AQ459" s="2"/>
      <c r="AR459" s="2"/>
      <c r="AS459" s="2"/>
      <c r="AT459" s="2"/>
      <c r="AU459" s="20"/>
      <c r="AV459" s="20"/>
      <c r="AW459" s="21"/>
    </row>
    <row r="460" spans="1:82" ht="15" x14ac:dyDescent="0.25">
      <c r="A460" s="507" t="s">
        <v>146</v>
      </c>
      <c r="B460" s="508"/>
      <c r="C460" s="508"/>
      <c r="D460" s="508"/>
      <c r="E460" s="508"/>
      <c r="F460" s="508"/>
      <c r="G460" s="508"/>
      <c r="H460" s="508"/>
      <c r="I460" s="508"/>
      <c r="J460" s="508"/>
      <c r="K460" s="508"/>
      <c r="L460" s="508"/>
      <c r="M460" s="508"/>
      <c r="N460" s="508"/>
      <c r="O460" s="508"/>
      <c r="P460" s="508"/>
      <c r="Q460" s="508"/>
      <c r="R460" s="508"/>
      <c r="S460" s="508"/>
      <c r="T460" s="508"/>
      <c r="U460" s="508"/>
      <c r="V460" s="508"/>
      <c r="W460" s="508"/>
      <c r="X460" s="509"/>
      <c r="Y460" s="509"/>
      <c r="Z460" s="509"/>
      <c r="AA460" s="510"/>
      <c r="AB460" s="510"/>
      <c r="AC460" s="510"/>
      <c r="AD460" s="510"/>
      <c r="AE460" s="511"/>
      <c r="AF460" s="512"/>
      <c r="AG460" s="2"/>
      <c r="AH460" s="2"/>
      <c r="AI460" s="2"/>
      <c r="AJ460" s="2"/>
      <c r="AK460" s="61"/>
      <c r="AL460" s="61"/>
      <c r="AM460" s="61"/>
      <c r="AN460" s="2"/>
      <c r="AO460" s="2"/>
      <c r="AP460" s="2"/>
      <c r="AQ460" s="2"/>
      <c r="AR460" s="2"/>
    </row>
    <row r="461" spans="1:82" x14ac:dyDescent="0.2">
      <c r="A461" s="79" t="s">
        <v>660</v>
      </c>
      <c r="B461" s="80" t="s">
        <v>661</v>
      </c>
      <c r="C461" s="80">
        <v>4301031312</v>
      </c>
      <c r="D461" s="80">
        <v>4640242180083</v>
      </c>
      <c r="E461" s="81">
        <v>0.7</v>
      </c>
      <c r="F461" s="82">
        <v>6</v>
      </c>
      <c r="G461" s="81">
        <v>4.2</v>
      </c>
      <c r="H461" s="81">
        <v>4.41</v>
      </c>
      <c r="I461" s="83">
        <v>132</v>
      </c>
      <c r="J461" s="83" t="s">
        <v>121</v>
      </c>
      <c r="K461" s="84" t="s">
        <v>98</v>
      </c>
      <c r="L461" s="84"/>
      <c r="M461" s="501">
        <v>40</v>
      </c>
      <c r="N461" s="501"/>
      <c r="O461" s="518" t="s">
        <v>662</v>
      </c>
      <c r="P461" s="503"/>
      <c r="Q461" s="503"/>
      <c r="R461" s="503"/>
      <c r="S461" s="503"/>
      <c r="T461" s="85" t="s">
        <v>0</v>
      </c>
      <c r="U461" s="65">
        <v>0</v>
      </c>
      <c r="V461" s="66">
        <f>IFERROR(IF(U461="",0,CEILING((U461/$G461),1)*$G461),"")</f>
        <v>0</v>
      </c>
      <c r="W461" s="65">
        <v>0</v>
      </c>
      <c r="X461" s="66">
        <f>IFERROR(IF(W461="",0,CEILING((W461/$G461),1)*$G461),"")</f>
        <v>0</v>
      </c>
      <c r="Y461" s="65">
        <v>0</v>
      </c>
      <c r="Z461" s="66">
        <f>IFERROR(IF(Y461="",0,CEILING((Y461/$G461),1)*$G461),"")</f>
        <v>0</v>
      </c>
      <c r="AA461" s="65">
        <v>0</v>
      </c>
      <c r="AB461" s="66">
        <f>IFERROR(IF(AA461="",0,CEILING((AA461/$G461),1)*$G461),"")</f>
        <v>0</v>
      </c>
      <c r="AC461" s="67" t="str">
        <f>IF(IFERROR(ROUNDUP(V461/G461,0)*0.00902,0)+IFERROR(ROUNDUP(X461/G461,0)*0.00902,0)+IFERROR(ROUNDUP(Z461/G461,0)*0.00902,0)+IFERROR(ROUNDUP(AB461/G461,0)*0.00902,0)=0,"",IFERROR(ROUNDUP(V461/G461,0)*0.00902,0)+IFERROR(ROUNDUP(X461/G461,0)*0.00902,0)+IFERROR(ROUNDUP(Z461/G461,0)*0.00902,0)+IFERROR(ROUNDUP(AB461/G461,0)*0.00902,0))</f>
        <v/>
      </c>
      <c r="AD461" s="79" t="s">
        <v>57</v>
      </c>
      <c r="AE461" s="79" t="s">
        <v>57</v>
      </c>
      <c r="AF461" s="476" t="s">
        <v>663</v>
      </c>
      <c r="AG461" s="2"/>
      <c r="AH461" s="2"/>
      <c r="AI461" s="2"/>
      <c r="AJ461" s="2"/>
      <c r="AK461" s="2"/>
      <c r="AL461" s="61"/>
      <c r="AM461" s="61"/>
      <c r="AN461" s="61"/>
      <c r="AO461" s="2"/>
      <c r="AP461" s="2"/>
      <c r="AQ461" s="2"/>
      <c r="AR461" s="2"/>
      <c r="AS461" s="2"/>
      <c r="AT461" s="2"/>
      <c r="AU461" s="20"/>
      <c r="AV461" s="20"/>
      <c r="AW461" s="21"/>
      <c r="BB461" s="475" t="s">
        <v>65</v>
      </c>
      <c r="BO461" s="77">
        <f>IFERROR(U461*H461/G461,0)</f>
        <v>0</v>
      </c>
      <c r="BP461" s="77">
        <f>IFERROR(V461*H461/G461,0)</f>
        <v>0</v>
      </c>
      <c r="BQ461" s="77">
        <f>IFERROR(1/I461*(U461/G461),0)</f>
        <v>0</v>
      </c>
      <c r="BR461" s="77">
        <f>IFERROR(1/I461*(V461/G461),0)</f>
        <v>0</v>
      </c>
      <c r="BS461" s="77">
        <f>IFERROR(W461*H461/G461,0)</f>
        <v>0</v>
      </c>
      <c r="BT461" s="77">
        <f>IFERROR(X461*H461/G461,0)</f>
        <v>0</v>
      </c>
      <c r="BU461" s="77">
        <f>IFERROR(1/I461*(W461/G461),0)</f>
        <v>0</v>
      </c>
      <c r="BV461" s="77">
        <f>IFERROR(1/I461*(X461/G461),0)</f>
        <v>0</v>
      </c>
      <c r="BW461" s="77">
        <f>IFERROR(Y461*H461/G461,0)</f>
        <v>0</v>
      </c>
      <c r="BX461" s="77">
        <f>IFERROR(Z461*H461/G461,0)</f>
        <v>0</v>
      </c>
      <c r="BY461" s="77">
        <f>IFERROR(1/I461*(Y461/G461),0)</f>
        <v>0</v>
      </c>
      <c r="BZ461" s="77">
        <f>IFERROR(1/I461*(Z461/G461),0)</f>
        <v>0</v>
      </c>
      <c r="CA461" s="77">
        <f>IFERROR(AA461*H461/G461,0)</f>
        <v>0</v>
      </c>
      <c r="CB461" s="77">
        <f>IFERROR(AB461*H461/G461,0)</f>
        <v>0</v>
      </c>
      <c r="CC461" s="77">
        <f>IFERROR(1/I461*(AA461/G461),0)</f>
        <v>0</v>
      </c>
      <c r="CD461" s="77">
        <f>IFERROR(1/I461*(AB461/G461),0)</f>
        <v>0</v>
      </c>
    </row>
    <row r="462" spans="1:82" x14ac:dyDescent="0.2">
      <c r="A462" s="79" t="s">
        <v>664</v>
      </c>
      <c r="B462" s="80" t="s">
        <v>665</v>
      </c>
      <c r="C462" s="80">
        <v>4301031321</v>
      </c>
      <c r="D462" s="80">
        <v>4640242180076</v>
      </c>
      <c r="E462" s="81">
        <v>0.7</v>
      </c>
      <c r="F462" s="82">
        <v>6</v>
      </c>
      <c r="G462" s="81">
        <v>4.2</v>
      </c>
      <c r="H462" s="81">
        <v>4.41</v>
      </c>
      <c r="I462" s="83">
        <v>132</v>
      </c>
      <c r="J462" s="83" t="s">
        <v>121</v>
      </c>
      <c r="K462" s="84" t="s">
        <v>98</v>
      </c>
      <c r="L462" s="84"/>
      <c r="M462" s="501">
        <v>40</v>
      </c>
      <c r="N462" s="501"/>
      <c r="O462" s="519" t="s">
        <v>666</v>
      </c>
      <c r="P462" s="503"/>
      <c r="Q462" s="503"/>
      <c r="R462" s="503"/>
      <c r="S462" s="503"/>
      <c r="T462" s="85" t="s">
        <v>0</v>
      </c>
      <c r="U462" s="65">
        <v>0</v>
      </c>
      <c r="V462" s="66">
        <f>IFERROR(IF(U462="",0,CEILING((U462/$G462),1)*$G462),"")</f>
        <v>0</v>
      </c>
      <c r="W462" s="65">
        <v>0</v>
      </c>
      <c r="X462" s="66">
        <f>IFERROR(IF(W462="",0,CEILING((W462/$G462),1)*$G462),"")</f>
        <v>0</v>
      </c>
      <c r="Y462" s="65">
        <v>0</v>
      </c>
      <c r="Z462" s="66">
        <f>IFERROR(IF(Y462="",0,CEILING((Y462/$G462),1)*$G462),"")</f>
        <v>0</v>
      </c>
      <c r="AA462" s="65">
        <v>0</v>
      </c>
      <c r="AB462" s="66">
        <f>IFERROR(IF(AA462="",0,CEILING((AA462/$G462),1)*$G462),"")</f>
        <v>0</v>
      </c>
      <c r="AC462" s="67" t="str">
        <f>IF(IFERROR(ROUNDUP(V462/G462,0)*0.00902,0)+IFERROR(ROUNDUP(X462/G462,0)*0.00902,0)+IFERROR(ROUNDUP(Z462/G462,0)*0.00902,0)+IFERROR(ROUNDUP(AB462/G462,0)*0.00902,0)=0,"",IFERROR(ROUNDUP(V462/G462,0)*0.00902,0)+IFERROR(ROUNDUP(X462/G462,0)*0.00902,0)+IFERROR(ROUNDUP(Z462/G462,0)*0.00902,0)+IFERROR(ROUNDUP(AB462/G462,0)*0.00902,0))</f>
        <v/>
      </c>
      <c r="AD462" s="79" t="s">
        <v>57</v>
      </c>
      <c r="AE462" s="79" t="s">
        <v>57</v>
      </c>
      <c r="AF462" s="478" t="s">
        <v>667</v>
      </c>
      <c r="AG462" s="2"/>
      <c r="AH462" s="2"/>
      <c r="AI462" s="2"/>
      <c r="AJ462" s="2"/>
      <c r="AK462" s="2"/>
      <c r="AL462" s="61"/>
      <c r="AM462" s="61"/>
      <c r="AN462" s="61"/>
      <c r="AO462" s="2"/>
      <c r="AP462" s="2"/>
      <c r="AQ462" s="2"/>
      <c r="AR462" s="2"/>
      <c r="AS462" s="2"/>
      <c r="AT462" s="2"/>
      <c r="AU462" s="20"/>
      <c r="AV462" s="20"/>
      <c r="AW462" s="21"/>
      <c r="BB462" s="477" t="s">
        <v>65</v>
      </c>
      <c r="BO462" s="77">
        <f>IFERROR(U462*H462/G462,0)</f>
        <v>0</v>
      </c>
      <c r="BP462" s="77">
        <f>IFERROR(V462*H462/G462,0)</f>
        <v>0</v>
      </c>
      <c r="BQ462" s="77">
        <f>IFERROR(1/I462*(U462/G462),0)</f>
        <v>0</v>
      </c>
      <c r="BR462" s="77">
        <f>IFERROR(1/I462*(V462/G462),0)</f>
        <v>0</v>
      </c>
      <c r="BS462" s="77">
        <f>IFERROR(W462*H462/G462,0)</f>
        <v>0</v>
      </c>
      <c r="BT462" s="77">
        <f>IFERROR(X462*H462/G462,0)</f>
        <v>0</v>
      </c>
      <c r="BU462" s="77">
        <f>IFERROR(1/I462*(W462/G462),0)</f>
        <v>0</v>
      </c>
      <c r="BV462" s="77">
        <f>IFERROR(1/I462*(X462/G462),0)</f>
        <v>0</v>
      </c>
      <c r="BW462" s="77">
        <f>IFERROR(Y462*H462/G462,0)</f>
        <v>0</v>
      </c>
      <c r="BX462" s="77">
        <f>IFERROR(Z462*H462/G462,0)</f>
        <v>0</v>
      </c>
      <c r="BY462" s="77">
        <f>IFERROR(1/I462*(Y462/G462),0)</f>
        <v>0</v>
      </c>
      <c r="BZ462" s="77">
        <f>IFERROR(1/I462*(Z462/G462),0)</f>
        <v>0</v>
      </c>
      <c r="CA462" s="77">
        <f>IFERROR(AA462*H462/G462,0)</f>
        <v>0</v>
      </c>
      <c r="CB462" s="77">
        <f>IFERROR(AB462*H462/G462,0)</f>
        <v>0</v>
      </c>
      <c r="CC462" s="77">
        <f>IFERROR(1/I462*(AA462/G462),0)</f>
        <v>0</v>
      </c>
      <c r="CD462" s="77">
        <f>IFERROR(1/I462*(AB462/G462),0)</f>
        <v>0</v>
      </c>
    </row>
    <row r="463" spans="1:82" x14ac:dyDescent="0.2">
      <c r="A463" s="79" t="s">
        <v>664</v>
      </c>
      <c r="B463" s="80" t="s">
        <v>668</v>
      </c>
      <c r="C463" s="80">
        <v>4301031232</v>
      </c>
      <c r="D463" s="80">
        <v>4640242180076</v>
      </c>
      <c r="E463" s="81">
        <v>0.7</v>
      </c>
      <c r="F463" s="82">
        <v>6</v>
      </c>
      <c r="G463" s="81">
        <v>4.2</v>
      </c>
      <c r="H463" s="81">
        <v>4.41</v>
      </c>
      <c r="I463" s="83">
        <v>132</v>
      </c>
      <c r="J463" s="83" t="s">
        <v>121</v>
      </c>
      <c r="K463" s="84" t="s">
        <v>98</v>
      </c>
      <c r="L463" s="84"/>
      <c r="M463" s="501">
        <v>40</v>
      </c>
      <c r="N463" s="501"/>
      <c r="O463" s="520" t="s">
        <v>669</v>
      </c>
      <c r="P463" s="503"/>
      <c r="Q463" s="503"/>
      <c r="R463" s="503"/>
      <c r="S463" s="503"/>
      <c r="T463" s="85" t="s">
        <v>0</v>
      </c>
      <c r="U463" s="65">
        <v>0</v>
      </c>
      <c r="V463" s="66">
        <f>IFERROR(IF(U463="",0,CEILING((U463/$G463),1)*$G463),"")</f>
        <v>0</v>
      </c>
      <c r="W463" s="65">
        <v>0</v>
      </c>
      <c r="X463" s="66">
        <f>IFERROR(IF(W463="",0,CEILING((W463/$G463),1)*$G463),"")</f>
        <v>0</v>
      </c>
      <c r="Y463" s="65">
        <v>0</v>
      </c>
      <c r="Z463" s="66">
        <f>IFERROR(IF(Y463="",0,CEILING((Y463/$G463),1)*$G463),"")</f>
        <v>0</v>
      </c>
      <c r="AA463" s="65">
        <v>0</v>
      </c>
      <c r="AB463" s="66">
        <f>IFERROR(IF(AA463="",0,CEILING((AA463/$G463),1)*$G463),"")</f>
        <v>0</v>
      </c>
      <c r="AC463" s="67" t="str">
        <f>IF(IFERROR(ROUNDUP(V463/G463,0)*0.00902,0)+IFERROR(ROUNDUP(X463/G463,0)*0.00902,0)+IFERROR(ROUNDUP(Z463/G463,0)*0.00902,0)+IFERROR(ROUNDUP(AB463/G463,0)*0.00902,0)=0,"",IFERROR(ROUNDUP(V463/G463,0)*0.00902,0)+IFERROR(ROUNDUP(X463/G463,0)*0.00902,0)+IFERROR(ROUNDUP(Z463/G463,0)*0.00902,0)+IFERROR(ROUNDUP(AB463/G463,0)*0.00902,0))</f>
        <v/>
      </c>
      <c r="AD463" s="79" t="s">
        <v>57</v>
      </c>
      <c r="AE463" s="79" t="s">
        <v>57</v>
      </c>
      <c r="AF463" s="480" t="s">
        <v>667</v>
      </c>
      <c r="AG463" s="2"/>
      <c r="AH463" s="2"/>
      <c r="AI463" s="2"/>
      <c r="AJ463" s="2"/>
      <c r="AK463" s="2"/>
      <c r="AL463" s="61"/>
      <c r="AM463" s="61"/>
      <c r="AN463" s="61"/>
      <c r="AO463" s="2"/>
      <c r="AP463" s="2"/>
      <c r="AQ463" s="2"/>
      <c r="AR463" s="2"/>
      <c r="AS463" s="2"/>
      <c r="AT463" s="2"/>
      <c r="AU463" s="20"/>
      <c r="AV463" s="20"/>
      <c r="AW463" s="21"/>
      <c r="BB463" s="479" t="s">
        <v>65</v>
      </c>
      <c r="BO463" s="77">
        <f>IFERROR(U463*H463/G463,0)</f>
        <v>0</v>
      </c>
      <c r="BP463" s="77">
        <f>IFERROR(V463*H463/G463,0)</f>
        <v>0</v>
      </c>
      <c r="BQ463" s="77">
        <f>IFERROR(1/I463*(U463/G463),0)</f>
        <v>0</v>
      </c>
      <c r="BR463" s="77">
        <f>IFERROR(1/I463*(V463/G463),0)</f>
        <v>0</v>
      </c>
      <c r="BS463" s="77">
        <f>IFERROR(W463*H463/G463,0)</f>
        <v>0</v>
      </c>
      <c r="BT463" s="77">
        <f>IFERROR(X463*H463/G463,0)</f>
        <v>0</v>
      </c>
      <c r="BU463" s="77">
        <f>IFERROR(1/I463*(W463/G463),0)</f>
        <v>0</v>
      </c>
      <c r="BV463" s="77">
        <f>IFERROR(1/I463*(X463/G463),0)</f>
        <v>0</v>
      </c>
      <c r="BW463" s="77">
        <f>IFERROR(Y463*H463/G463,0)</f>
        <v>0</v>
      </c>
      <c r="BX463" s="77">
        <f>IFERROR(Z463*H463/G463,0)</f>
        <v>0</v>
      </c>
      <c r="BY463" s="77">
        <f>IFERROR(1/I463*(Y463/G463),0)</f>
        <v>0</v>
      </c>
      <c r="BZ463" s="77">
        <f>IFERROR(1/I463*(Z463/G463),0)</f>
        <v>0</v>
      </c>
      <c r="CA463" s="77">
        <f>IFERROR(AA463*H463/G463,0)</f>
        <v>0</v>
      </c>
      <c r="CB463" s="77">
        <f>IFERROR(AB463*H463/G463,0)</f>
        <v>0</v>
      </c>
      <c r="CC463" s="77">
        <f>IFERROR(1/I463*(AA463/G463),0)</f>
        <v>0</v>
      </c>
      <c r="CD463" s="77">
        <f>IFERROR(1/I463*(AB463/G463),0)</f>
        <v>0</v>
      </c>
    </row>
    <row r="464" spans="1:82" x14ac:dyDescent="0.2">
      <c r="A464" s="506"/>
      <c r="B464" s="506"/>
      <c r="C464" s="506"/>
      <c r="D464" s="506"/>
      <c r="E464" s="506"/>
      <c r="F464" s="506"/>
      <c r="G464" s="506"/>
      <c r="H464" s="506"/>
      <c r="I464" s="506"/>
      <c r="J464" s="506"/>
      <c r="K464" s="506"/>
      <c r="L464" s="506"/>
      <c r="M464" s="506"/>
      <c r="N464" s="506"/>
      <c r="O464" s="504" t="s">
        <v>43</v>
      </c>
      <c r="P464" s="505"/>
      <c r="Q464" s="505"/>
      <c r="R464" s="505"/>
      <c r="S464" s="505"/>
      <c r="T464" s="39" t="s">
        <v>42</v>
      </c>
      <c r="U464" s="50">
        <f>IFERROR(U461/G461,0)+IFERROR(U462/G462,0)+IFERROR(U463/G463,0)</f>
        <v>0</v>
      </c>
      <c r="V464" s="50">
        <f>IFERROR(V461/G461,0)+IFERROR(V462/G462,0)+IFERROR(V463/G463,0)</f>
        <v>0</v>
      </c>
      <c r="W464" s="50">
        <f>IFERROR(W461/G461,0)+IFERROR(W462/G462,0)+IFERROR(W463/G463,0)</f>
        <v>0</v>
      </c>
      <c r="X464" s="50">
        <f>IFERROR(X461/G461,0)+IFERROR(X462/G462,0)+IFERROR(X463/G463,0)</f>
        <v>0</v>
      </c>
      <c r="Y464" s="50">
        <f>IFERROR(Y461/G461,0)+IFERROR(Y462/G462,0)+IFERROR(Y463/G463,0)</f>
        <v>0</v>
      </c>
      <c r="Z464" s="50">
        <f>IFERROR(Z461/G461,0)+IFERROR(Z462/G462,0)+IFERROR(Z463/G463,0)</f>
        <v>0</v>
      </c>
      <c r="AA464" s="50">
        <f>IFERROR(AA461/G461,0)+IFERROR(AA462/G462,0)+IFERROR(AA463/G463,0)</f>
        <v>0</v>
      </c>
      <c r="AB464" s="50">
        <f>IFERROR(AB461/G461,0)+IFERROR(AB462/G462,0)+IFERROR(AB463/G463,0)</f>
        <v>0</v>
      </c>
      <c r="AC464" s="50">
        <f>IFERROR(IF(AC461="",0,AC461),0)+IFERROR(IF(AC462="",0,AC462),0)+IFERROR(IF(AC463="",0,AC463),0)</f>
        <v>0</v>
      </c>
      <c r="AD464" s="3"/>
      <c r="AE464" s="72"/>
      <c r="AF464" s="3"/>
      <c r="AG464" s="3"/>
      <c r="AH464" s="3"/>
      <c r="AI464" s="3"/>
      <c r="AJ464" s="3"/>
      <c r="AK464" s="3"/>
      <c r="AL464" s="62"/>
      <c r="AM464" s="62"/>
      <c r="AN464" s="62"/>
      <c r="AO464" s="3"/>
      <c r="AP464" s="3"/>
      <c r="AQ464" s="2"/>
      <c r="AR464" s="2"/>
      <c r="AS464" s="2"/>
      <c r="AT464" s="2"/>
      <c r="AU464" s="20"/>
      <c r="AV464" s="20"/>
      <c r="AW464" s="21"/>
    </row>
    <row r="465" spans="1:82" x14ac:dyDescent="0.2">
      <c r="A465" s="506"/>
      <c r="B465" s="506"/>
      <c r="C465" s="506"/>
      <c r="D465" s="506"/>
      <c r="E465" s="506"/>
      <c r="F465" s="506"/>
      <c r="G465" s="506"/>
      <c r="H465" s="506"/>
      <c r="I465" s="506"/>
      <c r="J465" s="506"/>
      <c r="K465" s="506"/>
      <c r="L465" s="506"/>
      <c r="M465" s="506"/>
      <c r="N465" s="506"/>
      <c r="O465" s="504" t="s">
        <v>43</v>
      </c>
      <c r="P465" s="505"/>
      <c r="Q465" s="505"/>
      <c r="R465" s="505"/>
      <c r="S465" s="505"/>
      <c r="T465" s="39" t="s">
        <v>0</v>
      </c>
      <c r="U465" s="50">
        <f t="shared" ref="U465:AB465" si="235">IFERROR(SUM(U461:U463),0)</f>
        <v>0</v>
      </c>
      <c r="V465" s="50">
        <f t="shared" si="235"/>
        <v>0</v>
      </c>
      <c r="W465" s="50">
        <f t="shared" si="235"/>
        <v>0</v>
      </c>
      <c r="X465" s="50">
        <f t="shared" si="235"/>
        <v>0</v>
      </c>
      <c r="Y465" s="50">
        <f t="shared" si="235"/>
        <v>0</v>
      </c>
      <c r="Z465" s="50">
        <f t="shared" si="235"/>
        <v>0</v>
      </c>
      <c r="AA465" s="50">
        <f t="shared" si="235"/>
        <v>0</v>
      </c>
      <c r="AB465" s="50">
        <f t="shared" si="235"/>
        <v>0</v>
      </c>
      <c r="AC465" s="50" t="s">
        <v>57</v>
      </c>
      <c r="AD465" s="3"/>
      <c r="AE465" s="72"/>
      <c r="AF465" s="3"/>
      <c r="AG465" s="3"/>
      <c r="AH465" s="3"/>
      <c r="AI465" s="3"/>
      <c r="AJ465" s="3"/>
      <c r="AK465" s="3"/>
      <c r="AL465" s="62"/>
      <c r="AM465" s="62"/>
      <c r="AN465" s="62"/>
      <c r="AO465" s="3"/>
      <c r="AP465" s="3"/>
      <c r="AQ465" s="2"/>
      <c r="AR465" s="2"/>
      <c r="AS465" s="2"/>
      <c r="AT465" s="2"/>
      <c r="AU465" s="20"/>
      <c r="AV465" s="20"/>
      <c r="AW465" s="21"/>
    </row>
    <row r="466" spans="1:82" ht="15" x14ac:dyDescent="0.25">
      <c r="A466" s="507" t="s">
        <v>82</v>
      </c>
      <c r="B466" s="508"/>
      <c r="C466" s="508"/>
      <c r="D466" s="508"/>
      <c r="E466" s="508"/>
      <c r="F466" s="508"/>
      <c r="G466" s="508"/>
      <c r="H466" s="508"/>
      <c r="I466" s="508"/>
      <c r="J466" s="508"/>
      <c r="K466" s="508"/>
      <c r="L466" s="508"/>
      <c r="M466" s="508"/>
      <c r="N466" s="508"/>
      <c r="O466" s="508"/>
      <c r="P466" s="508"/>
      <c r="Q466" s="508"/>
      <c r="R466" s="508"/>
      <c r="S466" s="508"/>
      <c r="T466" s="508"/>
      <c r="U466" s="508"/>
      <c r="V466" s="508"/>
      <c r="W466" s="508"/>
      <c r="X466" s="509"/>
      <c r="Y466" s="509"/>
      <c r="Z466" s="509"/>
      <c r="AA466" s="510"/>
      <c r="AB466" s="510"/>
      <c r="AC466" s="510"/>
      <c r="AD466" s="510"/>
      <c r="AE466" s="511"/>
      <c r="AF466" s="512"/>
      <c r="AG466" s="2"/>
      <c r="AH466" s="2"/>
      <c r="AI466" s="2"/>
      <c r="AJ466" s="2"/>
      <c r="AK466" s="61"/>
      <c r="AL466" s="61"/>
      <c r="AM466" s="61"/>
      <c r="AN466" s="2"/>
      <c r="AO466" s="2"/>
      <c r="AP466" s="2"/>
      <c r="AQ466" s="2"/>
      <c r="AR466" s="2"/>
    </row>
    <row r="467" spans="1:82" x14ac:dyDescent="0.2">
      <c r="A467" s="79" t="s">
        <v>670</v>
      </c>
      <c r="B467" s="80" t="s">
        <v>671</v>
      </c>
      <c r="C467" s="80">
        <v>4301051914</v>
      </c>
      <c r="D467" s="80">
        <v>4640242180113</v>
      </c>
      <c r="E467" s="81">
        <v>1.5</v>
      </c>
      <c r="F467" s="82">
        <v>6</v>
      </c>
      <c r="G467" s="81">
        <v>9</v>
      </c>
      <c r="H467" s="81">
        <v>9.48</v>
      </c>
      <c r="I467" s="83">
        <v>56</v>
      </c>
      <c r="J467" s="83" t="s">
        <v>137</v>
      </c>
      <c r="K467" s="84" t="s">
        <v>88</v>
      </c>
      <c r="L467" s="84"/>
      <c r="M467" s="501">
        <v>45</v>
      </c>
      <c r="N467" s="501"/>
      <c r="O467" s="514" t="s">
        <v>672</v>
      </c>
      <c r="P467" s="503"/>
      <c r="Q467" s="503"/>
      <c r="R467" s="503"/>
      <c r="S467" s="503"/>
      <c r="T467" s="85" t="s">
        <v>0</v>
      </c>
      <c r="U467" s="65">
        <v>0</v>
      </c>
      <c r="V467" s="66">
        <f>IFERROR(IF(U467="",0,CEILING((U467/$G467),1)*$G467),"")</f>
        <v>0</v>
      </c>
      <c r="W467" s="65">
        <v>0</v>
      </c>
      <c r="X467" s="66">
        <f>IFERROR(IF(W467="",0,CEILING((W467/$G467),1)*$G467),"")</f>
        <v>0</v>
      </c>
      <c r="Y467" s="65">
        <v>0</v>
      </c>
      <c r="Z467" s="66">
        <f>IFERROR(IF(Y467="",0,CEILING((Y467/$G467),1)*$G467),"")</f>
        <v>0</v>
      </c>
      <c r="AA467" s="65">
        <v>0</v>
      </c>
      <c r="AB467" s="66">
        <f>IFERROR(IF(AA467="",0,CEILING((AA467/$G467),1)*$G467),"")</f>
        <v>0</v>
      </c>
      <c r="AC467" s="67" t="str">
        <f>IF(IFERROR(ROUNDUP(V467/G467,0)*0.02175,0)+IFERROR(ROUNDUP(X467/G467,0)*0.02175,0)+IFERROR(ROUNDUP(Z467/G467,0)*0.02175,0)+IFERROR(ROUNDUP(AB467/G467,0)*0.02175,0)=0,"",IFERROR(ROUNDUP(V467/G467,0)*0.02175,0)+IFERROR(ROUNDUP(X467/G467,0)*0.02175,0)+IFERROR(ROUNDUP(Z467/G467,0)*0.02175,0)+IFERROR(ROUNDUP(AB467/G467,0)*0.02175,0))</f>
        <v/>
      </c>
      <c r="AD467" s="79" t="s">
        <v>57</v>
      </c>
      <c r="AE467" s="79" t="s">
        <v>57</v>
      </c>
      <c r="AF467" s="482" t="s">
        <v>673</v>
      </c>
      <c r="AG467" s="2"/>
      <c r="AH467" s="2"/>
      <c r="AI467" s="2"/>
      <c r="AJ467" s="2"/>
      <c r="AK467" s="2"/>
      <c r="AL467" s="61"/>
      <c r="AM467" s="61"/>
      <c r="AN467" s="61"/>
      <c r="AO467" s="2"/>
      <c r="AP467" s="2"/>
      <c r="AQ467" s="2"/>
      <c r="AR467" s="2"/>
      <c r="AS467" s="2"/>
      <c r="AT467" s="2"/>
      <c r="AU467" s="20"/>
      <c r="AV467" s="20"/>
      <c r="AW467" s="21"/>
      <c r="BB467" s="481" t="s">
        <v>65</v>
      </c>
      <c r="BO467" s="77">
        <f>IFERROR(U467*H467/G467,0)</f>
        <v>0</v>
      </c>
      <c r="BP467" s="77">
        <f>IFERROR(V467*H467/G467,0)</f>
        <v>0</v>
      </c>
      <c r="BQ467" s="77">
        <f>IFERROR(1/I467*(U467/G467),0)</f>
        <v>0</v>
      </c>
      <c r="BR467" s="77">
        <f>IFERROR(1/I467*(V467/G467),0)</f>
        <v>0</v>
      </c>
      <c r="BS467" s="77">
        <f>IFERROR(W467*H467/G467,0)</f>
        <v>0</v>
      </c>
      <c r="BT467" s="77">
        <f>IFERROR(X467*H467/G467,0)</f>
        <v>0</v>
      </c>
      <c r="BU467" s="77">
        <f>IFERROR(1/I467*(W467/G467),0)</f>
        <v>0</v>
      </c>
      <c r="BV467" s="77">
        <f>IFERROR(1/I467*(X467/G467),0)</f>
        <v>0</v>
      </c>
      <c r="BW467" s="77">
        <f>IFERROR(Y467*H467/G467,0)</f>
        <v>0</v>
      </c>
      <c r="BX467" s="77">
        <f>IFERROR(Z467*H467/G467,0)</f>
        <v>0</v>
      </c>
      <c r="BY467" s="77">
        <f>IFERROR(1/I467*(Y467/G467),0)</f>
        <v>0</v>
      </c>
      <c r="BZ467" s="77">
        <f>IFERROR(1/I467*(Z467/G467),0)</f>
        <v>0</v>
      </c>
      <c r="CA467" s="77">
        <f>IFERROR(AA467*H467/G467,0)</f>
        <v>0</v>
      </c>
      <c r="CB467" s="77">
        <f>IFERROR(AB467*H467/G467,0)</f>
        <v>0</v>
      </c>
      <c r="CC467" s="77">
        <f>IFERROR(1/I467*(AA467/G467),0)</f>
        <v>0</v>
      </c>
      <c r="CD467" s="77">
        <f>IFERROR(1/I467*(AB467/G467),0)</f>
        <v>0</v>
      </c>
    </row>
    <row r="468" spans="1:82" x14ac:dyDescent="0.2">
      <c r="A468" s="79" t="s">
        <v>674</v>
      </c>
      <c r="B468" s="80" t="s">
        <v>675</v>
      </c>
      <c r="C468" s="80">
        <v>4301051917</v>
      </c>
      <c r="D468" s="80">
        <v>4640242181721</v>
      </c>
      <c r="E468" s="81">
        <v>1.5</v>
      </c>
      <c r="F468" s="82">
        <v>6</v>
      </c>
      <c r="G468" s="81">
        <v>9</v>
      </c>
      <c r="H468" s="81">
        <v>12.36</v>
      </c>
      <c r="I468" s="83">
        <v>56</v>
      </c>
      <c r="J468" s="83" t="s">
        <v>137</v>
      </c>
      <c r="K468" s="84" t="s">
        <v>85</v>
      </c>
      <c r="L468" s="84"/>
      <c r="M468" s="501">
        <v>45</v>
      </c>
      <c r="N468" s="501"/>
      <c r="O468" s="515" t="s">
        <v>676</v>
      </c>
      <c r="P468" s="503"/>
      <c r="Q468" s="503"/>
      <c r="R468" s="503"/>
      <c r="S468" s="503"/>
      <c r="T468" s="85" t="s">
        <v>0</v>
      </c>
      <c r="U468" s="65">
        <v>0</v>
      </c>
      <c r="V468" s="66">
        <f>IFERROR(IF(U468="",0,CEILING((U468/$G468),1)*$G468),"")</f>
        <v>0</v>
      </c>
      <c r="W468" s="65">
        <v>0</v>
      </c>
      <c r="X468" s="66">
        <f>IFERROR(IF(W468="",0,CEILING((W468/$G468),1)*$G468),"")</f>
        <v>0</v>
      </c>
      <c r="Y468" s="65">
        <v>0</v>
      </c>
      <c r="Z468" s="66">
        <f>IFERROR(IF(Y468="",0,CEILING((Y468/$G468),1)*$G468),"")</f>
        <v>0</v>
      </c>
      <c r="AA468" s="65">
        <v>0</v>
      </c>
      <c r="AB468" s="66">
        <f>IFERROR(IF(AA468="",0,CEILING((AA468/$G468),1)*$G468),"")</f>
        <v>0</v>
      </c>
      <c r="AC468" s="67" t="str">
        <f>IF(IFERROR(ROUNDUP(V468/G468,0)*0.02175,0)+IFERROR(ROUNDUP(X468/G468,0)*0.02175,0)+IFERROR(ROUNDUP(Z468/G468,0)*0.02175,0)+IFERROR(ROUNDUP(AB468/G468,0)*0.02175,0)=0,"",IFERROR(ROUNDUP(V468/G468,0)*0.02175,0)+IFERROR(ROUNDUP(X468/G468,0)*0.02175,0)+IFERROR(ROUNDUP(Z468/G468,0)*0.02175,0)+IFERROR(ROUNDUP(AB468/G468,0)*0.02175,0))</f>
        <v/>
      </c>
      <c r="AD468" s="79" t="s">
        <v>57</v>
      </c>
      <c r="AE468" s="79" t="s">
        <v>57</v>
      </c>
      <c r="AF468" s="484" t="s">
        <v>677</v>
      </c>
      <c r="AG468" s="2"/>
      <c r="AH468" s="2"/>
      <c r="AI468" s="2"/>
      <c r="AJ468" s="2"/>
      <c r="AK468" s="2"/>
      <c r="AL468" s="61"/>
      <c r="AM468" s="61"/>
      <c r="AN468" s="61"/>
      <c r="AO468" s="2"/>
      <c r="AP468" s="2"/>
      <c r="AQ468" s="2"/>
      <c r="AR468" s="2"/>
      <c r="AS468" s="2"/>
      <c r="AT468" s="2"/>
      <c r="AU468" s="20"/>
      <c r="AV468" s="20"/>
      <c r="AW468" s="21"/>
      <c r="BB468" s="483" t="s">
        <v>65</v>
      </c>
      <c r="BO468" s="77">
        <f>IFERROR(U468*H468/G468,0)</f>
        <v>0</v>
      </c>
      <c r="BP468" s="77">
        <f>IFERROR(V468*H468/G468,0)</f>
        <v>0</v>
      </c>
      <c r="BQ468" s="77">
        <f>IFERROR(1/I468*(U468/G468),0)</f>
        <v>0</v>
      </c>
      <c r="BR468" s="77">
        <f>IFERROR(1/I468*(V468/G468),0)</f>
        <v>0</v>
      </c>
      <c r="BS468" s="77">
        <f>IFERROR(W468*H468/G468,0)</f>
        <v>0</v>
      </c>
      <c r="BT468" s="77">
        <f>IFERROR(X468*H468/G468,0)</f>
        <v>0</v>
      </c>
      <c r="BU468" s="77">
        <f>IFERROR(1/I468*(W468/G468),0)</f>
        <v>0</v>
      </c>
      <c r="BV468" s="77">
        <f>IFERROR(1/I468*(X468/G468),0)</f>
        <v>0</v>
      </c>
      <c r="BW468" s="77">
        <f>IFERROR(Y468*H468/G468,0)</f>
        <v>0</v>
      </c>
      <c r="BX468" s="77">
        <f>IFERROR(Z468*H468/G468,0)</f>
        <v>0</v>
      </c>
      <c r="BY468" s="77">
        <f>IFERROR(1/I468*(Y468/G468),0)</f>
        <v>0</v>
      </c>
      <c r="BZ468" s="77">
        <f>IFERROR(1/I468*(Z468/G468),0)</f>
        <v>0</v>
      </c>
      <c r="CA468" s="77">
        <f>IFERROR(AA468*H468/G468,0)</f>
        <v>0</v>
      </c>
      <c r="CB468" s="77">
        <f>IFERROR(AB468*H468/G468,0)</f>
        <v>0</v>
      </c>
      <c r="CC468" s="77">
        <f>IFERROR(1/I468*(AA468/G468),0)</f>
        <v>0</v>
      </c>
      <c r="CD468" s="77">
        <f>IFERROR(1/I468*(AB468/G468),0)</f>
        <v>0</v>
      </c>
    </row>
    <row r="469" spans="1:82" x14ac:dyDescent="0.2">
      <c r="A469" s="79" t="s">
        <v>678</v>
      </c>
      <c r="B469" s="80" t="s">
        <v>679</v>
      </c>
      <c r="C469" s="80">
        <v>4301051916</v>
      </c>
      <c r="D469" s="80">
        <v>4640242180106</v>
      </c>
      <c r="E469" s="81">
        <v>1.5</v>
      </c>
      <c r="F469" s="82">
        <v>6</v>
      </c>
      <c r="G469" s="81">
        <v>9</v>
      </c>
      <c r="H469" s="81">
        <v>9.48</v>
      </c>
      <c r="I469" s="83">
        <v>56</v>
      </c>
      <c r="J469" s="83" t="s">
        <v>137</v>
      </c>
      <c r="K469" s="84" t="s">
        <v>85</v>
      </c>
      <c r="L469" s="84"/>
      <c r="M469" s="501">
        <v>45</v>
      </c>
      <c r="N469" s="501"/>
      <c r="O469" s="516" t="s">
        <v>680</v>
      </c>
      <c r="P469" s="503"/>
      <c r="Q469" s="503"/>
      <c r="R469" s="503"/>
      <c r="S469" s="503"/>
      <c r="T469" s="85" t="s">
        <v>0</v>
      </c>
      <c r="U469" s="65">
        <v>0</v>
      </c>
      <c r="V469" s="66">
        <f>IFERROR(IF(U469="",0,CEILING((U469/$G469),1)*$G469),"")</f>
        <v>0</v>
      </c>
      <c r="W469" s="65">
        <v>0</v>
      </c>
      <c r="X469" s="66">
        <f>IFERROR(IF(W469="",0,CEILING((W469/$G469),1)*$G469),"")</f>
        <v>0</v>
      </c>
      <c r="Y469" s="65">
        <v>0</v>
      </c>
      <c r="Z469" s="66">
        <f>IFERROR(IF(Y469="",0,CEILING((Y469/$G469),1)*$G469),"")</f>
        <v>0</v>
      </c>
      <c r="AA469" s="65">
        <v>0</v>
      </c>
      <c r="AB469" s="66">
        <f>IFERROR(IF(AA469="",0,CEILING((AA469/$G469),1)*$G469),"")</f>
        <v>0</v>
      </c>
      <c r="AC469" s="67" t="str">
        <f>IF(IFERROR(ROUNDUP(V469/G469,0)*0.02175,0)+IFERROR(ROUNDUP(X469/G469,0)*0.02175,0)+IFERROR(ROUNDUP(Z469/G469,0)*0.02175,0)+IFERROR(ROUNDUP(AB469/G469,0)*0.02175,0)=0,"",IFERROR(ROUNDUP(V469/G469,0)*0.02175,0)+IFERROR(ROUNDUP(X469/G469,0)*0.02175,0)+IFERROR(ROUNDUP(Z469/G469,0)*0.02175,0)+IFERROR(ROUNDUP(AB469/G469,0)*0.02175,0))</f>
        <v/>
      </c>
      <c r="AD469" s="79" t="s">
        <v>57</v>
      </c>
      <c r="AE469" s="79" t="s">
        <v>57</v>
      </c>
      <c r="AF469" s="486" t="s">
        <v>681</v>
      </c>
      <c r="AG469" s="2"/>
      <c r="AH469" s="2"/>
      <c r="AI469" s="2"/>
      <c r="AJ469" s="2"/>
      <c r="AK469" s="2"/>
      <c r="AL469" s="61"/>
      <c r="AM469" s="61"/>
      <c r="AN469" s="61"/>
      <c r="AO469" s="2"/>
      <c r="AP469" s="2"/>
      <c r="AQ469" s="2"/>
      <c r="AR469" s="2"/>
      <c r="AS469" s="2"/>
      <c r="AT469" s="2"/>
      <c r="AU469" s="20"/>
      <c r="AV469" s="20"/>
      <c r="AW469" s="21"/>
      <c r="BB469" s="485" t="s">
        <v>65</v>
      </c>
      <c r="BO469" s="77">
        <f>IFERROR(U469*H469/G469,0)</f>
        <v>0</v>
      </c>
      <c r="BP469" s="77">
        <f>IFERROR(V469*H469/G469,0)</f>
        <v>0</v>
      </c>
      <c r="BQ469" s="77">
        <f>IFERROR(1/I469*(U469/G469),0)</f>
        <v>0</v>
      </c>
      <c r="BR469" s="77">
        <f>IFERROR(1/I469*(V469/G469),0)</f>
        <v>0</v>
      </c>
      <c r="BS469" s="77">
        <f>IFERROR(W469*H469/G469,0)</f>
        <v>0</v>
      </c>
      <c r="BT469" s="77">
        <f>IFERROR(X469*H469/G469,0)</f>
        <v>0</v>
      </c>
      <c r="BU469" s="77">
        <f>IFERROR(1/I469*(W469/G469),0)</f>
        <v>0</v>
      </c>
      <c r="BV469" s="77">
        <f>IFERROR(1/I469*(X469/G469),0)</f>
        <v>0</v>
      </c>
      <c r="BW469" s="77">
        <f>IFERROR(Y469*H469/G469,0)</f>
        <v>0</v>
      </c>
      <c r="BX469" s="77">
        <f>IFERROR(Z469*H469/G469,0)</f>
        <v>0</v>
      </c>
      <c r="BY469" s="77">
        <f>IFERROR(1/I469*(Y469/G469),0)</f>
        <v>0</v>
      </c>
      <c r="BZ469" s="77">
        <f>IFERROR(1/I469*(Z469/G469),0)</f>
        <v>0</v>
      </c>
      <c r="CA469" s="77">
        <f>IFERROR(AA469*H469/G469,0)</f>
        <v>0</v>
      </c>
      <c r="CB469" s="77">
        <f>IFERROR(AB469*H469/G469,0)</f>
        <v>0</v>
      </c>
      <c r="CC469" s="77">
        <f>IFERROR(1/I469*(AA469/G469),0)</f>
        <v>0</v>
      </c>
      <c r="CD469" s="77">
        <f>IFERROR(1/I469*(AB469/G469),0)</f>
        <v>0</v>
      </c>
    </row>
    <row r="470" spans="1:82" x14ac:dyDescent="0.2">
      <c r="A470" s="79" t="s">
        <v>682</v>
      </c>
      <c r="B470" s="80" t="s">
        <v>683</v>
      </c>
      <c r="C470" s="80">
        <v>4301051704</v>
      </c>
      <c r="D470" s="80">
        <v>4640242181196</v>
      </c>
      <c r="E470" s="81">
        <v>1.5</v>
      </c>
      <c r="F470" s="82">
        <v>6</v>
      </c>
      <c r="G470" s="81">
        <v>9</v>
      </c>
      <c r="H470" s="81">
        <v>9.48</v>
      </c>
      <c r="I470" s="83">
        <v>56</v>
      </c>
      <c r="J470" s="83" t="s">
        <v>137</v>
      </c>
      <c r="K470" s="84" t="s">
        <v>98</v>
      </c>
      <c r="L470" s="84"/>
      <c r="M470" s="501">
        <v>45</v>
      </c>
      <c r="N470" s="501"/>
      <c r="O470" s="517" t="s">
        <v>684</v>
      </c>
      <c r="P470" s="503"/>
      <c r="Q470" s="503"/>
      <c r="R470" s="503"/>
      <c r="S470" s="503"/>
      <c r="T470" s="85" t="s">
        <v>0</v>
      </c>
      <c r="U470" s="65">
        <v>0</v>
      </c>
      <c r="V470" s="66">
        <f>IFERROR(IF(U470="",0,CEILING((U470/$G470),1)*$G470),"")</f>
        <v>0</v>
      </c>
      <c r="W470" s="65">
        <v>0</v>
      </c>
      <c r="X470" s="66">
        <f>IFERROR(IF(W470="",0,CEILING((W470/$G470),1)*$G470),"")</f>
        <v>0</v>
      </c>
      <c r="Y470" s="65">
        <v>0</v>
      </c>
      <c r="Z470" s="66">
        <f>IFERROR(IF(Y470="",0,CEILING((Y470/$G470),1)*$G470),"")</f>
        <v>0</v>
      </c>
      <c r="AA470" s="65">
        <v>0</v>
      </c>
      <c r="AB470" s="66">
        <f>IFERROR(IF(AA470="",0,CEILING((AA470/$G470),1)*$G470),"")</f>
        <v>0</v>
      </c>
      <c r="AC470" s="67" t="str">
        <f>IF(IFERROR(ROUNDUP(V470/G470,0)*0.02175,0)+IFERROR(ROUNDUP(X470/G470,0)*0.02175,0)+IFERROR(ROUNDUP(Z470/G470,0)*0.02175,0)+IFERROR(ROUNDUP(AB470/G470,0)*0.02175,0)=0,"",IFERROR(ROUNDUP(V470/G470,0)*0.02175,0)+IFERROR(ROUNDUP(X470/G470,0)*0.02175,0)+IFERROR(ROUNDUP(Z470/G470,0)*0.02175,0)+IFERROR(ROUNDUP(AB470/G470,0)*0.02175,0))</f>
        <v/>
      </c>
      <c r="AD470" s="79" t="s">
        <v>57</v>
      </c>
      <c r="AE470" s="79" t="s">
        <v>57</v>
      </c>
      <c r="AF470" s="488" t="s">
        <v>685</v>
      </c>
      <c r="AG470" s="2"/>
      <c r="AH470" s="2"/>
      <c r="AI470" s="2"/>
      <c r="AJ470" s="2"/>
      <c r="AK470" s="2"/>
      <c r="AL470" s="61"/>
      <c r="AM470" s="61"/>
      <c r="AN470" s="61"/>
      <c r="AO470" s="2"/>
      <c r="AP470" s="2"/>
      <c r="AQ470" s="2"/>
      <c r="AR470" s="2"/>
      <c r="AS470" s="2"/>
      <c r="AT470" s="2"/>
      <c r="AU470" s="20"/>
      <c r="AV470" s="20"/>
      <c r="AW470" s="21"/>
      <c r="BB470" s="487" t="s">
        <v>65</v>
      </c>
      <c r="BO470" s="77">
        <f>IFERROR(U470*H470/G470,0)</f>
        <v>0</v>
      </c>
      <c r="BP470" s="77">
        <f>IFERROR(V470*H470/G470,0)</f>
        <v>0</v>
      </c>
      <c r="BQ470" s="77">
        <f>IFERROR(1/I470*(U470/G470),0)</f>
        <v>0</v>
      </c>
      <c r="BR470" s="77">
        <f>IFERROR(1/I470*(V470/G470),0)</f>
        <v>0</v>
      </c>
      <c r="BS470" s="77">
        <f>IFERROR(W470*H470/G470,0)</f>
        <v>0</v>
      </c>
      <c r="BT470" s="77">
        <f>IFERROR(X470*H470/G470,0)</f>
        <v>0</v>
      </c>
      <c r="BU470" s="77">
        <f>IFERROR(1/I470*(W470/G470),0)</f>
        <v>0</v>
      </c>
      <c r="BV470" s="77">
        <f>IFERROR(1/I470*(X470/G470),0)</f>
        <v>0</v>
      </c>
      <c r="BW470" s="77">
        <f>IFERROR(Y470*H470/G470,0)</f>
        <v>0</v>
      </c>
      <c r="BX470" s="77">
        <f>IFERROR(Z470*H470/G470,0)</f>
        <v>0</v>
      </c>
      <c r="BY470" s="77">
        <f>IFERROR(1/I470*(Y470/G470),0)</f>
        <v>0</v>
      </c>
      <c r="BZ470" s="77">
        <f>IFERROR(1/I470*(Z470/G470),0)</f>
        <v>0</v>
      </c>
      <c r="CA470" s="77">
        <f>IFERROR(AA470*H470/G470,0)</f>
        <v>0</v>
      </c>
      <c r="CB470" s="77">
        <f>IFERROR(AB470*H470/G470,0)</f>
        <v>0</v>
      </c>
      <c r="CC470" s="77">
        <f>IFERROR(1/I470*(AA470/G470),0)</f>
        <v>0</v>
      </c>
      <c r="CD470" s="77">
        <f>IFERROR(1/I470*(AB470/G470),0)</f>
        <v>0</v>
      </c>
    </row>
    <row r="471" spans="1:82" x14ac:dyDescent="0.2">
      <c r="A471" s="79" t="s">
        <v>682</v>
      </c>
      <c r="B471" s="80" t="s">
        <v>683</v>
      </c>
      <c r="C471" s="80">
        <v>4301052011</v>
      </c>
      <c r="D471" s="80">
        <v>4640242181196</v>
      </c>
      <c r="E471" s="81">
        <v>1.5</v>
      </c>
      <c r="F471" s="82">
        <v>6</v>
      </c>
      <c r="G471" s="81">
        <v>9</v>
      </c>
      <c r="H471" s="81">
        <v>9.48</v>
      </c>
      <c r="I471" s="83">
        <v>56</v>
      </c>
      <c r="J471" s="83" t="s">
        <v>137</v>
      </c>
      <c r="K471" s="84" t="s">
        <v>85</v>
      </c>
      <c r="L471" s="84"/>
      <c r="M471" s="501">
        <v>45</v>
      </c>
      <c r="N471" s="501"/>
      <c r="O471" s="502" t="s">
        <v>684</v>
      </c>
      <c r="P471" s="503"/>
      <c r="Q471" s="503"/>
      <c r="R471" s="503"/>
      <c r="S471" s="503"/>
      <c r="T471" s="85" t="s">
        <v>0</v>
      </c>
      <c r="U471" s="65">
        <v>0</v>
      </c>
      <c r="V471" s="66">
        <f>IFERROR(IF(U471="",0,CEILING((U471/$G471),1)*$G471),"")</f>
        <v>0</v>
      </c>
      <c r="W471" s="65">
        <v>0</v>
      </c>
      <c r="X471" s="66">
        <f>IFERROR(IF(W471="",0,CEILING((W471/$G471),1)*$G471),"")</f>
        <v>0</v>
      </c>
      <c r="Y471" s="65">
        <v>0</v>
      </c>
      <c r="Z471" s="66">
        <f>IFERROR(IF(Y471="",0,CEILING((Y471/$G471),1)*$G471),"")</f>
        <v>0</v>
      </c>
      <c r="AA471" s="65">
        <v>0</v>
      </c>
      <c r="AB471" s="66">
        <f>IFERROR(IF(AA471="",0,CEILING((AA471/$G471),1)*$G471),"")</f>
        <v>0</v>
      </c>
      <c r="AC471" s="67" t="str">
        <f>IF(IFERROR(ROUNDUP(V471/G471,0)*0.02175,0)+IFERROR(ROUNDUP(X471/G471,0)*0.02175,0)+IFERROR(ROUNDUP(Z471/G471,0)*0.02175,0)+IFERROR(ROUNDUP(AB471/G471,0)*0.02175,0)=0,"",IFERROR(ROUNDUP(V471/G471,0)*0.02175,0)+IFERROR(ROUNDUP(X471/G471,0)*0.02175,0)+IFERROR(ROUNDUP(Z471/G471,0)*0.02175,0)+IFERROR(ROUNDUP(AB471/G471,0)*0.02175,0))</f>
        <v/>
      </c>
      <c r="AD471" s="79" t="s">
        <v>57</v>
      </c>
      <c r="AE471" s="79" t="s">
        <v>57</v>
      </c>
      <c r="AF471" s="490" t="s">
        <v>685</v>
      </c>
      <c r="AG471" s="2"/>
      <c r="AH471" s="2"/>
      <c r="AI471" s="2"/>
      <c r="AJ471" s="2"/>
      <c r="AK471" s="2"/>
      <c r="AL471" s="61"/>
      <c r="AM471" s="61"/>
      <c r="AN471" s="61"/>
      <c r="AO471" s="2"/>
      <c r="AP471" s="2"/>
      <c r="AQ471" s="2"/>
      <c r="AR471" s="2"/>
      <c r="AS471" s="2"/>
      <c r="AT471" s="2"/>
      <c r="AU471" s="20"/>
      <c r="AV471" s="20"/>
      <c r="AW471" s="21"/>
      <c r="BB471" s="489" t="s">
        <v>65</v>
      </c>
      <c r="BO471" s="77">
        <f>IFERROR(U471*H471/G471,0)</f>
        <v>0</v>
      </c>
      <c r="BP471" s="77">
        <f>IFERROR(V471*H471/G471,0)</f>
        <v>0</v>
      </c>
      <c r="BQ471" s="77">
        <f>IFERROR(1/I471*(U471/G471),0)</f>
        <v>0</v>
      </c>
      <c r="BR471" s="77">
        <f>IFERROR(1/I471*(V471/G471),0)</f>
        <v>0</v>
      </c>
      <c r="BS471" s="77">
        <f>IFERROR(W471*H471/G471,0)</f>
        <v>0</v>
      </c>
      <c r="BT471" s="77">
        <f>IFERROR(X471*H471/G471,0)</f>
        <v>0</v>
      </c>
      <c r="BU471" s="77">
        <f>IFERROR(1/I471*(W471/G471),0)</f>
        <v>0</v>
      </c>
      <c r="BV471" s="77">
        <f>IFERROR(1/I471*(X471/G471),0)</f>
        <v>0</v>
      </c>
      <c r="BW471" s="77">
        <f>IFERROR(Y471*H471/G471,0)</f>
        <v>0</v>
      </c>
      <c r="BX471" s="77">
        <f>IFERROR(Z471*H471/G471,0)</f>
        <v>0</v>
      </c>
      <c r="BY471" s="77">
        <f>IFERROR(1/I471*(Y471/G471),0)</f>
        <v>0</v>
      </c>
      <c r="BZ471" s="77">
        <f>IFERROR(1/I471*(Z471/G471),0)</f>
        <v>0</v>
      </c>
      <c r="CA471" s="77">
        <f>IFERROR(AA471*H471/G471,0)</f>
        <v>0</v>
      </c>
      <c r="CB471" s="77">
        <f>IFERROR(AB471*H471/G471,0)</f>
        <v>0</v>
      </c>
      <c r="CC471" s="77">
        <f>IFERROR(1/I471*(AA471/G471),0)</f>
        <v>0</v>
      </c>
      <c r="CD471" s="77">
        <f>IFERROR(1/I471*(AB471/G471),0)</f>
        <v>0</v>
      </c>
    </row>
    <row r="472" spans="1:82" x14ac:dyDescent="0.2">
      <c r="A472" s="506"/>
      <c r="B472" s="506"/>
      <c r="C472" s="506"/>
      <c r="D472" s="506"/>
      <c r="E472" s="506"/>
      <c r="F472" s="506"/>
      <c r="G472" s="506"/>
      <c r="H472" s="506"/>
      <c r="I472" s="506"/>
      <c r="J472" s="506"/>
      <c r="K472" s="506"/>
      <c r="L472" s="506"/>
      <c r="M472" s="506"/>
      <c r="N472" s="506"/>
      <c r="O472" s="504" t="s">
        <v>43</v>
      </c>
      <c r="P472" s="505"/>
      <c r="Q472" s="505"/>
      <c r="R472" s="505"/>
      <c r="S472" s="505"/>
      <c r="T472" s="39" t="s">
        <v>42</v>
      </c>
      <c r="U472" s="50">
        <f>IFERROR(U467/G467,0)+IFERROR(U468/G468,0)+IFERROR(U469/G469,0)+IFERROR(U470/G470,0)+IFERROR(U471/G471,0)</f>
        <v>0</v>
      </c>
      <c r="V472" s="50">
        <f>IFERROR(V467/G467,0)+IFERROR(V468/G468,0)+IFERROR(V469/G469,0)+IFERROR(V470/G470,0)+IFERROR(V471/G471,0)</f>
        <v>0</v>
      </c>
      <c r="W472" s="50">
        <f>IFERROR(W467/G467,0)+IFERROR(W468/G468,0)+IFERROR(W469/G469,0)+IFERROR(W470/G470,0)+IFERROR(W471/G471,0)</f>
        <v>0</v>
      </c>
      <c r="X472" s="50">
        <f>IFERROR(X467/G467,0)+IFERROR(X468/G468,0)+IFERROR(X469/G469,0)+IFERROR(X470/G470,0)+IFERROR(X471/G471,0)</f>
        <v>0</v>
      </c>
      <c r="Y472" s="50">
        <f>IFERROR(Y467/G467,0)+IFERROR(Y468/G468,0)+IFERROR(Y469/G469,0)+IFERROR(Y470/G470,0)+IFERROR(Y471/G471,0)</f>
        <v>0</v>
      </c>
      <c r="Z472" s="50">
        <f>IFERROR(Z467/G467,0)+IFERROR(Z468/G468,0)+IFERROR(Z469/G469,0)+IFERROR(Z470/G470,0)+IFERROR(Z471/G471,0)</f>
        <v>0</v>
      </c>
      <c r="AA472" s="50">
        <f>IFERROR(AA467/G467,0)+IFERROR(AA468/G468,0)+IFERROR(AA469/G469,0)+IFERROR(AA470/G470,0)+IFERROR(AA471/G471,0)</f>
        <v>0</v>
      </c>
      <c r="AB472" s="50">
        <f>IFERROR(AB467/G467,0)+IFERROR(AB468/G468,0)+IFERROR(AB469/G469,0)+IFERROR(AB470/G470,0)+IFERROR(AB471/G471,0)</f>
        <v>0</v>
      </c>
      <c r="AC472" s="50">
        <f>IFERROR(IF(AC467="",0,AC467),0)+IFERROR(IF(AC468="",0,AC468),0)+IFERROR(IF(AC469="",0,AC469),0)+IFERROR(IF(AC470="",0,AC470),0)+IFERROR(IF(AC471="",0,AC471),0)</f>
        <v>0</v>
      </c>
      <c r="AD472" s="3"/>
      <c r="AE472" s="72"/>
      <c r="AF472" s="3"/>
      <c r="AG472" s="3"/>
      <c r="AH472" s="3"/>
      <c r="AI472" s="3"/>
      <c r="AJ472" s="3"/>
      <c r="AK472" s="3"/>
      <c r="AL472" s="62"/>
      <c r="AM472" s="62"/>
      <c r="AN472" s="62"/>
      <c r="AO472" s="3"/>
      <c r="AP472" s="3"/>
      <c r="AQ472" s="2"/>
      <c r="AR472" s="2"/>
      <c r="AS472" s="2"/>
      <c r="AT472" s="2"/>
      <c r="AU472" s="20"/>
      <c r="AV472" s="20"/>
      <c r="AW472" s="21"/>
    </row>
    <row r="473" spans="1:82" x14ac:dyDescent="0.2">
      <c r="A473" s="506"/>
      <c r="B473" s="506"/>
      <c r="C473" s="506"/>
      <c r="D473" s="506"/>
      <c r="E473" s="506"/>
      <c r="F473" s="506"/>
      <c r="G473" s="506"/>
      <c r="H473" s="506"/>
      <c r="I473" s="506"/>
      <c r="J473" s="506"/>
      <c r="K473" s="506"/>
      <c r="L473" s="506"/>
      <c r="M473" s="506"/>
      <c r="N473" s="506"/>
      <c r="O473" s="504" t="s">
        <v>43</v>
      </c>
      <c r="P473" s="505"/>
      <c r="Q473" s="505"/>
      <c r="R473" s="505"/>
      <c r="S473" s="505"/>
      <c r="T473" s="39" t="s">
        <v>0</v>
      </c>
      <c r="U473" s="50">
        <f t="shared" ref="U473:AB473" si="236">IFERROR(SUM(U467:U471),0)</f>
        <v>0</v>
      </c>
      <c r="V473" s="50">
        <f t="shared" si="236"/>
        <v>0</v>
      </c>
      <c r="W473" s="50">
        <f t="shared" si="236"/>
        <v>0</v>
      </c>
      <c r="X473" s="50">
        <f t="shared" si="236"/>
        <v>0</v>
      </c>
      <c r="Y473" s="50">
        <f t="shared" si="236"/>
        <v>0</v>
      </c>
      <c r="Z473" s="50">
        <f t="shared" si="236"/>
        <v>0</v>
      </c>
      <c r="AA473" s="50">
        <f t="shared" si="236"/>
        <v>0</v>
      </c>
      <c r="AB473" s="50">
        <f t="shared" si="236"/>
        <v>0</v>
      </c>
      <c r="AC473" s="50" t="s">
        <v>57</v>
      </c>
      <c r="AD473" s="3"/>
      <c r="AE473" s="72"/>
      <c r="AF473" s="3"/>
      <c r="AG473" s="3"/>
      <c r="AH473" s="3"/>
      <c r="AI473" s="3"/>
      <c r="AJ473" s="3"/>
      <c r="AK473" s="3"/>
      <c r="AL473" s="62"/>
      <c r="AM473" s="62"/>
      <c r="AN473" s="62"/>
      <c r="AO473" s="3"/>
      <c r="AP473" s="3"/>
      <c r="AQ473" s="2"/>
      <c r="AR473" s="2"/>
      <c r="AS473" s="2"/>
      <c r="AT473" s="2"/>
      <c r="AU473" s="20"/>
      <c r="AV473" s="20"/>
      <c r="AW473" s="21"/>
    </row>
    <row r="474" spans="1:82" ht="15" x14ac:dyDescent="0.25">
      <c r="A474" s="507" t="s">
        <v>173</v>
      </c>
      <c r="B474" s="508"/>
      <c r="C474" s="508"/>
      <c r="D474" s="508"/>
      <c r="E474" s="508"/>
      <c r="F474" s="508"/>
      <c r="G474" s="508"/>
      <c r="H474" s="508"/>
      <c r="I474" s="508"/>
      <c r="J474" s="508"/>
      <c r="K474" s="508"/>
      <c r="L474" s="508"/>
      <c r="M474" s="508"/>
      <c r="N474" s="508"/>
      <c r="O474" s="508"/>
      <c r="P474" s="508"/>
      <c r="Q474" s="508"/>
      <c r="R474" s="508"/>
      <c r="S474" s="508"/>
      <c r="T474" s="508"/>
      <c r="U474" s="508"/>
      <c r="V474" s="508"/>
      <c r="W474" s="508"/>
      <c r="X474" s="509"/>
      <c r="Y474" s="509"/>
      <c r="Z474" s="509"/>
      <c r="AA474" s="510"/>
      <c r="AB474" s="510"/>
      <c r="AC474" s="510"/>
      <c r="AD474" s="510"/>
      <c r="AE474" s="511"/>
      <c r="AF474" s="512"/>
      <c r="AG474" s="2"/>
      <c r="AH474" s="2"/>
      <c r="AI474" s="2"/>
      <c r="AJ474" s="2"/>
      <c r="AK474" s="61"/>
      <c r="AL474" s="61"/>
      <c r="AM474" s="61"/>
      <c r="AN474" s="2"/>
      <c r="AO474" s="2"/>
      <c r="AP474" s="2"/>
      <c r="AQ474" s="2"/>
      <c r="AR474" s="2"/>
    </row>
    <row r="475" spans="1:82" x14ac:dyDescent="0.2">
      <c r="A475" s="79" t="s">
        <v>686</v>
      </c>
      <c r="B475" s="80" t="s">
        <v>687</v>
      </c>
      <c r="C475" s="80">
        <v>4301060454</v>
      </c>
      <c r="D475" s="80">
        <v>4640242181165</v>
      </c>
      <c r="E475" s="81">
        <v>1.5</v>
      </c>
      <c r="F475" s="82">
        <v>6</v>
      </c>
      <c r="G475" s="81">
        <v>9</v>
      </c>
      <c r="H475" s="81">
        <v>9.48</v>
      </c>
      <c r="I475" s="83">
        <v>56</v>
      </c>
      <c r="J475" s="83" t="s">
        <v>137</v>
      </c>
      <c r="K475" s="84" t="s">
        <v>85</v>
      </c>
      <c r="L475" s="84"/>
      <c r="M475" s="501">
        <v>40</v>
      </c>
      <c r="N475" s="501"/>
      <c r="O475" s="513" t="s">
        <v>688</v>
      </c>
      <c r="P475" s="503"/>
      <c r="Q475" s="503"/>
      <c r="R475" s="503"/>
      <c r="S475" s="503"/>
      <c r="T475" s="85" t="s">
        <v>0</v>
      </c>
      <c r="U475" s="65">
        <v>0</v>
      </c>
      <c r="V475" s="66">
        <f>IFERROR(IF(U475="",0,CEILING((U475/$G475),1)*$G475),"")</f>
        <v>0</v>
      </c>
      <c r="W475" s="65">
        <v>0</v>
      </c>
      <c r="X475" s="66">
        <f>IFERROR(IF(W475="",0,CEILING((W475/$G475),1)*$G475),"")</f>
        <v>0</v>
      </c>
      <c r="Y475" s="65">
        <v>0</v>
      </c>
      <c r="Z475" s="66">
        <f>IFERROR(IF(Y475="",0,CEILING((Y475/$G475),1)*$G475),"")</f>
        <v>0</v>
      </c>
      <c r="AA475" s="65">
        <v>0</v>
      </c>
      <c r="AB475" s="66">
        <f>IFERROR(IF(AA475="",0,CEILING((AA475/$G475),1)*$G475),"")</f>
        <v>0</v>
      </c>
      <c r="AC475" s="67" t="str">
        <f>IF(IFERROR(ROUNDUP(V475/G475,0)*0.02175,0)+IFERROR(ROUNDUP(X475/G475,0)*0.02175,0)+IFERROR(ROUNDUP(Z475/G475,0)*0.02175,0)+IFERROR(ROUNDUP(AB475/G475,0)*0.02175,0)=0,"",IFERROR(ROUNDUP(V475/G475,0)*0.02175,0)+IFERROR(ROUNDUP(X475/G475,0)*0.02175,0)+IFERROR(ROUNDUP(Z475/G475,0)*0.02175,0)+IFERROR(ROUNDUP(AB475/G475,0)*0.02175,0))</f>
        <v/>
      </c>
      <c r="AD475" s="79" t="s">
        <v>57</v>
      </c>
      <c r="AE475" s="79" t="s">
        <v>57</v>
      </c>
      <c r="AF475" s="492" t="s">
        <v>689</v>
      </c>
      <c r="AG475" s="2"/>
      <c r="AH475" s="2"/>
      <c r="AI475" s="2"/>
      <c r="AJ475" s="2"/>
      <c r="AK475" s="2"/>
      <c r="AL475" s="61"/>
      <c r="AM475" s="61"/>
      <c r="AN475" s="61"/>
      <c r="AO475" s="2"/>
      <c r="AP475" s="2"/>
      <c r="AQ475" s="2"/>
      <c r="AR475" s="2"/>
      <c r="AS475" s="2"/>
      <c r="AT475" s="2"/>
      <c r="AU475" s="20"/>
      <c r="AV475" s="20"/>
      <c r="AW475" s="21"/>
      <c r="BB475" s="491" t="s">
        <v>65</v>
      </c>
      <c r="BO475" s="77">
        <f>IFERROR(U475*H475/G475,0)</f>
        <v>0</v>
      </c>
      <c r="BP475" s="77">
        <f>IFERROR(V475*H475/G475,0)</f>
        <v>0</v>
      </c>
      <c r="BQ475" s="77">
        <f>IFERROR(1/I475*(U475/G475),0)</f>
        <v>0</v>
      </c>
      <c r="BR475" s="77">
        <f>IFERROR(1/I475*(V475/G475),0)</f>
        <v>0</v>
      </c>
      <c r="BS475" s="77">
        <f>IFERROR(W475*H475/G475,0)</f>
        <v>0</v>
      </c>
      <c r="BT475" s="77">
        <f>IFERROR(X475*H475/G475,0)</f>
        <v>0</v>
      </c>
      <c r="BU475" s="77">
        <f>IFERROR(1/I475*(W475/G475),0)</f>
        <v>0</v>
      </c>
      <c r="BV475" s="77">
        <f>IFERROR(1/I475*(X475/G475),0)</f>
        <v>0</v>
      </c>
      <c r="BW475" s="77">
        <f>IFERROR(Y475*H475/G475,0)</f>
        <v>0</v>
      </c>
      <c r="BX475" s="77">
        <f>IFERROR(Z475*H475/G475,0)</f>
        <v>0</v>
      </c>
      <c r="BY475" s="77">
        <f>IFERROR(1/I475*(Y475/G475),0)</f>
        <v>0</v>
      </c>
      <c r="BZ475" s="77">
        <f>IFERROR(1/I475*(Z475/G475),0)</f>
        <v>0</v>
      </c>
      <c r="CA475" s="77">
        <f>IFERROR(AA475*H475/G475,0)</f>
        <v>0</v>
      </c>
      <c r="CB475" s="77">
        <f>IFERROR(AB475*H475/G475,0)</f>
        <v>0</v>
      </c>
      <c r="CC475" s="77">
        <f>IFERROR(1/I475*(AA475/G475),0)</f>
        <v>0</v>
      </c>
      <c r="CD475" s="77">
        <f>IFERROR(1/I475*(AB475/G475),0)</f>
        <v>0</v>
      </c>
    </row>
    <row r="476" spans="1:82" x14ac:dyDescent="0.2">
      <c r="A476" s="506"/>
      <c r="B476" s="506"/>
      <c r="C476" s="506"/>
      <c r="D476" s="506"/>
      <c r="E476" s="506"/>
      <c r="F476" s="506"/>
      <c r="G476" s="506"/>
      <c r="H476" s="506"/>
      <c r="I476" s="506"/>
      <c r="J476" s="506"/>
      <c r="K476" s="506"/>
      <c r="L476" s="506"/>
      <c r="M476" s="506"/>
      <c r="N476" s="506"/>
      <c r="O476" s="504" t="s">
        <v>43</v>
      </c>
      <c r="P476" s="505"/>
      <c r="Q476" s="505"/>
      <c r="R476" s="505"/>
      <c r="S476" s="505"/>
      <c r="T476" s="39" t="s">
        <v>42</v>
      </c>
      <c r="U476" s="50">
        <f>IFERROR(U475/G475,0)</f>
        <v>0</v>
      </c>
      <c r="V476" s="50">
        <f>IFERROR(V475/G475,0)</f>
        <v>0</v>
      </c>
      <c r="W476" s="50">
        <f>IFERROR(W475/G475,0)</f>
        <v>0</v>
      </c>
      <c r="X476" s="50">
        <f>IFERROR(X475/G475,0)</f>
        <v>0</v>
      </c>
      <c r="Y476" s="50">
        <f>IFERROR(Y475/G475,0)</f>
        <v>0</v>
      </c>
      <c r="Z476" s="50">
        <f>IFERROR(Z475/G475,0)</f>
        <v>0</v>
      </c>
      <c r="AA476" s="50">
        <f>IFERROR(AA475/G475,0)</f>
        <v>0</v>
      </c>
      <c r="AB476" s="50">
        <f>IFERROR(AB475/G475,0)</f>
        <v>0</v>
      </c>
      <c r="AC476" s="50">
        <f>IFERROR(IF(AC475="",0,AC475),0)</f>
        <v>0</v>
      </c>
      <c r="AD476" s="3"/>
      <c r="AE476" s="72"/>
      <c r="AF476" s="3"/>
      <c r="AG476" s="3"/>
      <c r="AH476" s="3"/>
      <c r="AI476" s="3"/>
      <c r="AJ476" s="3"/>
      <c r="AK476" s="3"/>
      <c r="AL476" s="62"/>
      <c r="AM476" s="62"/>
      <c r="AN476" s="62"/>
      <c r="AO476" s="3"/>
      <c r="AP476" s="3"/>
      <c r="AQ476" s="2"/>
      <c r="AR476" s="2"/>
      <c r="AS476" s="2"/>
      <c r="AT476" s="2"/>
      <c r="AU476" s="20"/>
      <c r="AV476" s="20"/>
      <c r="AW476" s="21"/>
    </row>
    <row r="477" spans="1:82" x14ac:dyDescent="0.2">
      <c r="A477" s="506"/>
      <c r="B477" s="506"/>
      <c r="C477" s="506"/>
      <c r="D477" s="506"/>
      <c r="E477" s="506"/>
      <c r="F477" s="506"/>
      <c r="G477" s="506"/>
      <c r="H477" s="506"/>
      <c r="I477" s="506"/>
      <c r="J477" s="506"/>
      <c r="K477" s="506"/>
      <c r="L477" s="506"/>
      <c r="M477" s="506"/>
      <c r="N477" s="506"/>
      <c r="O477" s="504" t="s">
        <v>43</v>
      </c>
      <c r="P477" s="505"/>
      <c r="Q477" s="505"/>
      <c r="R477" s="505"/>
      <c r="S477" s="505"/>
      <c r="T477" s="39" t="s">
        <v>0</v>
      </c>
      <c r="U477" s="50">
        <f t="shared" ref="U477:AB477" si="237">IFERROR(SUM(U475:U475),0)</f>
        <v>0</v>
      </c>
      <c r="V477" s="50">
        <f t="shared" si="237"/>
        <v>0</v>
      </c>
      <c r="W477" s="50">
        <f t="shared" si="237"/>
        <v>0</v>
      </c>
      <c r="X477" s="50">
        <f t="shared" si="237"/>
        <v>0</v>
      </c>
      <c r="Y477" s="50">
        <f t="shared" si="237"/>
        <v>0</v>
      </c>
      <c r="Z477" s="50">
        <f t="shared" si="237"/>
        <v>0</v>
      </c>
      <c r="AA477" s="50">
        <f t="shared" si="237"/>
        <v>0</v>
      </c>
      <c r="AB477" s="50">
        <f t="shared" si="237"/>
        <v>0</v>
      </c>
      <c r="AC477" s="50" t="s">
        <v>57</v>
      </c>
      <c r="AD477" s="3"/>
      <c r="AE477" s="72"/>
      <c r="AF477" s="3"/>
      <c r="AG477" s="3"/>
      <c r="AH477" s="3"/>
      <c r="AI477" s="3"/>
      <c r="AJ477" s="3"/>
      <c r="AK477" s="3"/>
      <c r="AL477" s="62"/>
      <c r="AM477" s="62"/>
      <c r="AN477" s="62"/>
      <c r="AO477" s="3"/>
      <c r="AP477" s="3"/>
      <c r="AQ477" s="2"/>
      <c r="AR477" s="2"/>
      <c r="AS477" s="2"/>
      <c r="AT477" s="2"/>
      <c r="AU477" s="20"/>
      <c r="AV477" s="20"/>
      <c r="AW477" s="21"/>
    </row>
    <row r="478" spans="1:82" ht="15" customHeight="1" x14ac:dyDescent="0.2">
      <c r="A478" s="506"/>
      <c r="B478" s="506"/>
      <c r="C478" s="506"/>
      <c r="D478" s="506"/>
      <c r="E478" s="506"/>
      <c r="F478" s="506"/>
      <c r="G478" s="506"/>
      <c r="H478" s="506"/>
      <c r="I478" s="506"/>
      <c r="J478" s="506"/>
      <c r="K478" s="506"/>
      <c r="L478" s="506"/>
      <c r="M478" s="506"/>
      <c r="N478" s="506"/>
      <c r="O478" s="495" t="s">
        <v>35</v>
      </c>
      <c r="P478" s="496"/>
      <c r="Q478" s="496"/>
      <c r="R478" s="496"/>
      <c r="S478" s="496"/>
      <c r="T478" s="39" t="s">
        <v>0</v>
      </c>
      <c r="U478" s="50">
        <f t="shared" ref="U478:AB478" si="238">U31+U35+U42+U47+U53+U57+U66+U73+U78+U83+U88+U96+U101+U109+U115+U120+U125+U133+U138+U144+U151+U156+U160+U164+U171+U177+U187+U198+U202+U210+U220+U226+U231+U236+U240+U246+U250+U254+U259+U264+U268+U273+U277+U281+U285+U291+U295+U302+U306+U316+U320+U330+U334+U340+U344+U350+U359+U363+U369+U375+U383+U389+U393+U403+U407+U412+U417+U426+U431+U440+U446+U450+U459+U465+U473+U477</f>
        <v>0</v>
      </c>
      <c r="V478" s="50">
        <f t="shared" si="238"/>
        <v>0</v>
      </c>
      <c r="W478" s="50">
        <f t="shared" si="238"/>
        <v>405</v>
      </c>
      <c r="X478" s="50">
        <f t="shared" si="238"/>
        <v>405</v>
      </c>
      <c r="Y478" s="50">
        <f t="shared" si="238"/>
        <v>0</v>
      </c>
      <c r="Z478" s="50">
        <f t="shared" si="238"/>
        <v>0</v>
      </c>
      <c r="AA478" s="50">
        <f t="shared" si="238"/>
        <v>0</v>
      </c>
      <c r="AB478" s="50">
        <f t="shared" si="238"/>
        <v>0</v>
      </c>
      <c r="AC478" s="53" t="s">
        <v>57</v>
      </c>
      <c r="AD478" s="2"/>
      <c r="AE478" s="71"/>
      <c r="AF478" s="2"/>
      <c r="AG478" s="2"/>
      <c r="AH478" s="2"/>
      <c r="AI478" s="2"/>
      <c r="AJ478" s="2"/>
      <c r="AK478" s="2"/>
      <c r="AL478" s="61"/>
      <c r="AM478" s="61"/>
      <c r="AN478" s="61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82" x14ac:dyDescent="0.2">
      <c r="A479" s="506"/>
      <c r="B479" s="506"/>
      <c r="C479" s="506"/>
      <c r="D479" s="506"/>
      <c r="E479" s="506"/>
      <c r="F479" s="506"/>
      <c r="G479" s="506"/>
      <c r="H479" s="506"/>
      <c r="I479" s="506"/>
      <c r="J479" s="506"/>
      <c r="K479" s="506"/>
      <c r="L479" s="506"/>
      <c r="M479" s="506"/>
      <c r="N479" s="506"/>
      <c r="O479" s="495" t="s">
        <v>36</v>
      </c>
      <c r="P479" s="496"/>
      <c r="Q479" s="496"/>
      <c r="R479" s="496"/>
      <c r="S479" s="496"/>
      <c r="T479" s="39" t="s">
        <v>0</v>
      </c>
      <c r="U479" s="52">
        <f>IFERROR(SUM(BO21:BO475),0)</f>
        <v>0</v>
      </c>
      <c r="V479" s="52">
        <f>IFERROR(SUM(BP21:BP475),0)</f>
        <v>0</v>
      </c>
      <c r="W479" s="52">
        <f>IFERROR(SUM(BS21:BS475),0)</f>
        <v>417.96000000000004</v>
      </c>
      <c r="X479" s="52">
        <f>IFERROR(SUM(BT21:BT475),0)</f>
        <v>417.96000000000004</v>
      </c>
      <c r="Y479" s="52">
        <f>IFERROR(SUM(BW21:BW475),0)</f>
        <v>0</v>
      </c>
      <c r="Z479" s="52">
        <f>IFERROR(SUM(BX21:BX475),0)</f>
        <v>0</v>
      </c>
      <c r="AA479" s="52">
        <f>IFERROR(SUM(CA21:CA475),0)</f>
        <v>0</v>
      </c>
      <c r="AB479" s="52">
        <f>IFERROR(SUM(CB21:CB475),0)</f>
        <v>0</v>
      </c>
      <c r="AC479" s="53" t="s">
        <v>57</v>
      </c>
      <c r="AD479" s="2"/>
      <c r="AE479" s="71"/>
      <c r="AF479" s="2"/>
      <c r="AG479" s="2"/>
      <c r="AH479" s="2"/>
      <c r="AI479" s="2"/>
      <c r="AJ479" s="2"/>
      <c r="AK479" s="2"/>
      <c r="AL479" s="61"/>
      <c r="AM479" s="61"/>
      <c r="AN479" s="61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82" x14ac:dyDescent="0.2">
      <c r="A480" s="506"/>
      <c r="B480" s="506"/>
      <c r="C480" s="506"/>
      <c r="D480" s="506"/>
      <c r="E480" s="506"/>
      <c r="F480" s="506"/>
      <c r="G480" s="506"/>
      <c r="H480" s="506"/>
      <c r="I480" s="506"/>
      <c r="J480" s="506"/>
      <c r="K480" s="506"/>
      <c r="L480" s="506"/>
      <c r="M480" s="506"/>
      <c r="N480" s="506"/>
      <c r="O480" s="495" t="s">
        <v>37</v>
      </c>
      <c r="P480" s="496"/>
      <c r="Q480" s="496"/>
      <c r="R480" s="496"/>
      <c r="S480" s="496"/>
      <c r="T480" s="39" t="s">
        <v>22</v>
      </c>
      <c r="U480" s="52">
        <f>ROUNDUP(SUM(BQ21:BQ475),0)</f>
        <v>0</v>
      </c>
      <c r="V480" s="52">
        <f>ROUNDUP(SUM(BR21:BR475),0)</f>
        <v>0</v>
      </c>
      <c r="W480" s="52">
        <f>ROUNDUP(SUM(BU21:BU475),0)</f>
        <v>1</v>
      </c>
      <c r="X480" s="52">
        <f>ROUNDUP(SUM(BV21:BV475),0)</f>
        <v>1</v>
      </c>
      <c r="Y480" s="52">
        <f>ROUNDUP(SUM(BY21:BY475),0)</f>
        <v>0</v>
      </c>
      <c r="Z480" s="52">
        <f>ROUNDUP(SUM(BZ21:BZ475),0)</f>
        <v>0</v>
      </c>
      <c r="AA480" s="52">
        <f>ROUNDUP(SUM(CC21:CC475),0)</f>
        <v>0</v>
      </c>
      <c r="AB480" s="52">
        <f>ROUNDUP(SUM(CD21:CD475),0)</f>
        <v>0</v>
      </c>
      <c r="AC480" s="53" t="s">
        <v>57</v>
      </c>
      <c r="AD480" s="2"/>
      <c r="AE480" s="71"/>
      <c r="AF480" s="2"/>
      <c r="AG480" s="2"/>
      <c r="AH480" s="2"/>
      <c r="AI480" s="2"/>
      <c r="AJ480" s="2"/>
      <c r="AK480" s="2"/>
      <c r="AL480" s="61"/>
      <c r="AM480" s="61"/>
      <c r="AN480" s="61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 x14ac:dyDescent="0.2">
      <c r="A481" s="506"/>
      <c r="B481" s="506"/>
      <c r="C481" s="506"/>
      <c r="D481" s="506"/>
      <c r="E481" s="506"/>
      <c r="F481" s="506"/>
      <c r="G481" s="506"/>
      <c r="H481" s="506"/>
      <c r="I481" s="506"/>
      <c r="J481" s="506"/>
      <c r="K481" s="506"/>
      <c r="L481" s="506"/>
      <c r="M481" s="506"/>
      <c r="N481" s="506"/>
      <c r="O481" s="495" t="s">
        <v>38</v>
      </c>
      <c r="P481" s="496"/>
      <c r="Q481" s="496"/>
      <c r="R481" s="496"/>
      <c r="S481" s="496"/>
      <c r="T481" s="39" t="s">
        <v>0</v>
      </c>
      <c r="U481" s="50">
        <f t="shared" ref="U481:AB481" si="239">U479+U480*25</f>
        <v>0</v>
      </c>
      <c r="V481" s="50">
        <f t="shared" si="239"/>
        <v>0</v>
      </c>
      <c r="W481" s="50">
        <f t="shared" si="239"/>
        <v>442.96000000000004</v>
      </c>
      <c r="X481" s="50">
        <f t="shared" si="239"/>
        <v>442.96000000000004</v>
      </c>
      <c r="Y481" s="50">
        <f t="shared" si="239"/>
        <v>0</v>
      </c>
      <c r="Z481" s="50">
        <f t="shared" si="239"/>
        <v>0</v>
      </c>
      <c r="AA481" s="50">
        <f t="shared" si="239"/>
        <v>0</v>
      </c>
      <c r="AB481" s="50">
        <f t="shared" si="239"/>
        <v>0</v>
      </c>
      <c r="AC481" s="53" t="s">
        <v>57</v>
      </c>
      <c r="AL481" s="61"/>
      <c r="AM481" s="61"/>
      <c r="AN481" s="61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 x14ac:dyDescent="0.2">
      <c r="A482" s="506"/>
      <c r="B482" s="506"/>
      <c r="C482" s="506"/>
      <c r="D482" s="506"/>
      <c r="E482" s="506"/>
      <c r="F482" s="506"/>
      <c r="G482" s="506"/>
      <c r="H482" s="506"/>
      <c r="I482" s="506"/>
      <c r="J482" s="506"/>
      <c r="K482" s="506"/>
      <c r="L482" s="506"/>
      <c r="M482" s="506"/>
      <c r="N482" s="506"/>
      <c r="O482" s="495" t="s">
        <v>39</v>
      </c>
      <c r="P482" s="496"/>
      <c r="Q482" s="496"/>
      <c r="R482" s="496"/>
      <c r="S482" s="496"/>
      <c r="T482" s="39" t="s">
        <v>22</v>
      </c>
      <c r="U482" s="50">
        <f t="shared" ref="U482:AB482" si="240">U30+U34+U41+U46+U52+U56+U65+U72+U77+U82+U87+U95+U100+U108+U114+U119+U124+U132+U137+U143+U150+U155+U159+U163+U170+U176+U186+U197+U201+U209+U219+U225+U230+U235+U239+U245+U249+U253+U258+U263+U267+U272+U276+U280+U284+U290+U294+U301+U305+U315+U319+U329+U333+U339+U343+U349+U358+U362+U368+U374+U382+U388+U392+U402+U406+U411+U416+U425+U430+U439+U445+U449+U458+U464+U472+U476</f>
        <v>0</v>
      </c>
      <c r="V482" s="50">
        <f t="shared" si="240"/>
        <v>0</v>
      </c>
      <c r="W482" s="50">
        <f t="shared" si="240"/>
        <v>27</v>
      </c>
      <c r="X482" s="50">
        <f t="shared" si="240"/>
        <v>27</v>
      </c>
      <c r="Y482" s="50">
        <f t="shared" si="240"/>
        <v>0</v>
      </c>
      <c r="Z482" s="50">
        <f t="shared" si="240"/>
        <v>0</v>
      </c>
      <c r="AA482" s="50">
        <f t="shared" si="240"/>
        <v>0</v>
      </c>
      <c r="AB482" s="50">
        <f t="shared" si="240"/>
        <v>0</v>
      </c>
      <c r="AC482" s="53" t="s">
        <v>57</v>
      </c>
      <c r="AL482" s="61"/>
      <c r="AM482" s="61"/>
      <c r="AN482" s="61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 ht="14.25" x14ac:dyDescent="0.2">
      <c r="A483" s="506"/>
      <c r="B483" s="506"/>
      <c r="C483" s="506"/>
      <c r="D483" s="506"/>
      <c r="E483" s="506"/>
      <c r="F483" s="506"/>
      <c r="G483" s="506"/>
      <c r="H483" s="506"/>
      <c r="I483" s="506"/>
      <c r="J483" s="506"/>
      <c r="K483" s="506"/>
      <c r="L483" s="506"/>
      <c r="M483" s="506"/>
      <c r="N483" s="506"/>
      <c r="O483" s="495" t="s">
        <v>41</v>
      </c>
      <c r="P483" s="496"/>
      <c r="Q483" s="496"/>
      <c r="R483" s="496"/>
      <c r="S483" s="496"/>
      <c r="T483" s="40" t="s">
        <v>40</v>
      </c>
      <c r="U483" s="53" t="s">
        <v>57</v>
      </c>
      <c r="V483" s="53" t="s">
        <v>57</v>
      </c>
      <c r="W483" s="53" t="s">
        <v>57</v>
      </c>
      <c r="X483" s="53" t="s">
        <v>57</v>
      </c>
      <c r="Y483" s="53" t="s">
        <v>57</v>
      </c>
      <c r="Z483" s="53" t="s">
        <v>57</v>
      </c>
      <c r="AA483" s="53" t="s">
        <v>57</v>
      </c>
      <c r="AB483" s="53" t="s">
        <v>57</v>
      </c>
      <c r="AC483" s="53">
        <f>AC30+AC34+AC41+AC46+AC52+AC56+AC65+AC72+AC77+AC82+AC87+AC95+AC100+AC108+AC114+AC119+AC124+AC132+AC137+AC143+AC150+AC155+AC159+AC163+AC170+AC176+AC186+AC197+AC201+AC209+AC219+AC225+AC230+AC235+AC239+AC245+AC249+AC253+AC258+AC263+AC267+AC272+AC276+AC280+AC284+AC290+AC294+AC301+AC305+AC315+AC319+AC329+AC333+AC339+AC343+AC349+AC358+AC362+AC368+AC374+AC382+AC388+AC392+AC402+AC406+AC411+AC416+AC425+AC430+AC439+AC445+AC449+AC458+AC464+AC472+AC476</f>
        <v>0.55052999999999996</v>
      </c>
      <c r="AL483" s="61"/>
      <c r="AM483" s="61"/>
      <c r="AN483" s="61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 ht="12.75" customHeight="1" thickBot="1" x14ac:dyDescent="0.25">
      <c r="A484" s="6"/>
      <c r="B484" s="6"/>
      <c r="C484" s="6"/>
      <c r="D484" s="6"/>
      <c r="E484" s="6"/>
      <c r="F484" s="7"/>
      <c r="G484" s="7"/>
      <c r="H484" s="6"/>
      <c r="I484" s="6"/>
      <c r="J484" s="6"/>
      <c r="K484" s="11"/>
      <c r="L484" s="11"/>
      <c r="M484" s="11"/>
      <c r="N484" s="8"/>
      <c r="O484" s="9"/>
      <c r="P484" s="9"/>
      <c r="Q484" s="10"/>
      <c r="T484" s="4"/>
      <c r="U484" s="493"/>
      <c r="V484" s="493"/>
      <c r="W484" s="494"/>
      <c r="X484" s="494"/>
      <c r="Y484" s="494"/>
      <c r="Z484" s="494"/>
      <c r="AA484" s="493"/>
      <c r="AB484" s="493"/>
      <c r="AC484" s="493"/>
      <c r="AK484" s="61"/>
      <c r="AL484" s="61"/>
      <c r="AM484" s="61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1" ht="26.25" thickBot="1" x14ac:dyDescent="0.25">
      <c r="A485" s="57" t="s">
        <v>10</v>
      </c>
      <c r="B485" s="86" t="s">
        <v>81</v>
      </c>
      <c r="C485" s="497" t="s">
        <v>116</v>
      </c>
      <c r="D485" s="497" t="s">
        <v>116</v>
      </c>
      <c r="E485" s="497" t="s">
        <v>116</v>
      </c>
      <c r="F485" s="497" t="s">
        <v>116</v>
      </c>
      <c r="G485" s="497" t="s">
        <v>116</v>
      </c>
      <c r="H485" s="497" t="s">
        <v>116</v>
      </c>
      <c r="I485" s="497" t="s">
        <v>248</v>
      </c>
      <c r="J485" s="498"/>
      <c r="K485" s="497" t="s">
        <v>248</v>
      </c>
      <c r="L485" s="499"/>
      <c r="M485" s="497" t="s">
        <v>248</v>
      </c>
      <c r="N485" s="497" t="s">
        <v>248</v>
      </c>
      <c r="O485" s="497" t="s">
        <v>248</v>
      </c>
      <c r="P485" s="497" t="s">
        <v>248</v>
      </c>
      <c r="Q485" s="497" t="s">
        <v>248</v>
      </c>
      <c r="R485" s="497" t="s">
        <v>248</v>
      </c>
      <c r="S485" s="497" t="s">
        <v>248</v>
      </c>
      <c r="T485" s="497" t="s">
        <v>248</v>
      </c>
      <c r="U485" s="497" t="s">
        <v>248</v>
      </c>
      <c r="V485" s="497" t="s">
        <v>248</v>
      </c>
      <c r="W485" s="497" t="s">
        <v>437</v>
      </c>
      <c r="X485" s="497" t="s">
        <v>437</v>
      </c>
      <c r="Y485" s="497" t="s">
        <v>483</v>
      </c>
      <c r="Z485" s="497" t="s">
        <v>483</v>
      </c>
      <c r="AA485" s="497" t="s">
        <v>483</v>
      </c>
      <c r="AB485" s="497" t="s">
        <v>483</v>
      </c>
      <c r="AC485" s="86" t="s">
        <v>547</v>
      </c>
      <c r="AD485" s="497" t="s">
        <v>578</v>
      </c>
      <c r="AE485" s="497" t="s">
        <v>578</v>
      </c>
      <c r="AK485" s="61"/>
      <c r="AL485" s="61"/>
      <c r="AM485" s="61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1" ht="13.5" thickBot="1" x14ac:dyDescent="0.25">
      <c r="A486" s="500" t="s">
        <v>11</v>
      </c>
      <c r="B486" s="497" t="s">
        <v>81</v>
      </c>
      <c r="C486" s="497" t="s">
        <v>117</v>
      </c>
      <c r="D486" s="497" t="s">
        <v>134</v>
      </c>
      <c r="E486" s="497" t="s">
        <v>180</v>
      </c>
      <c r="F486" s="497" t="s">
        <v>191</v>
      </c>
      <c r="G486" s="497" t="s">
        <v>220</v>
      </c>
      <c r="H486" s="497" t="s">
        <v>116</v>
      </c>
      <c r="I486" s="497" t="s">
        <v>249</v>
      </c>
      <c r="K486" s="497" t="s">
        <v>293</v>
      </c>
      <c r="L486" s="12"/>
      <c r="M486" s="497" t="s">
        <v>293</v>
      </c>
      <c r="N486" s="497" t="s">
        <v>311</v>
      </c>
      <c r="O486" s="497" t="s">
        <v>329</v>
      </c>
      <c r="P486" s="497" t="s">
        <v>342</v>
      </c>
      <c r="Q486" s="497" t="s">
        <v>356</v>
      </c>
      <c r="R486" s="497" t="s">
        <v>369</v>
      </c>
      <c r="S486" s="497" t="s">
        <v>376</v>
      </c>
      <c r="T486" s="497" t="s">
        <v>387</v>
      </c>
      <c r="U486" s="497" t="s">
        <v>400</v>
      </c>
      <c r="V486" s="497" t="s">
        <v>414</v>
      </c>
      <c r="W486" s="497" t="s">
        <v>438</v>
      </c>
      <c r="X486" s="497" t="s">
        <v>454</v>
      </c>
      <c r="Y486" s="497" t="s">
        <v>484</v>
      </c>
      <c r="Z486" s="497" t="s">
        <v>509</v>
      </c>
      <c r="AA486" s="497" t="s">
        <v>526</v>
      </c>
      <c r="AB486" s="497" t="s">
        <v>538</v>
      </c>
      <c r="AC486" s="497" t="s">
        <v>547</v>
      </c>
      <c r="AD486" s="497" t="s">
        <v>578</v>
      </c>
      <c r="AE486" s="497" t="s">
        <v>639</v>
      </c>
      <c r="AF486" s="116"/>
      <c r="AK486" s="61"/>
      <c r="AL486" s="61"/>
      <c r="AM486" s="61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1" ht="13.5" thickBot="1" x14ac:dyDescent="0.25">
      <c r="A487" s="500"/>
      <c r="B487" s="497"/>
      <c r="C487" s="497"/>
      <c r="D487" s="497"/>
      <c r="E487" s="497"/>
      <c r="F487" s="497"/>
      <c r="G487" s="497"/>
      <c r="H487" s="497"/>
      <c r="I487" s="497"/>
      <c r="K487" s="497"/>
      <c r="L487" s="12"/>
      <c r="M487" s="497"/>
      <c r="N487" s="497"/>
      <c r="O487" s="497"/>
      <c r="P487" s="497"/>
      <c r="Q487" s="497"/>
      <c r="R487" s="497"/>
      <c r="S487" s="497"/>
      <c r="T487" s="497"/>
      <c r="U487" s="497"/>
      <c r="V487" s="497"/>
      <c r="W487" s="497"/>
      <c r="X487" s="497"/>
      <c r="Y487" s="497"/>
      <c r="Z487" s="497"/>
      <c r="AA487" s="497"/>
      <c r="AB487" s="497"/>
      <c r="AC487" s="497"/>
      <c r="AD487" s="497"/>
      <c r="AE487" s="497"/>
      <c r="AK487" s="61"/>
      <c r="AL487" s="61"/>
      <c r="AM487" s="61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1" ht="17.25" thickBot="1" x14ac:dyDescent="0.25">
      <c r="A488" s="57" t="s">
        <v>14</v>
      </c>
      <c r="B488" s="58">
        <f>IFERROR(IF(V21="",0,V21)+IF(X21="",0,X21)+IF(Z21="",0,Z21)+IF(AB21="",0,AB21)+IF(V22="",0,V22)+IF(X22="",0,X22)+IF(Z22="",0,Z22)+IF(AB22="",0,AB22)+IF(V23="",0,V23)+IF(X23="",0,X23)+IF(Z23="",0,Z23)+IF(AB23="",0,AB23)+IF(V24="",0,V24)+IF(X24="",0,X24)+IF(Z24="",0,Z24)+IF(AB24="",0,AB24)+IF(V25="",0,V25)+IF(X25="",0,X25)+IF(Z25="",0,Z25)+IF(AB25="",0,AB25)+IF(V26="",0,V26)+IF(X26="",0,X26)+IF(Z26="",0,Z26)+IF(AB26="",0,AB26)+IF(V27="",0,V27)+IF(X27="",0,X27)+IF(Z27="",0,Z27)+IF(AB27="",0,AB27)+IF(V28="",0,V28)+IF(X28="",0,X28)+IF(Z28="",0,Z28)+IF(AB28="",0,AB28)+IF(V29="",0,V29)+IF(X29="",0,X29)+IF(Z29="",0,Z29)+IF(AB29="",0,AB29)+IF(V33="",0,V33)+IF(X33="",0,X33)+IF(Z33="",0,Z33)+IF(AB33="",0,AB33),0)</f>
        <v>0</v>
      </c>
      <c r="C488" s="58">
        <f>IFERROR(IF(V39="",0,V39)+IF(X39="",0,X39)+IF(Z39="",0,Z39)+IF(AB39="",0,AB39)+IF(V40="",0,V40)+IF(X40="",0,X40)+IF(Z40="",0,Z40)+IF(AB40="",0,AB40)+IF(V44="",0,V44)+IF(X44="",0,X44)+IF(Z44="",0,Z44)+IF(AB44="",0,AB44)+IF(V45="",0,V45)+IF(X45="",0,X45)+IF(Z45="",0,Z45)+IF(AB45="",0,AB45),0)</f>
        <v>0</v>
      </c>
      <c r="D488" s="58">
        <f>IFERROR(IF(V50="",0,V50)+IF(X50="",0,X50)+IF(Z50="",0,Z50)+IF(AB50="",0,AB50)+IF(V51="",0,V51)+IF(X51="",0,X51)+IF(Z51="",0,Z51)+IF(AB51="",0,AB51)+IF(V55="",0,V55)+IF(X55="",0,X55)+IF(Z55="",0,Z55)+IF(AB55="",0,AB55)+IF(V59="",0,V59)+IF(X59="",0,X59)+IF(Z59="",0,Z59)+IF(AB59="",0,AB59)+IF(V60="",0,V60)+IF(X60="",0,X60)+IF(Z60="",0,Z60)+IF(AB60="",0,AB60)+IF(V61="",0,V61)+IF(X61="",0,X61)+IF(Z61="",0,Z61)+IF(AB61="",0,AB61)+IF(V62="",0,V62)+IF(X62="",0,X62)+IF(Z62="",0,Z62)+IF(AB62="",0,AB62)+IF(V63="",0,V63)+IF(X63="",0,X63)+IF(Z63="",0,Z63)+IF(AB63="",0,AB63)+IF(V64="",0,V64)+IF(X64="",0,X64)+IF(Z64="",0,Z64)+IF(AB64="",0,AB64)+IF(V68="",0,V68)+IF(X68="",0,X68)+IF(Z68="",0,Z68)+IF(AB68="",0,AB68)+IF(V69="",0,V69)+IF(X69="",0,X69)+IF(Z69="",0,Z69)+IF(AB69="",0,AB69)+IF(V70="",0,V70)+IF(X70="",0,X70)+IF(Z70="",0,Z70)+IF(AB70="",0,AB70)+IF(V71="",0,V71)+IF(X71="",0,X71)+IF(Z71="",0,Z71)+IF(AB71="",0,AB71)+IF(V75="",0,V75)+IF(X75="",0,X75)+IF(Z75="",0,Z75)+IF(AB75="",0,AB75)+IF(V76="",0,V76)+IF(X76="",0,X76)+IF(Z76="",0,Z76)+IF(AB76="",0,AB76),0)</f>
        <v>0</v>
      </c>
      <c r="E488" s="58">
        <f>IFERROR(IF(V81="",0,V81)+IF(X81="",0,X81)+IF(Z81="",0,Z81)+IF(AB81="",0,AB81)+IF(V85="",0,V85)+IF(X85="",0,X85)+IF(Z85="",0,Z85)+IF(AB85="",0,AB85)+IF(V86="",0,V86)+IF(X86="",0,X86)+IF(Z86="",0,Z86)+IF(AB86="",0,AB86),0)</f>
        <v>0</v>
      </c>
      <c r="F488" s="58">
        <f>IFERROR(IF(V91="",0,V91)+IF(X91="",0,X91)+IF(Z91="",0,Z91)+IF(AB91="",0,AB91)+IF(V92="",0,V92)+IF(X92="",0,X92)+IF(Z92="",0,Z92)+IF(AB92="",0,AB92)+IF(V93="",0,V93)+IF(X93="",0,X93)+IF(Z93="",0,Z93)+IF(AB93="",0,AB93)+IF(V94="",0,V94)+IF(X94="",0,X94)+IF(Z94="",0,Z94)+IF(AB94="",0,AB94)+IF(V98="",0,V98)+IF(X98="",0,X98)+IF(Z98="",0,Z98)+IF(AB98="",0,AB98)+IF(V99="",0,V99)+IF(X99="",0,X99)+IF(Z99="",0,Z99)+IF(AB99="",0,AB99)+IF(V103="",0,V103)+IF(X103="",0,X103)+IF(Z103="",0,Z103)+IF(AB103="",0,AB103)+IF(V104="",0,V104)+IF(X104="",0,X104)+IF(Z104="",0,Z104)+IF(AB104="",0,AB104)+IF(V105="",0,V105)+IF(X105="",0,X105)+IF(Z105="",0,Z105)+IF(AB105="",0,AB105)+IF(V106="",0,V106)+IF(X106="",0,X106)+IF(Z106="",0,Z106)+IF(AB106="",0,AB106)+IF(V107="",0,V107)+IF(X107="",0,X107)+IF(Z107="",0,Z107)+IF(AB107="",0,AB107)+IF(V111="",0,V111)+IF(X111="",0,X111)+IF(Z111="",0,Z111)+IF(AB111="",0,AB111)+IF(V112="",0,V112)+IF(X112="",0,X112)+IF(Z112="",0,Z112)+IF(AB112="",0,AB112)+IF(V113="",0,V113)+IF(X113="",0,X113)+IF(Z113="",0,Z113)+IF(AB113="",0,AB113),0)</f>
        <v>0</v>
      </c>
      <c r="G488" s="58">
        <f>IFERROR(IF(V118="",0,V118)+IF(X118="",0,X118)+IF(Z118="",0,Z118)+IF(AB118="",0,AB118)+IF(V122="",0,V122)+IF(X122="",0,X122)+IF(Z122="",0,Z122)+IF(AB122="",0,AB122)+IF(V123="",0,V123)+IF(X123="",0,X123)+IF(Z123="",0,Z123)+IF(AB123="",0,AB123),0)</f>
        <v>0</v>
      </c>
      <c r="H488" s="58">
        <f>IFERROR(IF(V128="",0,V128)+IF(X128="",0,X128)+IF(Z128="",0,Z128)+IF(AB128="",0,AB128)+IF(V129="",0,V129)+IF(X129="",0,X129)+IF(Z129="",0,Z129)+IF(AB129="",0,AB129)+IF(V130="",0,V130)+IF(X130="",0,X130)+IF(Z130="",0,Z130)+IF(AB130="",0,AB130)+IF(V131="",0,V131)+IF(X131="",0,X131)+IF(Z131="",0,Z131)+IF(AB131="",0,AB131)+IF(V135="",0,V135)+IF(X135="",0,X135)+IF(Z135="",0,Z135)+IF(AB135="",0,AB135)+IF(V136="",0,V136)+IF(X136="",0,X136)+IF(Z136="",0,Z136)+IF(AB136="",0,AB136),0)</f>
        <v>0</v>
      </c>
      <c r="I488" s="58">
        <f>IFERROR(IF(V142="",0,V142)+IF(X142="",0,X142)+IF(Z142="",0,Z142)+IF(AB142="",0,AB142)+IF(V146="",0,V146)+IF(X146="",0,X146)+IF(Z146="",0,Z146)+IF(AB146="",0,AB146)+IF(V147="",0,V147)+IF(X147="",0,X147)+IF(Z147="",0,Z147)+IF(AB147="",0,AB147)+IF(V148="",0,V148)+IF(X148="",0,X148)+IF(Z148="",0,Z148)+IF(AB148="",0,AB148)+IF(V149="",0,V149)+IF(X149="",0,X149)+IF(Z149="",0,Z149)+IF(AB149="",0,AB149),0)</f>
        <v>0</v>
      </c>
      <c r="K488" s="58">
        <f>IFERROR(IF(V180="",0,V180)+IF(X180="",0,X180)+IF(Z180="",0,Z180)+IF(AB180="",0,AB180)+IF(V181="",0,V181)+IF(X181="",0,X181)+IF(Z181="",0,Z181)+IF(AB181="",0,AB181)+IF(V182="",0,V182)+IF(X182="",0,X182)+IF(Z182="",0,Z182)+IF(AB182="",0,AB182)+IF(V183="",0,V183)+IF(X183="",0,X183)+IF(Z183="",0,Z183)+IF(AB183="",0,AB183)+IF(V184="",0,V184)+IF(X184="",0,X184)+IF(Z184="",0,Z184)+IF(AB184="",0,AB184)+IF(V185="",0,V185)+IF(X185="",0,X185)+IF(Z185="",0,Z185)+IF(AB185="",0,AB185),0)</f>
        <v>0</v>
      </c>
      <c r="L488" s="12"/>
      <c r="M488" s="58">
        <f>IFERROR(IF(V180="",0,V180)+IF(X180="",0,X180)+IF(Z180="",0,Z180)+IF(AB180="",0,AB180)+IF(V181="",0,V181)+IF(X181="",0,X181)+IF(Z181="",0,Z181)+IF(AB181="",0,AB181)+IF(V182="",0,V182)+IF(X182="",0,X182)+IF(Z182="",0,Z182)+IF(AB182="",0,AB182)+IF(V183="",0,V183)+IF(X183="",0,X183)+IF(Z183="",0,Z183)+IF(AB183="",0,AB183)+IF(V184="",0,V184)+IF(X184="",0,X184)+IF(Z184="",0,Z184)+IF(AB184="",0,AB184)+IF(V185="",0,V185)+IF(X185="",0,X185)+IF(Z185="",0,Z185)+IF(AB185="",0,AB185),0)</f>
        <v>0</v>
      </c>
      <c r="N488" s="58">
        <f>IFERROR(IF(V190="",0,V190)+IF(X190="",0,X190)+IF(Z190="",0,Z190)+IF(AB190="",0,AB190)+IF(V191="",0,V191)+IF(X191="",0,X191)+IF(Z191="",0,Z191)+IF(AB191="",0,AB191)+IF(V192="",0,V192)+IF(X192="",0,X192)+IF(Z192="",0,Z192)+IF(AB192="",0,AB192)+IF(V193="",0,V193)+IF(X193="",0,X193)+IF(Z193="",0,Z193)+IF(AB193="",0,AB193)+IF(V194="",0,V194)+IF(X194="",0,X194)+IF(Z194="",0,Z194)+IF(AB194="",0,AB194)+IF(V195="",0,V195)+IF(X195="",0,X195)+IF(Z195="",0,Z195)+IF(AB195="",0,AB195)+IF(V196="",0,V196)+IF(X196="",0,X196)+IF(Z196="",0,Z196)+IF(AB196="",0,AB196)+IF(V200="",0,V200)+IF(X200="",0,X200)+IF(Z200="",0,Z200)+IF(AB200="",0,AB200),0)</f>
        <v>0</v>
      </c>
      <c r="O488" s="58">
        <f>IFERROR(IF(V205="",0,V205)+IF(X205="",0,X205)+IF(Z205="",0,Z205)+IF(AB205="",0,AB205)+IF(V206="",0,V206)+IF(X206="",0,X206)+IF(Z206="",0,Z206)+IF(AB206="",0,AB206)+IF(V207="",0,V207)+IF(X207="",0,X207)+IF(Z207="",0,Z207)+IF(AB207="",0,AB207)+IF(V208="",0,V208)+IF(X208="",0,X208)+IF(Z208="",0,Z208)+IF(AB208="",0,AB208),0)</f>
        <v>0</v>
      </c>
      <c r="P488" s="58">
        <f>IFERROR(IF(V213="",0,V213)+IF(X213="",0,X213)+IF(Z213="",0,Z213)+IF(AB213="",0,AB213)+IF(V214="",0,V214)+IF(X214="",0,X214)+IF(Z214="",0,Z214)+IF(AB214="",0,AB214)+IF(V215="",0,V215)+IF(X215="",0,X215)+IF(Z215="",0,Z215)+IF(AB215="",0,AB215)+IF(V216="",0,V216)+IF(X216="",0,X216)+IF(Z216="",0,Z216)+IF(AB216="",0,AB216)+IF(V217="",0,V217)+IF(X217="",0,X217)+IF(Z217="",0,Z217)+IF(AB217="",0,AB217)+IF(V218="",0,V218)+IF(X218="",0,X218)+IF(Z218="",0,Z218)+IF(AB218="",0,AB218),0)</f>
        <v>0</v>
      </c>
      <c r="Q488" s="58">
        <f>IFERROR(IF(V223="",0,V223)+IF(X223="",0,X223)+IF(Z223="",0,Z223)+IF(AB223="",0,AB223)+IF(V224="",0,V224)+IF(X224="",0,X224)+IF(Z224="",0,Z224)+IF(AB224="",0,AB224)+IF(V228="",0,V228)+IF(X228="",0,X228)+IF(Z228="",0,Z228)+IF(AB228="",0,AB228)+IF(V229="",0,V229)+IF(X229="",0,X229)+IF(Z229="",0,Z229)+IF(AB229="",0,AB229),0)</f>
        <v>0</v>
      </c>
      <c r="R488" s="58">
        <f>IFERROR(IF(V234="",0,V234)+IF(X234="",0,X234)+IF(Z234="",0,Z234)+IF(AB234="",0,AB234)+IF(V238="",0,V238)+IF(X238="",0,X238)+IF(Z238="",0,Z238)+IF(AB238="",0,AB238),0)</f>
        <v>0</v>
      </c>
      <c r="S488" s="58">
        <f>IFERROR(IF(V243="",0,V243)+IF(X243="",0,X243)+IF(Z243="",0,Z243)+IF(AB243="",0,AB243)+IF(V244="",0,V244)+IF(X244="",0,X244)+IF(Z244="",0,Z244)+IF(AB244="",0,AB244)+IF(V248="",0,V248)+IF(X248="",0,X248)+IF(Z248="",0,Z248)+IF(AB248="",0,AB248)+IF(V252="",0,V252)+IF(X252="",0,X252)+IF(Z252="",0,Z252)+IF(AB252="",0,AB252),0)</f>
        <v>0</v>
      </c>
      <c r="T488" s="58">
        <f>IFERROR(IF(V257="",0,V257)+IF(X257="",0,X257)+IF(Z257="",0,Z257)+IF(AB257="",0,AB257)+IF(V261="",0,V261)+IF(X261="",0,X261)+IF(Z261="",0,Z261)+IF(AB261="",0,AB261)+IF(V262="",0,V262)+IF(X262="",0,X262)+IF(Z262="",0,Z262)+IF(AB262="",0,AB262)+IF(V266="",0,V266)+IF(X266="",0,X266)+IF(Z266="",0,Z266)+IF(AB266="",0,AB266),0)</f>
        <v>0</v>
      </c>
      <c r="U488" s="58">
        <f>IFERROR(IF(V271="",0,V271)+IF(X271="",0,X271)+IF(Z271="",0,Z271)+IF(AB271="",0,AB271)+IF(V275="",0,V275)+IF(X275="",0,X275)+IF(Z275="",0,Z275)+IF(AB275="",0,AB275)+IF(V279="",0,V279)+IF(X279="",0,X279)+IF(Z279="",0,Z279)+IF(AB279="",0,AB279)+IF(V283="",0,V283)+IF(X283="",0,X283)+IF(Z283="",0,Z283)+IF(AB283="",0,AB283),0)</f>
        <v>0</v>
      </c>
      <c r="V488" s="58">
        <f>IFERROR(IF(V288="",0,V288)+IF(X288="",0,X288)+IF(Z288="",0,Z288)+IF(AB288="",0,AB288)+IF(V289="",0,V289)+IF(X289="",0,X289)+IF(Z289="",0,Z289)+IF(AB289="",0,AB289)+IF(V293="",0,V293)+IF(X293="",0,X293)+IF(Z293="",0,Z293)+IF(AB293="",0,AB293)+IF(V297="",0,V297)+IF(X297="",0,X297)+IF(Z297="",0,Z297)+IF(AB297="",0,AB297)+IF(V298="",0,V298)+IF(X298="",0,X298)+IF(Z298="",0,Z298)+IF(AB298="",0,AB298)+IF(V299="",0,V299)+IF(X299="",0,X299)+IF(Z299="",0,Z299)+IF(AB299="",0,AB299)+IF(V300="",0,V300)+IF(X300="",0,X300)+IF(Z300="",0,Z300)+IF(AB300="",0,AB300)+IF(V304="",0,V304)+IF(X304="",0,X304)+IF(Z304="",0,Z304)+IF(AB304="",0,AB304),0)</f>
        <v>0</v>
      </c>
      <c r="W488" s="58">
        <f>IFERROR(IF(V310="",0,V310)+IF(X310="",0,X310)+IF(Z310="",0,Z310)+IF(AB310="",0,AB310)+IF(V311="",0,V311)+IF(X311="",0,X311)+IF(Z311="",0,Z311)+IF(AB311="",0,AB311)+IF(V312="",0,V312)+IF(X312="",0,X312)+IF(Z312="",0,Z312)+IF(AB312="",0,AB312)+IF(V313="",0,V313)+IF(X313="",0,X313)+IF(Z313="",0,Z313)+IF(AB313="",0,AB313)+IF(V314="",0,V314)+IF(X314="",0,X314)+IF(Z314="",0,Z314)+IF(AB314="",0,AB314)+IF(V318="",0,V318)+IF(X318="",0,X318)+IF(Z318="",0,Z318)+IF(AB318="",0,AB318),0)</f>
        <v>405</v>
      </c>
      <c r="X488" s="58">
        <f>IFERROR(IF(V323="",0,V323)+IF(X323="",0,X323)+IF(Z323="",0,Z323)+IF(AB323="",0,AB323)+IF(V324="",0,V324)+IF(X324="",0,X324)+IF(Z324="",0,Z324)+IF(AB324="",0,AB324)+IF(V325="",0,V325)+IF(X325="",0,X325)+IF(Z325="",0,Z325)+IF(AB325="",0,AB325)+IF(V326="",0,V326)+IF(X326="",0,X326)+IF(Z326="",0,Z326)+IF(AB326="",0,AB326)+IF(V327="",0,V327)+IF(X327="",0,X327)+IF(Z327="",0,Z327)+IF(AB327="",0,AB327)+IF(V328="",0,V328)+IF(X328="",0,X328)+IF(Z328="",0,Z328)+IF(AB328="",0,AB328)+IF(V332="",0,V332)+IF(X332="",0,X332)+IF(Z332="",0,Z332)+IF(AB332="",0,AB332)+IF(V336="",0,V336)+IF(X336="",0,X336)+IF(Z336="",0,Z336)+IF(AB336="",0,AB336)+IF(V337="",0,V337)+IF(X337="",0,X337)+IF(Z337="",0,Z337)+IF(AB337="",0,AB337)+IF(V338="",0,V338)+IF(X338="",0,X338)+IF(Z338="",0,Z338)+IF(AB338="",0,AB338)+IF(V342="",0,V342)+IF(X342="",0,X342)+IF(Z342="",0,Z342)+IF(AB342="",0,AB342),0)</f>
        <v>0</v>
      </c>
      <c r="Y488" s="58">
        <f>IFERROR(IF(V348="",0,V348)+IF(X348="",0,X348)+IF(Z348="",0,Z348)+IF(AB348="",0,AB348)+IF(V352="",0,V352)+IF(X352="",0,X352)+IF(Z352="",0,Z352)+IF(AB352="",0,AB352)+IF(V353="",0,V353)+IF(X353="",0,X353)+IF(Z353="",0,Z353)+IF(AB353="",0,AB353)+IF(V354="",0,V354)+IF(X354="",0,X354)+IF(Z354="",0,Z354)+IF(AB354="",0,AB354)+IF(V355="",0,V355)+IF(X355="",0,X355)+IF(Z355="",0,Z355)+IF(AB355="",0,AB355)+IF(V356="",0,V356)+IF(X356="",0,X356)+IF(Z356="",0,Z356)+IF(AB356="",0,AB356)+IF(V357="",0,V357)+IF(X357="",0,X357)+IF(Z357="",0,Z357)+IF(AB357="",0,AB357)+IF(V361="",0,V361)+IF(X361="",0,X361)+IF(Z361="",0,Z361)+IF(AB361="",0,AB361),0)</f>
        <v>0</v>
      </c>
      <c r="Z488" s="58">
        <f>IFERROR(IF(V366="",0,V366)+IF(X366="",0,X366)+IF(Z366="",0,Z366)+IF(AB366="",0,AB366)+IF(V367="",0,V367)+IF(X367="",0,X367)+IF(Z367="",0,Z367)+IF(AB367="",0,AB367)+IF(V371="",0,V371)+IF(X371="",0,X371)+IF(Z371="",0,Z371)+IF(AB371="",0,AB371)+IF(V372="",0,V372)+IF(X372="",0,X372)+IF(Z372="",0,Z372)+IF(AB372="",0,AB372)+IF(V373="",0,V373)+IF(X373="",0,X373)+IF(Z373="",0,Z373)+IF(AB373="",0,AB373),0)</f>
        <v>0</v>
      </c>
      <c r="AA488" s="58">
        <f>IFERROR(IF(V378="",0,V378)+IF(X378="",0,X378)+IF(Z378="",0,Z378)+IF(AB378="",0,AB378)+IF(V379="",0,V379)+IF(X379="",0,X379)+IF(Z379="",0,Z379)+IF(AB379="",0,AB379)+IF(V380="",0,V380)+IF(X380="",0,X380)+IF(Z380="",0,Z380)+IF(AB380="",0,AB380)+IF(V381="",0,V381)+IF(X381="",0,X381)+IF(Z381="",0,Z381)+IF(AB381="",0,AB381),0)</f>
        <v>0</v>
      </c>
      <c r="AB488" s="58">
        <f>IFERROR(IF(V386="",0,V386)+IF(X386="",0,X386)+IF(Z386="",0,Z386)+IF(AB386="",0,AB386)+IF(V387="",0,V387)+IF(X387="",0,X387)+IF(Z387="",0,Z387)+IF(AB387="",0,AB387)+IF(V391="",0,V391)+IF(X391="",0,X391)+IF(Z391="",0,Z391)+IF(AB391="",0,AB391),0)</f>
        <v>0</v>
      </c>
      <c r="AC488" s="58">
        <f>IFERROR(IF(V397="",0,V397)+IF(X397="",0,X397)+IF(Z397="",0,Z397)+IF(AB397="",0,AB397)+IF(V398="",0,V398)+IF(X398="",0,X398)+IF(Z398="",0,Z398)+IF(AB398="",0,AB398)+IF(V399="",0,V399)+IF(X399="",0,X399)+IF(Z399="",0,Z399)+IF(AB399="",0,AB399)+IF(V400="",0,V400)+IF(X400="",0,X400)+IF(Z400="",0,Z400)+IF(AB400="",0,AB400)+IF(V401="",0,V401)+IF(X401="",0,X401)+IF(Z401="",0,Z401)+IF(AB401="",0,AB401)+IF(V405="",0,V405)+IF(X405="",0,X405)+IF(Z405="",0,Z405)+IF(AB405="",0,AB405)+IF(V409="",0,V409)+IF(X409="",0,X409)+IF(Z409="",0,Z409)+IF(AB409="",0,AB409)+IF(V410="",0,V410)+IF(X410="",0,X410)+IF(Z410="",0,Z410)+IF(AB410="",0,AB410)+IF(V414="",0,V414)+IF(X414="",0,X414)+IF(Z414="",0,Z414)+IF(AB414="",0,AB414)+IF(V415="",0,V415)+IF(X415="",0,X415)+IF(Z415="",0,Z415)+IF(AB415="",0,AB415),0)</f>
        <v>0</v>
      </c>
      <c r="AD488" s="58">
        <f>IFERROR(IF(V421="",0,V421)+IF(X421="",0,X421)+IF(Z421="",0,Z421)+IF(AB421="",0,AB421)+IF(V422="",0,V422)+IF(X422="",0,X422)+IF(Z422="",0,Z422)+IF(AB422="",0,AB422)+IF(V423="",0,V423)+IF(X423="",0,X423)+IF(Z423="",0,Z423)+IF(AB423="",0,AB423)+IF(V424="",0,V424)+IF(X424="",0,X424)+IF(Z424="",0,Z424)+IF(AB424="",0,AB424)+IF(V428="",0,V428)+IF(X428="",0,X428)+IF(Z428="",0,Z428)+IF(AB428="",0,AB428)+IF(V429="",0,V429)+IF(X429="",0,X429)+IF(Z429="",0,Z429)+IF(AB429="",0,AB429)+IF(V433="",0,V433)+IF(X433="",0,X433)+IF(Z433="",0,Z433)+IF(AB433="",0,AB433)+IF(V434="",0,V434)+IF(X434="",0,X434)+IF(Z434="",0,Z434)+IF(AB434="",0,AB434)+IF(V435="",0,V435)+IF(X435="",0,X435)+IF(Z435="",0,Z435)+IF(AB435="",0,AB435)+IF(V436="",0,V436)+IF(X436="",0,X436)+IF(Z436="",0,Z436)+IF(AB436="",0,AB436)+IF(V437="",0,V437)+IF(X437="",0,X437)+IF(Z437="",0,Z437)+IF(AB437="",0,AB437)+IF(V438="",0,V438)+IF(X438="",0,X438)+IF(Z438="",0,Z438)+IF(AB438="",0,AB438)+IF(V442="",0,V442)+IF(X442="",0,X442)+IF(Z442="",0,Z442)+IF(AB442="",0,AB442)+IF(V443="",0,V443)+IF(X443="",0,X443)+IF(Z443="",0,Z443)+IF(AB443="",0,AB443)+IF(V444="",0,V444)+IF(X444="",0,X444)+IF(Z444="",0,Z444)+IF(AB444="",0,AB444)+IF(V448="",0,V448)+IF(X448="",0,X448)+IF(Z448="",0,Z448)+IF(AB448="",0,AB448),0)</f>
        <v>0</v>
      </c>
      <c r="AE488" s="58">
        <f>IFERROR(IF(V453="",0,V453)+IF(X453="",0,X453)+IF(Z453="",0,Z453)+IF(AB453="",0,AB453)+IF(V454="",0,V454)+IF(X454="",0,X454)+IF(Z454="",0,Z454)+IF(AB454="",0,AB454)+IF(V455="",0,V455)+IF(X455="",0,X455)+IF(Z455="",0,Z455)+IF(AB455="",0,AB455)+IF(V456="",0,V456)+IF(X456="",0,X456)+IF(Z456="",0,Z456)+IF(AB456="",0,AB456)+IF(V457="",0,V457)+IF(X457="",0,X457)+IF(Z457="",0,Z457)+IF(AB457="",0,AB457)+IF(V461="",0,V461)+IF(X461="",0,X461)+IF(Z461="",0,Z461)+IF(AB461="",0,AB461)+IF(V462="",0,V462)+IF(X462="",0,X462)+IF(Z462="",0,Z462)+IF(AB462="",0,AB462)+IF(V463="",0,V463)+IF(X463="",0,X463)+IF(Z463="",0,Z463)+IF(AB463="",0,AB463)+IF(V467="",0,V467)+IF(X467="",0,X467)+IF(Z467="",0,Z467)+IF(AB467="",0,AB467)+IF(V468="",0,V468)+IF(X468="",0,X468)+IF(Z468="",0,Z468)+IF(AB468="",0,AB468)+IF(V469="",0,V469)+IF(X469="",0,X469)+IF(Z469="",0,Z469)+IF(AB469="",0,AB469)+IF(V470="",0,V470)+IF(X470="",0,X470)+IF(Z470="",0,Z470)+IF(AB470="",0,AB470)+IF(V471="",0,V471)+IF(X471="",0,X471)+IF(Z471="",0,Z471)+IF(AB471="",0,AB471)+IF(V475="",0,V475)+IF(X475="",0,X475)+IF(Z475="",0,Z475)+IF(AB475="",0,AB475),0)</f>
        <v>0</v>
      </c>
      <c r="AK488" s="61"/>
      <c r="AL488" s="61"/>
      <c r="AM488" s="61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</sheetData>
  <sheetProtection algorithmName="SHA-512" hashValue="Dy4yHAhZIGOILaoNMvlQI3AFWab3FvPVyHdRTeqEob5M+Fq4d6NtHHElls8bqYlovwV45A+wtTjK/SzZ9YHriw==" saltValue="ockcnCS+PJcsW+i7CgDszg==" spinCount="100000" sheet="1" objects="1" scenarios="1" sort="0" autoFilter="0" pivotTables="0"/>
  <autoFilter ref="A17:BC17" xr:uid="{00000000-0009-0000-0000-000000000000}">
    <filterColumn colId="12" showButton="0"/>
    <filterColumn colId="14" showButton="0"/>
    <filterColumn colId="15" showButton="0"/>
    <filterColumn colId="16" showButton="0"/>
    <filterColumn colId="17" showButton="0"/>
  </autoFilter>
  <dataConsolidate/>
  <mergeCells count="822"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M23:N23"/>
    <mergeCell ref="O23:S23"/>
    <mergeCell ref="M24:N24"/>
    <mergeCell ref="O24:S24"/>
    <mergeCell ref="M25:N25"/>
    <mergeCell ref="O25:S25"/>
    <mergeCell ref="M26:N26"/>
    <mergeCell ref="O26:S26"/>
    <mergeCell ref="M27:N27"/>
    <mergeCell ref="O27:S27"/>
    <mergeCell ref="M28:N28"/>
    <mergeCell ref="O28:S28"/>
    <mergeCell ref="M29:N29"/>
    <mergeCell ref="O29:S29"/>
    <mergeCell ref="O30:S30"/>
    <mergeCell ref="A30:N31"/>
    <mergeCell ref="O31:S31"/>
    <mergeCell ref="A32:AF32"/>
    <mergeCell ref="M33:N33"/>
    <mergeCell ref="O33:S33"/>
    <mergeCell ref="O34:S34"/>
    <mergeCell ref="A34:N35"/>
    <mergeCell ref="O35:S35"/>
    <mergeCell ref="A36:AF36"/>
    <mergeCell ref="A37:AF37"/>
    <mergeCell ref="A38:AF38"/>
    <mergeCell ref="M39:N39"/>
    <mergeCell ref="O39:S39"/>
    <mergeCell ref="M40:N40"/>
    <mergeCell ref="O40:S40"/>
    <mergeCell ref="O41:S41"/>
    <mergeCell ref="A41:N42"/>
    <mergeCell ref="O42:S42"/>
    <mergeCell ref="A43:AF43"/>
    <mergeCell ref="M44:N44"/>
    <mergeCell ref="O44:S44"/>
    <mergeCell ref="M45:N45"/>
    <mergeCell ref="O45:S45"/>
    <mergeCell ref="O46:S46"/>
    <mergeCell ref="A46:N47"/>
    <mergeCell ref="O47:S47"/>
    <mergeCell ref="A48:AF48"/>
    <mergeCell ref="A49:AF49"/>
    <mergeCell ref="M50:N50"/>
    <mergeCell ref="O50:S50"/>
    <mergeCell ref="M51:N51"/>
    <mergeCell ref="O51:S51"/>
    <mergeCell ref="O52:S52"/>
    <mergeCell ref="A52:N53"/>
    <mergeCell ref="O53:S53"/>
    <mergeCell ref="A54:AF54"/>
    <mergeCell ref="M55:N55"/>
    <mergeCell ref="O55:S55"/>
    <mergeCell ref="O56:S56"/>
    <mergeCell ref="A56:N57"/>
    <mergeCell ref="O57:S57"/>
    <mergeCell ref="A58:AF58"/>
    <mergeCell ref="M59:N59"/>
    <mergeCell ref="O59:S59"/>
    <mergeCell ref="M60:N60"/>
    <mergeCell ref="O60:S60"/>
    <mergeCell ref="M61:N61"/>
    <mergeCell ref="O61:S61"/>
    <mergeCell ref="M62:N62"/>
    <mergeCell ref="O62:S62"/>
    <mergeCell ref="M63:N63"/>
    <mergeCell ref="O63:S63"/>
    <mergeCell ref="M64:N64"/>
    <mergeCell ref="O64:S64"/>
    <mergeCell ref="O65:S65"/>
    <mergeCell ref="A65:N66"/>
    <mergeCell ref="O66:S66"/>
    <mergeCell ref="A67:AF67"/>
    <mergeCell ref="M68:N68"/>
    <mergeCell ref="O68:S68"/>
    <mergeCell ref="M69:N69"/>
    <mergeCell ref="O69:S69"/>
    <mergeCell ref="M70:N70"/>
    <mergeCell ref="O70:S70"/>
    <mergeCell ref="M71:N71"/>
    <mergeCell ref="O71:S71"/>
    <mergeCell ref="O72:S72"/>
    <mergeCell ref="A72:N73"/>
    <mergeCell ref="O73:S73"/>
    <mergeCell ref="A74:AF74"/>
    <mergeCell ref="M75:N75"/>
    <mergeCell ref="O75:S75"/>
    <mergeCell ref="M76:N76"/>
    <mergeCell ref="O76:S76"/>
    <mergeCell ref="O77:S77"/>
    <mergeCell ref="A77:N78"/>
    <mergeCell ref="O78:S78"/>
    <mergeCell ref="A79:AF79"/>
    <mergeCell ref="A80:AF80"/>
    <mergeCell ref="M81:N81"/>
    <mergeCell ref="O81:S81"/>
    <mergeCell ref="O82:S82"/>
    <mergeCell ref="A82:N83"/>
    <mergeCell ref="O83:S83"/>
    <mergeCell ref="A84:AF84"/>
    <mergeCell ref="M85:N85"/>
    <mergeCell ref="O85:S85"/>
    <mergeCell ref="M86:N86"/>
    <mergeCell ref="O86:S86"/>
    <mergeCell ref="O87:S87"/>
    <mergeCell ref="A87:N88"/>
    <mergeCell ref="O88:S88"/>
    <mergeCell ref="A89:AF89"/>
    <mergeCell ref="A90:AF90"/>
    <mergeCell ref="M91:N91"/>
    <mergeCell ref="O91:S91"/>
    <mergeCell ref="M92:N92"/>
    <mergeCell ref="O92:S92"/>
    <mergeCell ref="M93:N93"/>
    <mergeCell ref="O93:S93"/>
    <mergeCell ref="M94:N94"/>
    <mergeCell ref="O94:S94"/>
    <mergeCell ref="O95:S95"/>
    <mergeCell ref="A95:N96"/>
    <mergeCell ref="O96:S96"/>
    <mergeCell ref="A97:AF97"/>
    <mergeCell ref="M98:N98"/>
    <mergeCell ref="O98:S98"/>
    <mergeCell ref="M99:N99"/>
    <mergeCell ref="O99:S99"/>
    <mergeCell ref="O100:S100"/>
    <mergeCell ref="A100:N101"/>
    <mergeCell ref="O101:S101"/>
    <mergeCell ref="A102:AF102"/>
    <mergeCell ref="M103:N103"/>
    <mergeCell ref="O103:S103"/>
    <mergeCell ref="M104:N104"/>
    <mergeCell ref="O104:S104"/>
    <mergeCell ref="M105:N105"/>
    <mergeCell ref="O105:S105"/>
    <mergeCell ref="M106:N106"/>
    <mergeCell ref="O106:S106"/>
    <mergeCell ref="M107:N107"/>
    <mergeCell ref="O107:S107"/>
    <mergeCell ref="O108:S108"/>
    <mergeCell ref="A108:N109"/>
    <mergeCell ref="O109:S109"/>
    <mergeCell ref="A110:AF110"/>
    <mergeCell ref="M111:N111"/>
    <mergeCell ref="O111:S111"/>
    <mergeCell ref="M112:N112"/>
    <mergeCell ref="O112:S112"/>
    <mergeCell ref="M113:N113"/>
    <mergeCell ref="O113:S113"/>
    <mergeCell ref="O114:S114"/>
    <mergeCell ref="A114:N115"/>
    <mergeCell ref="O115:S115"/>
    <mergeCell ref="A116:AF116"/>
    <mergeCell ref="A117:AF117"/>
    <mergeCell ref="M118:N118"/>
    <mergeCell ref="O118:S118"/>
    <mergeCell ref="O119:S119"/>
    <mergeCell ref="A119:N120"/>
    <mergeCell ref="O120:S120"/>
    <mergeCell ref="A121:AF121"/>
    <mergeCell ref="M122:N122"/>
    <mergeCell ref="O122:S122"/>
    <mergeCell ref="M123:N123"/>
    <mergeCell ref="O123:S123"/>
    <mergeCell ref="O124:S124"/>
    <mergeCell ref="A124:N125"/>
    <mergeCell ref="O125:S125"/>
    <mergeCell ref="A126:AF126"/>
    <mergeCell ref="A127:AF127"/>
    <mergeCell ref="M128:N128"/>
    <mergeCell ref="O128:S128"/>
    <mergeCell ref="M129:N129"/>
    <mergeCell ref="O129:S129"/>
    <mergeCell ref="M130:N130"/>
    <mergeCell ref="O130:S130"/>
    <mergeCell ref="M131:N131"/>
    <mergeCell ref="O131:S131"/>
    <mergeCell ref="O132:S132"/>
    <mergeCell ref="A132:N133"/>
    <mergeCell ref="O133:S133"/>
    <mergeCell ref="A134:AF134"/>
    <mergeCell ref="M135:N135"/>
    <mergeCell ref="O135:S135"/>
    <mergeCell ref="M136:N136"/>
    <mergeCell ref="O136:S136"/>
    <mergeCell ref="O137:S137"/>
    <mergeCell ref="A137:N138"/>
    <mergeCell ref="O138:S138"/>
    <mergeCell ref="A139:AF139"/>
    <mergeCell ref="A140:AF140"/>
    <mergeCell ref="A141:AF141"/>
    <mergeCell ref="M142:N142"/>
    <mergeCell ref="O142:S142"/>
    <mergeCell ref="O143:S143"/>
    <mergeCell ref="A143:N144"/>
    <mergeCell ref="O144:S144"/>
    <mergeCell ref="A145:AF145"/>
    <mergeCell ref="M146:N146"/>
    <mergeCell ref="O146:S146"/>
    <mergeCell ref="M147:N147"/>
    <mergeCell ref="O147:S147"/>
    <mergeCell ref="M148:N148"/>
    <mergeCell ref="O148:S148"/>
    <mergeCell ref="M149:N149"/>
    <mergeCell ref="O149:S149"/>
    <mergeCell ref="O150:S150"/>
    <mergeCell ref="A150:N151"/>
    <mergeCell ref="O151:S151"/>
    <mergeCell ref="A152:AF152"/>
    <mergeCell ref="A153:AF153"/>
    <mergeCell ref="M154:N154"/>
    <mergeCell ref="O154:S154"/>
    <mergeCell ref="O155:S155"/>
    <mergeCell ref="A155:N156"/>
    <mergeCell ref="O156:S156"/>
    <mergeCell ref="A157:AF157"/>
    <mergeCell ref="M158:N158"/>
    <mergeCell ref="O158:S158"/>
    <mergeCell ref="O159:S159"/>
    <mergeCell ref="A159:N160"/>
    <mergeCell ref="O160:S160"/>
    <mergeCell ref="A161:AF161"/>
    <mergeCell ref="M162:N162"/>
    <mergeCell ref="O162:S162"/>
    <mergeCell ref="O163:S163"/>
    <mergeCell ref="A163:N164"/>
    <mergeCell ref="O164:S164"/>
    <mergeCell ref="A165:AF165"/>
    <mergeCell ref="M166:N166"/>
    <mergeCell ref="O166:S166"/>
    <mergeCell ref="M167:N167"/>
    <mergeCell ref="O167:S167"/>
    <mergeCell ref="M168:N168"/>
    <mergeCell ref="O168:S168"/>
    <mergeCell ref="M169:N169"/>
    <mergeCell ref="O169:S169"/>
    <mergeCell ref="O170:S170"/>
    <mergeCell ref="A170:N171"/>
    <mergeCell ref="O171:S171"/>
    <mergeCell ref="A172:AF172"/>
    <mergeCell ref="M173:N173"/>
    <mergeCell ref="O173:S173"/>
    <mergeCell ref="M174:N174"/>
    <mergeCell ref="O174:S174"/>
    <mergeCell ref="M175:N175"/>
    <mergeCell ref="O175:S175"/>
    <mergeCell ref="O176:S176"/>
    <mergeCell ref="A176:N177"/>
    <mergeCell ref="O177:S177"/>
    <mergeCell ref="A178:AF178"/>
    <mergeCell ref="A179:AF179"/>
    <mergeCell ref="M180:N180"/>
    <mergeCell ref="O180:S180"/>
    <mergeCell ref="M181:N181"/>
    <mergeCell ref="O181:S181"/>
    <mergeCell ref="M182:N182"/>
    <mergeCell ref="O182:S182"/>
    <mergeCell ref="M183:N183"/>
    <mergeCell ref="O183:S183"/>
    <mergeCell ref="M184:N184"/>
    <mergeCell ref="O184:S184"/>
    <mergeCell ref="M185:N185"/>
    <mergeCell ref="O185:S185"/>
    <mergeCell ref="O186:S186"/>
    <mergeCell ref="A186:N187"/>
    <mergeCell ref="O187:S187"/>
    <mergeCell ref="A188:AF188"/>
    <mergeCell ref="A189:AF189"/>
    <mergeCell ref="M190:N190"/>
    <mergeCell ref="O190:S190"/>
    <mergeCell ref="M191:N191"/>
    <mergeCell ref="O191:S191"/>
    <mergeCell ref="M192:N192"/>
    <mergeCell ref="O192:S192"/>
    <mergeCell ref="M193:N193"/>
    <mergeCell ref="O193:S193"/>
    <mergeCell ref="M194:N194"/>
    <mergeCell ref="O194:S194"/>
    <mergeCell ref="M195:N195"/>
    <mergeCell ref="O195:S195"/>
    <mergeCell ref="M196:N196"/>
    <mergeCell ref="O196:S196"/>
    <mergeCell ref="O197:S197"/>
    <mergeCell ref="A197:N198"/>
    <mergeCell ref="O198:S198"/>
    <mergeCell ref="A199:AF199"/>
    <mergeCell ref="M200:N200"/>
    <mergeCell ref="O200:S200"/>
    <mergeCell ref="O201:S201"/>
    <mergeCell ref="A201:N202"/>
    <mergeCell ref="O202:S202"/>
    <mergeCell ref="A203:AF203"/>
    <mergeCell ref="A204:AF204"/>
    <mergeCell ref="M205:N205"/>
    <mergeCell ref="O205:S205"/>
    <mergeCell ref="M206:N206"/>
    <mergeCell ref="O206:S206"/>
    <mergeCell ref="M207:N207"/>
    <mergeCell ref="O207:S207"/>
    <mergeCell ref="M208:N208"/>
    <mergeCell ref="O208:S208"/>
    <mergeCell ref="O209:S209"/>
    <mergeCell ref="A209:N210"/>
    <mergeCell ref="O210:S210"/>
    <mergeCell ref="A211:AF211"/>
    <mergeCell ref="A212:AF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M218:N218"/>
    <mergeCell ref="O218:S218"/>
    <mergeCell ref="O219:S219"/>
    <mergeCell ref="A219:N220"/>
    <mergeCell ref="O220:S220"/>
    <mergeCell ref="A221:AF221"/>
    <mergeCell ref="A222:AF222"/>
    <mergeCell ref="M223:N223"/>
    <mergeCell ref="O223:S223"/>
    <mergeCell ref="M224:N224"/>
    <mergeCell ref="O224:S224"/>
    <mergeCell ref="O225:S225"/>
    <mergeCell ref="A225:N226"/>
    <mergeCell ref="O226:S226"/>
    <mergeCell ref="A227:AF227"/>
    <mergeCell ref="M228:N228"/>
    <mergeCell ref="O228:S228"/>
    <mergeCell ref="M229:N229"/>
    <mergeCell ref="O229:S229"/>
    <mergeCell ref="O230:S230"/>
    <mergeCell ref="A230:N231"/>
    <mergeCell ref="O231:S231"/>
    <mergeCell ref="A232:AF232"/>
    <mergeCell ref="A233:AF233"/>
    <mergeCell ref="M234:N234"/>
    <mergeCell ref="O234:S234"/>
    <mergeCell ref="O235:S235"/>
    <mergeCell ref="A235:N236"/>
    <mergeCell ref="O236:S236"/>
    <mergeCell ref="A237:AF237"/>
    <mergeCell ref="M238:N238"/>
    <mergeCell ref="O238:S238"/>
    <mergeCell ref="O239:S239"/>
    <mergeCell ref="A239:N240"/>
    <mergeCell ref="O240:S240"/>
    <mergeCell ref="A241:AF241"/>
    <mergeCell ref="A242:AF242"/>
    <mergeCell ref="M243:N243"/>
    <mergeCell ref="O243:S243"/>
    <mergeCell ref="M244:N244"/>
    <mergeCell ref="O244:S244"/>
    <mergeCell ref="O245:S245"/>
    <mergeCell ref="A245:N246"/>
    <mergeCell ref="O246:S246"/>
    <mergeCell ref="A247:AF247"/>
    <mergeCell ref="M248:N248"/>
    <mergeCell ref="O248:S248"/>
    <mergeCell ref="O249:S249"/>
    <mergeCell ref="A249:N250"/>
    <mergeCell ref="O250:S250"/>
    <mergeCell ref="A251:AF251"/>
    <mergeCell ref="M252:N252"/>
    <mergeCell ref="O252:S252"/>
    <mergeCell ref="O253:S253"/>
    <mergeCell ref="A253:N254"/>
    <mergeCell ref="O254:S254"/>
    <mergeCell ref="A255:AF255"/>
    <mergeCell ref="A256:AF256"/>
    <mergeCell ref="M257:N257"/>
    <mergeCell ref="O257:S257"/>
    <mergeCell ref="O258:S258"/>
    <mergeCell ref="A258:N259"/>
    <mergeCell ref="O259:S259"/>
    <mergeCell ref="A260:AF260"/>
    <mergeCell ref="M261:N261"/>
    <mergeCell ref="O261:S261"/>
    <mergeCell ref="M262:N262"/>
    <mergeCell ref="O262:S262"/>
    <mergeCell ref="O263:S263"/>
    <mergeCell ref="A263:N264"/>
    <mergeCell ref="O264:S264"/>
    <mergeCell ref="A265:AF265"/>
    <mergeCell ref="M266:N266"/>
    <mergeCell ref="O266:S266"/>
    <mergeCell ref="O267:S267"/>
    <mergeCell ref="A267:N268"/>
    <mergeCell ref="O268:S268"/>
    <mergeCell ref="A269:AF269"/>
    <mergeCell ref="A270:AF270"/>
    <mergeCell ref="M271:N271"/>
    <mergeCell ref="O271:S271"/>
    <mergeCell ref="O272:S272"/>
    <mergeCell ref="A272:N273"/>
    <mergeCell ref="O273:S273"/>
    <mergeCell ref="A274:AF274"/>
    <mergeCell ref="M275:N275"/>
    <mergeCell ref="O275:S275"/>
    <mergeCell ref="O276:S276"/>
    <mergeCell ref="A276:N277"/>
    <mergeCell ref="O277:S277"/>
    <mergeCell ref="A278:AF278"/>
    <mergeCell ref="M279:N279"/>
    <mergeCell ref="O279:S279"/>
    <mergeCell ref="O280:S280"/>
    <mergeCell ref="A280:N281"/>
    <mergeCell ref="O281:S281"/>
    <mergeCell ref="A282:AF282"/>
    <mergeCell ref="M283:N283"/>
    <mergeCell ref="O283:S283"/>
    <mergeCell ref="O284:S284"/>
    <mergeCell ref="A284:N285"/>
    <mergeCell ref="O285:S285"/>
    <mergeCell ref="A286:AF286"/>
    <mergeCell ref="A287:AF287"/>
    <mergeCell ref="M288:N288"/>
    <mergeCell ref="O288:S288"/>
    <mergeCell ref="M289:N289"/>
    <mergeCell ref="O289:S289"/>
    <mergeCell ref="O290:S290"/>
    <mergeCell ref="A290:N291"/>
    <mergeCell ref="O291:S291"/>
    <mergeCell ref="A292:AF292"/>
    <mergeCell ref="M293:N293"/>
    <mergeCell ref="O293:S293"/>
    <mergeCell ref="O294:S294"/>
    <mergeCell ref="A294:N295"/>
    <mergeCell ref="O295:S295"/>
    <mergeCell ref="A296:AF296"/>
    <mergeCell ref="M297:N297"/>
    <mergeCell ref="O297:S297"/>
    <mergeCell ref="M298:N298"/>
    <mergeCell ref="O298:S298"/>
    <mergeCell ref="M299:N299"/>
    <mergeCell ref="O299:S299"/>
    <mergeCell ref="M300:N300"/>
    <mergeCell ref="O300:S300"/>
    <mergeCell ref="O301:S301"/>
    <mergeCell ref="A301:N302"/>
    <mergeCell ref="O302:S302"/>
    <mergeCell ref="A303:AF303"/>
    <mergeCell ref="M304:N304"/>
    <mergeCell ref="O304:S304"/>
    <mergeCell ref="O305:S305"/>
    <mergeCell ref="A305:N306"/>
    <mergeCell ref="O306:S306"/>
    <mergeCell ref="A307:AF307"/>
    <mergeCell ref="A308:AF308"/>
    <mergeCell ref="A309:AF309"/>
    <mergeCell ref="M310:N310"/>
    <mergeCell ref="O310:S310"/>
    <mergeCell ref="M311:N311"/>
    <mergeCell ref="O311:S311"/>
    <mergeCell ref="M312:N312"/>
    <mergeCell ref="O312:S312"/>
    <mergeCell ref="M313:N313"/>
    <mergeCell ref="O313:S313"/>
    <mergeCell ref="M314:N314"/>
    <mergeCell ref="O314:S314"/>
    <mergeCell ref="O315:S315"/>
    <mergeCell ref="A315:N316"/>
    <mergeCell ref="O316:S316"/>
    <mergeCell ref="A317:AF317"/>
    <mergeCell ref="M318:N318"/>
    <mergeCell ref="O318:S318"/>
    <mergeCell ref="O319:S319"/>
    <mergeCell ref="A319:N320"/>
    <mergeCell ref="O320:S320"/>
    <mergeCell ref="A321:AF321"/>
    <mergeCell ref="A322:AF322"/>
    <mergeCell ref="M323:N323"/>
    <mergeCell ref="O323:S323"/>
    <mergeCell ref="M324:N324"/>
    <mergeCell ref="O324:S324"/>
    <mergeCell ref="M325:N325"/>
    <mergeCell ref="O325:S325"/>
    <mergeCell ref="M326:N326"/>
    <mergeCell ref="O326:S326"/>
    <mergeCell ref="M327:N327"/>
    <mergeCell ref="O327:S327"/>
    <mergeCell ref="M328:N328"/>
    <mergeCell ref="O328:S328"/>
    <mergeCell ref="O329:S329"/>
    <mergeCell ref="A329:N330"/>
    <mergeCell ref="O330:S330"/>
    <mergeCell ref="A331:AF331"/>
    <mergeCell ref="M332:N332"/>
    <mergeCell ref="O332:S332"/>
    <mergeCell ref="O333:S333"/>
    <mergeCell ref="A333:N334"/>
    <mergeCell ref="O334:S334"/>
    <mergeCell ref="A335:AF335"/>
    <mergeCell ref="M336:N336"/>
    <mergeCell ref="O336:S336"/>
    <mergeCell ref="M337:N337"/>
    <mergeCell ref="O337:S337"/>
    <mergeCell ref="M338:N338"/>
    <mergeCell ref="O338:S338"/>
    <mergeCell ref="O339:S339"/>
    <mergeCell ref="A339:N340"/>
    <mergeCell ref="O340:S340"/>
    <mergeCell ref="A341:AF341"/>
    <mergeCell ref="M342:N342"/>
    <mergeCell ref="O342:S342"/>
    <mergeCell ref="O343:S343"/>
    <mergeCell ref="A343:N344"/>
    <mergeCell ref="O344:S344"/>
    <mergeCell ref="A345:AF345"/>
    <mergeCell ref="A346:AF346"/>
    <mergeCell ref="A347:AF347"/>
    <mergeCell ref="M348:N348"/>
    <mergeCell ref="O348:S348"/>
    <mergeCell ref="O349:S349"/>
    <mergeCell ref="A349:N350"/>
    <mergeCell ref="O350:S350"/>
    <mergeCell ref="A351:AF351"/>
    <mergeCell ref="M352:N352"/>
    <mergeCell ref="O352:S352"/>
    <mergeCell ref="M353:N353"/>
    <mergeCell ref="O353:S353"/>
    <mergeCell ref="M354:N354"/>
    <mergeCell ref="O354:S354"/>
    <mergeCell ref="M355:N355"/>
    <mergeCell ref="O355:S355"/>
    <mergeCell ref="M356:N356"/>
    <mergeCell ref="O356:S356"/>
    <mergeCell ref="M357:N357"/>
    <mergeCell ref="O357:S357"/>
    <mergeCell ref="O358:S358"/>
    <mergeCell ref="A358:N359"/>
    <mergeCell ref="O359:S359"/>
    <mergeCell ref="A360:AF360"/>
    <mergeCell ref="M361:N361"/>
    <mergeCell ref="O361:S361"/>
    <mergeCell ref="O362:S362"/>
    <mergeCell ref="A362:N363"/>
    <mergeCell ref="O363:S363"/>
    <mergeCell ref="A364:AF364"/>
    <mergeCell ref="A365:AF365"/>
    <mergeCell ref="M366:N366"/>
    <mergeCell ref="O366:S366"/>
    <mergeCell ref="M367:N367"/>
    <mergeCell ref="O367:S367"/>
    <mergeCell ref="O368:S368"/>
    <mergeCell ref="A368:N369"/>
    <mergeCell ref="O369:S369"/>
    <mergeCell ref="A370:AF370"/>
    <mergeCell ref="M371:N371"/>
    <mergeCell ref="O371:S371"/>
    <mergeCell ref="M372:N372"/>
    <mergeCell ref="O372:S372"/>
    <mergeCell ref="M373:N373"/>
    <mergeCell ref="O373:S373"/>
    <mergeCell ref="O374:S374"/>
    <mergeCell ref="A374:N375"/>
    <mergeCell ref="O375:S375"/>
    <mergeCell ref="A376:AF376"/>
    <mergeCell ref="A377:AF377"/>
    <mergeCell ref="M378:N378"/>
    <mergeCell ref="O378:S378"/>
    <mergeCell ref="M379:N379"/>
    <mergeCell ref="O379:S379"/>
    <mergeCell ref="M380:N380"/>
    <mergeCell ref="O380:S380"/>
    <mergeCell ref="M381:N381"/>
    <mergeCell ref="O381:S381"/>
    <mergeCell ref="O382:S382"/>
    <mergeCell ref="A382:N383"/>
    <mergeCell ref="O383:S383"/>
    <mergeCell ref="A384:AF384"/>
    <mergeCell ref="A385:AF385"/>
    <mergeCell ref="M386:N386"/>
    <mergeCell ref="O386:S386"/>
    <mergeCell ref="M387:N387"/>
    <mergeCell ref="O387:S387"/>
    <mergeCell ref="O388:S388"/>
    <mergeCell ref="A388:N389"/>
    <mergeCell ref="O389:S389"/>
    <mergeCell ref="A390:AF390"/>
    <mergeCell ref="M391:N391"/>
    <mergeCell ref="O391:S391"/>
    <mergeCell ref="O392:S392"/>
    <mergeCell ref="A392:N393"/>
    <mergeCell ref="O393:S393"/>
    <mergeCell ref="A394:AF394"/>
    <mergeCell ref="A395:AF395"/>
    <mergeCell ref="A396:AF396"/>
    <mergeCell ref="M397:N397"/>
    <mergeCell ref="O397:S397"/>
    <mergeCell ref="M398:N398"/>
    <mergeCell ref="O398:S398"/>
    <mergeCell ref="M399:N399"/>
    <mergeCell ref="O399:S399"/>
    <mergeCell ref="M400:N400"/>
    <mergeCell ref="O400:S400"/>
    <mergeCell ref="M401:N401"/>
    <mergeCell ref="O401:S401"/>
    <mergeCell ref="O402:S402"/>
    <mergeCell ref="A402:N403"/>
    <mergeCell ref="O403:S403"/>
    <mergeCell ref="A404:AF404"/>
    <mergeCell ref="M405:N405"/>
    <mergeCell ref="O405:S405"/>
    <mergeCell ref="O406:S406"/>
    <mergeCell ref="A406:N407"/>
    <mergeCell ref="O407:S407"/>
    <mergeCell ref="A408:AF408"/>
    <mergeCell ref="M409:N409"/>
    <mergeCell ref="O409:S409"/>
    <mergeCell ref="M410:N410"/>
    <mergeCell ref="O410:S410"/>
    <mergeCell ref="O411:S411"/>
    <mergeCell ref="A411:N412"/>
    <mergeCell ref="O412:S412"/>
    <mergeCell ref="A413:AF413"/>
    <mergeCell ref="M414:N414"/>
    <mergeCell ref="O414:S414"/>
    <mergeCell ref="M415:N415"/>
    <mergeCell ref="O415:S415"/>
    <mergeCell ref="O416:S416"/>
    <mergeCell ref="A416:N417"/>
    <mergeCell ref="O417:S417"/>
    <mergeCell ref="A418:AF418"/>
    <mergeCell ref="A419:AF419"/>
    <mergeCell ref="A420:AF420"/>
    <mergeCell ref="M421:N421"/>
    <mergeCell ref="O421:S421"/>
    <mergeCell ref="M422:N422"/>
    <mergeCell ref="O422:S422"/>
    <mergeCell ref="M423:N423"/>
    <mergeCell ref="O423:S423"/>
    <mergeCell ref="M424:N424"/>
    <mergeCell ref="O424:S424"/>
    <mergeCell ref="O425:S425"/>
    <mergeCell ref="A425:N426"/>
    <mergeCell ref="O426:S426"/>
    <mergeCell ref="A427:AF427"/>
    <mergeCell ref="M428:N428"/>
    <mergeCell ref="O428:S428"/>
    <mergeCell ref="M429:N429"/>
    <mergeCell ref="O429:S429"/>
    <mergeCell ref="O430:S430"/>
    <mergeCell ref="A430:N431"/>
    <mergeCell ref="O431:S431"/>
    <mergeCell ref="A432:AF432"/>
    <mergeCell ref="M433:N433"/>
    <mergeCell ref="O433:S433"/>
    <mergeCell ref="M434:N434"/>
    <mergeCell ref="O434:S434"/>
    <mergeCell ref="M435:N435"/>
    <mergeCell ref="O435:S435"/>
    <mergeCell ref="M436:N436"/>
    <mergeCell ref="O436:S436"/>
    <mergeCell ref="M437:N437"/>
    <mergeCell ref="O437:S437"/>
    <mergeCell ref="M438:N438"/>
    <mergeCell ref="O438:S438"/>
    <mergeCell ref="O439:S439"/>
    <mergeCell ref="A439:N440"/>
    <mergeCell ref="O440:S440"/>
    <mergeCell ref="A441:AF441"/>
    <mergeCell ref="M442:N442"/>
    <mergeCell ref="O442:S442"/>
    <mergeCell ref="M443:N443"/>
    <mergeCell ref="O443:S443"/>
    <mergeCell ref="M444:N444"/>
    <mergeCell ref="O444:S444"/>
    <mergeCell ref="O445:S445"/>
    <mergeCell ref="A445:N446"/>
    <mergeCell ref="O446:S446"/>
    <mergeCell ref="A447:AF447"/>
    <mergeCell ref="M448:N448"/>
    <mergeCell ref="O448:S448"/>
    <mergeCell ref="O449:S449"/>
    <mergeCell ref="A449:N450"/>
    <mergeCell ref="O450:S450"/>
    <mergeCell ref="A451:AF451"/>
    <mergeCell ref="A452:AF452"/>
    <mergeCell ref="M453:N453"/>
    <mergeCell ref="O453:S453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O458:S458"/>
    <mergeCell ref="A458:N459"/>
    <mergeCell ref="O459:S459"/>
    <mergeCell ref="A460:AF460"/>
    <mergeCell ref="M461:N461"/>
    <mergeCell ref="O461:S461"/>
    <mergeCell ref="M462:N462"/>
    <mergeCell ref="O462:S462"/>
    <mergeCell ref="M463:N463"/>
    <mergeCell ref="O463:S463"/>
    <mergeCell ref="O464:S464"/>
    <mergeCell ref="A464:N465"/>
    <mergeCell ref="O465:S465"/>
    <mergeCell ref="AC486:AC487"/>
    <mergeCell ref="AD486:AD487"/>
    <mergeCell ref="AE486:AE487"/>
    <mergeCell ref="W485:X485"/>
    <mergeCell ref="A466:AF466"/>
    <mergeCell ref="M467:N467"/>
    <mergeCell ref="O467:S467"/>
    <mergeCell ref="M468:N468"/>
    <mergeCell ref="O468:S468"/>
    <mergeCell ref="M469:N469"/>
    <mergeCell ref="O469:S469"/>
    <mergeCell ref="M470:N470"/>
    <mergeCell ref="O470:S470"/>
    <mergeCell ref="K486:K487"/>
    <mergeCell ref="M486:M487"/>
    <mergeCell ref="N486:N487"/>
    <mergeCell ref="O486:O487"/>
    <mergeCell ref="A486:A487"/>
    <mergeCell ref="B486:B487"/>
    <mergeCell ref="C486:C487"/>
    <mergeCell ref="M471:N471"/>
    <mergeCell ref="O471:S471"/>
    <mergeCell ref="O472:S472"/>
    <mergeCell ref="A472:N473"/>
    <mergeCell ref="O473:S473"/>
    <mergeCell ref="A474:AF474"/>
    <mergeCell ref="M475:N475"/>
    <mergeCell ref="O475:S475"/>
    <mergeCell ref="O476:S476"/>
    <mergeCell ref="A476:N477"/>
    <mergeCell ref="O477:S477"/>
    <mergeCell ref="O478:S478"/>
    <mergeCell ref="A478:N483"/>
    <mergeCell ref="O479:S479"/>
    <mergeCell ref="O480:S480"/>
    <mergeCell ref="O481:S481"/>
    <mergeCell ref="AB486:AB487"/>
    <mergeCell ref="O482:S482"/>
    <mergeCell ref="O483:S483"/>
    <mergeCell ref="C485:H485"/>
    <mergeCell ref="I485:V485"/>
    <mergeCell ref="AA486:AA487"/>
    <mergeCell ref="Y485:AB485"/>
    <mergeCell ref="AD485:AE485"/>
    <mergeCell ref="D486:D487"/>
    <mergeCell ref="E486:E487"/>
    <mergeCell ref="F486:F487"/>
    <mergeCell ref="G486:G487"/>
    <mergeCell ref="H486:H487"/>
    <mergeCell ref="I486:I487"/>
    <mergeCell ref="X486:X487"/>
    <mergeCell ref="Y486:Y487"/>
    <mergeCell ref="Z486:Z487"/>
    <mergeCell ref="U486:U487"/>
    <mergeCell ref="V486:V487"/>
    <mergeCell ref="W486:W487"/>
    <mergeCell ref="P486:P487"/>
    <mergeCell ref="Q486:Q487"/>
    <mergeCell ref="R486:R487"/>
    <mergeCell ref="S486:S487"/>
    <mergeCell ref="T486:T487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 xr:uid="{00000000-0002-0000-0000-000000000000}"/>
    <dataValidation allowBlank="1" showInputMessage="1" showErrorMessage="1" prompt="День недели загрузки. Считается сам." sqref="O6:Q7" xr:uid="{00000000-0002-0000-0000-000001000000}"/>
    <dataValidation allowBlank="1" showInputMessage="1" showErrorMessage="1" prompt="Введите код клиента в системе Axapta" sqref="S9" xr:uid="{00000000-0002-0000-0000-000002000000}"/>
    <dataValidation allowBlank="1" showInputMessage="1" showErrorMessage="1" prompt="Введите название вашей фирмы." sqref="S6:S7" xr:uid="{00000000-0002-0000-0000-000003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 xr:uid="{00000000-0002-0000-0000-000004000000}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 xr:uid="{00000000-0002-0000-0000-000005000000}">
      <formula1>0.000694444444444444</formula1>
      <formula2>0.999305555555556</formula2>
    </dataValidation>
    <dataValidation type="list" allowBlank="1" showInputMessage="1" showErrorMessage="1" sqref="E9:F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 xr:uid="{00000000-0002-0000-0000-000007000000}">
      <formula1>"Дозаказ, Замена, Основной заказ"</formula1>
    </dataValidation>
    <dataValidation type="list" allowBlank="1" showInputMessage="1" showErrorMessage="1" sqref="S5" xr:uid="{00000000-0002-0000-0000-000008000000}">
      <formula1>DeliveryMethodList</formula1>
    </dataValidation>
    <dataValidation type="list" allowBlank="1" showInputMessage="1" showErrorMessage="1" sqref="E6:N6" xr:uid="{00000000-0002-0000-0000-000009000000}">
      <formula1>DeliveryAdressList</formula1>
    </dataValidation>
    <dataValidation type="list" allowBlank="1" showInputMessage="1" showErrorMessage="1" sqref="M8:N8" xr:uid="{00000000-0002-0000-0000-00000A000000}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 xr:uid="{00000000-0002-0000-0000-00000B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 xr:uid="{00000000-0002-0000-0000-00000C000000}">
      <formula1>43831</formula1>
      <formula2>47484</formula2>
    </dataValidation>
    <dataValidation type="list" allowBlank="1" showInputMessage="1" showErrorMessage="1" sqref="E10:F10" xr:uid="{00000000-0002-0000-0000-00000D000000}">
      <formula1>IF($E$9="Уполномоченное лицо",NumProxySet,null)</formula1>
    </dataValidation>
    <dataValidation type="list" allowBlank="1" showInputMessage="1" showErrorMessage="1" sqref="S11" xr:uid="{00000000-0002-0000-0000-00000E000000}">
      <formula1>DeliveryConditionsList</formula1>
    </dataValidation>
    <dataValidation type="list" allowBlank="1" showInputMessage="1" showErrorMessage="1" sqref="E8:L8" xr:uid="{00000000-0002-0000-0000-00000F000000}">
      <formula1>CHOOSE($E$7,UnloadAdressList0001,UnloadAdressList0002,UnloadAdressList0003,UnloadAdressList0004,UnloadAdressList0005,UnloadAdressList0006,UnloadAdressList0007)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H43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690</v>
      </c>
      <c r="H1" s="47"/>
    </row>
    <row r="2" spans="2:8" x14ac:dyDescent="0.2">
      <c r="B2" s="46"/>
      <c r="C2" s="46"/>
      <c r="D2" s="46"/>
    </row>
    <row r="3" spans="2:8" x14ac:dyDescent="0.2">
      <c r="B3" t="s">
        <v>691</v>
      </c>
      <c r="C3" t="s">
        <v>57</v>
      </c>
      <c r="D3" t="s">
        <v>57</v>
      </c>
      <c r="E3" t="s">
        <v>57</v>
      </c>
    </row>
    <row r="4" spans="2:8" x14ac:dyDescent="0.2">
      <c r="B4" t="s">
        <v>692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693</v>
      </c>
      <c r="C6" t="s">
        <v>694</v>
      </c>
      <c r="D6" t="s">
        <v>695</v>
      </c>
      <c r="E6" t="s">
        <v>57</v>
      </c>
    </row>
    <row r="7" spans="2:8" x14ac:dyDescent="0.2">
      <c r="B7" t="s">
        <v>696</v>
      </c>
      <c r="C7" t="s">
        <v>697</v>
      </c>
      <c r="D7" t="s">
        <v>698</v>
      </c>
      <c r="E7" t="s">
        <v>57</v>
      </c>
    </row>
    <row r="8" spans="2:8" x14ac:dyDescent="0.2">
      <c r="B8" t="s">
        <v>699</v>
      </c>
      <c r="C8" t="s">
        <v>700</v>
      </c>
      <c r="D8" t="s">
        <v>701</v>
      </c>
      <c r="E8" t="s">
        <v>57</v>
      </c>
    </row>
    <row r="9" spans="2:8" x14ac:dyDescent="0.2">
      <c r="B9" t="s">
        <v>702</v>
      </c>
      <c r="C9" t="s">
        <v>703</v>
      </c>
      <c r="D9" t="s">
        <v>704</v>
      </c>
      <c r="E9" t="s">
        <v>57</v>
      </c>
    </row>
    <row r="10" spans="2:8" x14ac:dyDescent="0.2">
      <c r="B10" t="s">
        <v>705</v>
      </c>
      <c r="C10" t="s">
        <v>706</v>
      </c>
      <c r="D10" t="s">
        <v>707</v>
      </c>
      <c r="E10" t="s">
        <v>57</v>
      </c>
    </row>
    <row r="11" spans="2:8" x14ac:dyDescent="0.2">
      <c r="B11" t="s">
        <v>708</v>
      </c>
      <c r="C11" t="s">
        <v>709</v>
      </c>
      <c r="D11" t="s">
        <v>710</v>
      </c>
      <c r="E11" t="s">
        <v>57</v>
      </c>
    </row>
    <row r="12" spans="2:8" x14ac:dyDescent="0.2">
      <c r="B12" t="s">
        <v>711</v>
      </c>
      <c r="C12" t="s">
        <v>712</v>
      </c>
      <c r="D12" t="s">
        <v>713</v>
      </c>
      <c r="E12" t="s">
        <v>57</v>
      </c>
    </row>
    <row r="13" spans="2:8" x14ac:dyDescent="0.2">
      <c r="B13" s="46"/>
      <c r="C13" s="46"/>
      <c r="D13" s="46"/>
    </row>
    <row r="14" spans="2:8" x14ac:dyDescent="0.2">
      <c r="B14" t="s">
        <v>714</v>
      </c>
      <c r="C14" t="s">
        <v>694</v>
      </c>
      <c r="D14" t="s">
        <v>57</v>
      </c>
      <c r="E14" t="s">
        <v>57</v>
      </c>
    </row>
    <row r="15" spans="2:8" x14ac:dyDescent="0.2">
      <c r="B15" s="46"/>
      <c r="C15" s="46"/>
      <c r="D15" s="46"/>
    </row>
    <row r="16" spans="2:8" x14ac:dyDescent="0.2">
      <c r="B16" t="s">
        <v>715</v>
      </c>
      <c r="C16" t="s">
        <v>697</v>
      </c>
      <c r="D16" t="s">
        <v>57</v>
      </c>
      <c r="E16" t="s">
        <v>57</v>
      </c>
    </row>
    <row r="17" spans="2:5" x14ac:dyDescent="0.2">
      <c r="B17" s="46"/>
      <c r="C17" s="46"/>
      <c r="D17" s="46"/>
    </row>
    <row r="18" spans="2:5" x14ac:dyDescent="0.2">
      <c r="B18" t="s">
        <v>716</v>
      </c>
      <c r="C18" t="s">
        <v>700</v>
      </c>
      <c r="D18" t="s">
        <v>57</v>
      </c>
      <c r="E18" t="s">
        <v>57</v>
      </c>
    </row>
    <row r="19" spans="2:5" x14ac:dyDescent="0.2">
      <c r="B19" s="46"/>
      <c r="C19" s="46"/>
      <c r="D19" s="46"/>
    </row>
    <row r="20" spans="2:5" x14ac:dyDescent="0.2">
      <c r="B20" t="s">
        <v>717</v>
      </c>
      <c r="C20" t="s">
        <v>703</v>
      </c>
      <c r="D20" t="s">
        <v>57</v>
      </c>
      <c r="E20" t="s">
        <v>57</v>
      </c>
    </row>
    <row r="21" spans="2:5" x14ac:dyDescent="0.2">
      <c r="B21" s="46"/>
      <c r="C21" s="46"/>
      <c r="D21" s="46"/>
    </row>
    <row r="22" spans="2:5" x14ac:dyDescent="0.2">
      <c r="B22" t="s">
        <v>718</v>
      </c>
      <c r="C22" t="s">
        <v>706</v>
      </c>
      <c r="D22" t="s">
        <v>57</v>
      </c>
      <c r="E22" t="s">
        <v>57</v>
      </c>
    </row>
    <row r="23" spans="2:5" x14ac:dyDescent="0.2">
      <c r="B23" s="46"/>
      <c r="C23" s="46"/>
      <c r="D23" s="46"/>
    </row>
    <row r="24" spans="2:5" x14ac:dyDescent="0.2">
      <c r="B24" t="s">
        <v>719</v>
      </c>
      <c r="C24" t="s">
        <v>709</v>
      </c>
      <c r="D24" t="s">
        <v>57</v>
      </c>
      <c r="E24" t="s">
        <v>57</v>
      </c>
    </row>
    <row r="25" spans="2:5" x14ac:dyDescent="0.2">
      <c r="B25" s="46"/>
      <c r="C25" s="46"/>
      <c r="D25" s="46"/>
    </row>
    <row r="26" spans="2:5" x14ac:dyDescent="0.2">
      <c r="B26" t="s">
        <v>720</v>
      </c>
      <c r="C26" t="s">
        <v>712</v>
      </c>
      <c r="D26" t="s">
        <v>57</v>
      </c>
      <c r="E26" t="s">
        <v>57</v>
      </c>
    </row>
    <row r="27" spans="2:5" x14ac:dyDescent="0.2">
      <c r="B27" s="46"/>
      <c r="C27" s="46"/>
      <c r="D27" s="46"/>
    </row>
    <row r="28" spans="2:5" x14ac:dyDescent="0.2">
      <c r="B28" t="s">
        <v>721</v>
      </c>
      <c r="C28" t="s">
        <v>57</v>
      </c>
      <c r="D28" t="s">
        <v>57</v>
      </c>
      <c r="E28" t="s">
        <v>57</v>
      </c>
    </row>
    <row r="29" spans="2:5" x14ac:dyDescent="0.2">
      <c r="B29" t="s">
        <v>722</v>
      </c>
      <c r="C29" t="s">
        <v>57</v>
      </c>
      <c r="D29" t="s">
        <v>57</v>
      </c>
      <c r="E29" t="s">
        <v>57</v>
      </c>
    </row>
    <row r="30" spans="2:5" x14ac:dyDescent="0.2">
      <c r="B30" t="s">
        <v>723</v>
      </c>
      <c r="C30" t="s">
        <v>57</v>
      </c>
      <c r="D30" t="s">
        <v>57</v>
      </c>
      <c r="E30" t="s">
        <v>57</v>
      </c>
    </row>
    <row r="31" spans="2:5" x14ac:dyDescent="0.2">
      <c r="B31" t="s">
        <v>724</v>
      </c>
      <c r="C31" t="s">
        <v>57</v>
      </c>
      <c r="D31" t="s">
        <v>57</v>
      </c>
      <c r="E31" t="s">
        <v>57</v>
      </c>
    </row>
    <row r="32" spans="2:5" x14ac:dyDescent="0.2">
      <c r="B32" s="46"/>
      <c r="C32" s="46"/>
      <c r="D32" s="46"/>
    </row>
    <row r="33" spans="2:5" x14ac:dyDescent="0.2">
      <c r="B33" t="s">
        <v>725</v>
      </c>
      <c r="C33" t="s">
        <v>57</v>
      </c>
      <c r="D33" t="s">
        <v>57</v>
      </c>
      <c r="E33" t="s">
        <v>57</v>
      </c>
    </row>
    <row r="34" spans="2:5" x14ac:dyDescent="0.2">
      <c r="B34" t="s">
        <v>726</v>
      </c>
      <c r="C34" t="s">
        <v>57</v>
      </c>
      <c r="D34" t="s">
        <v>57</v>
      </c>
      <c r="E34" t="s">
        <v>57</v>
      </c>
    </row>
    <row r="35" spans="2:5" x14ac:dyDescent="0.2">
      <c r="B35" t="s">
        <v>727</v>
      </c>
      <c r="C35" t="s">
        <v>57</v>
      </c>
      <c r="D35" t="s">
        <v>57</v>
      </c>
      <c r="E35" t="s">
        <v>57</v>
      </c>
    </row>
    <row r="36" spans="2:5" x14ac:dyDescent="0.2">
      <c r="B36" t="s">
        <v>728</v>
      </c>
      <c r="C36" t="s">
        <v>57</v>
      </c>
      <c r="D36" t="s">
        <v>57</v>
      </c>
      <c r="E36" t="s">
        <v>57</v>
      </c>
    </row>
    <row r="37" spans="2:5" x14ac:dyDescent="0.2">
      <c r="B37" t="s">
        <v>729</v>
      </c>
      <c r="C37" t="s">
        <v>57</v>
      </c>
      <c r="D37" t="s">
        <v>57</v>
      </c>
      <c r="E37" t="s">
        <v>57</v>
      </c>
    </row>
    <row r="38" spans="2:5" x14ac:dyDescent="0.2">
      <c r="B38" t="s">
        <v>730</v>
      </c>
      <c r="C38" t="s">
        <v>57</v>
      </c>
      <c r="D38" t="s">
        <v>57</v>
      </c>
      <c r="E38" t="s">
        <v>57</v>
      </c>
    </row>
    <row r="39" spans="2:5" x14ac:dyDescent="0.2">
      <c r="B39" t="s">
        <v>731</v>
      </c>
      <c r="C39" t="s">
        <v>57</v>
      </c>
      <c r="D39" t="s">
        <v>57</v>
      </c>
      <c r="E39" t="s">
        <v>57</v>
      </c>
    </row>
    <row r="40" spans="2:5" x14ac:dyDescent="0.2">
      <c r="B40" t="s">
        <v>732</v>
      </c>
      <c r="C40" t="s">
        <v>57</v>
      </c>
      <c r="D40" t="s">
        <v>57</v>
      </c>
      <c r="E40" t="s">
        <v>57</v>
      </c>
    </row>
    <row r="41" spans="2:5" x14ac:dyDescent="0.2">
      <c r="B41" t="s">
        <v>733</v>
      </c>
      <c r="C41" t="s">
        <v>57</v>
      </c>
      <c r="D41" t="s">
        <v>57</v>
      </c>
      <c r="E41" t="s">
        <v>57</v>
      </c>
    </row>
    <row r="42" spans="2:5" x14ac:dyDescent="0.2">
      <c r="B42" t="s">
        <v>734</v>
      </c>
      <c r="C42" t="s">
        <v>57</v>
      </c>
      <c r="D42" t="s">
        <v>57</v>
      </c>
      <c r="E42" t="s">
        <v>57</v>
      </c>
    </row>
    <row r="43" spans="2:5" x14ac:dyDescent="0.2">
      <c r="B43" t="s">
        <v>735</v>
      </c>
      <c r="C43" t="s">
        <v>57</v>
      </c>
      <c r="D43" t="s">
        <v>57</v>
      </c>
      <c r="E43" t="s">
        <v>57</v>
      </c>
    </row>
  </sheetData>
  <sheetProtection algorithmName="SHA-512" hashValue="7/oH7GcgQVq6EI2sB5aDnZkrmt7pVX/NHZr7URi0/1df1jM8Q3s6iZtRahxG89KcCExtJJVke0mZUpLPHdoBUg==" saltValue="i0jLJ5VYs1sB4ZQ3LNrorQ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2024</vt:i4>
      </vt:variant>
    </vt:vector>
  </HeadingPairs>
  <TitlesOfParts>
    <vt:vector size="202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2021-11-12T12:13:47Z</dcterms:created>
  <dcterms:modified xsi:type="dcterms:W3CDTF">2025-01-16T10:32:31Z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