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37D253C9-CAD7-456B-8C30-ABF69320F9E2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P22" i="1"/>
  <c r="H10" i="1"/>
  <c r="A9" i="1"/>
  <c r="D7" i="1"/>
  <c r="Q6" i="1"/>
  <c r="P2" i="1"/>
  <c r="X684" i="1" l="1"/>
  <c r="X685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<sst xmlns="http://schemas.openxmlformats.org/spreadsheetml/2006/main" count="3252" uniqueCount="1115">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</sst>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45676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0.45833333333333331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164</v>
      </c>
      <c r="Y48" s="798">
        <f t="shared" si="6"/>
        <v>172.8</v>
      </c>
      <c r="Z48" s="36">
        <f>IFERROR(IF(Y48=0,"",ROUNDUP(Y48/H48,0)*0.02175),"")</f>
        <v>0.34799999999999998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171.28888888888886</v>
      </c>
      <c r="BN48" s="64">
        <f t="shared" si="8"/>
        <v>180.48</v>
      </c>
      <c r="BO48" s="64">
        <f t="shared" si="9"/>
        <v>0.27116402116402111</v>
      </c>
      <c r="BP48" s="64">
        <f t="shared" si="10"/>
        <v>0.2857142857142857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38</v>
      </c>
      <c r="Y49" s="798">
        <f t="shared" si="6"/>
        <v>44.8</v>
      </c>
      <c r="Z49" s="36">
        <f>IFERROR(IF(Y49=0,"",ROUNDUP(Y49/H49,0)*0.02175),"")</f>
        <v>8.6999999999999994E-2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39.628571428571426</v>
      </c>
      <c r="BN49" s="64">
        <f t="shared" si="8"/>
        <v>46.720000000000006</v>
      </c>
      <c r="BO49" s="64">
        <f t="shared" si="9"/>
        <v>6.0586734693877556E-2</v>
      </c>
      <c r="BP49" s="64">
        <f t="shared" si="10"/>
        <v>7.1428571428571425E-2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18.578042328042326</v>
      </c>
      <c r="Y53" s="799">
        <f>IFERROR(Y47/H47,"0")+IFERROR(Y48/H48,"0")+IFERROR(Y49/H49,"0")+IFERROR(Y50/H50,"0")+IFERROR(Y51/H51,"0")+IFERROR(Y52/H52,"0")</f>
        <v>20</v>
      </c>
      <c r="Z53" s="799">
        <f>IFERROR(IF(Z47="",0,Z47),"0")+IFERROR(IF(Z48="",0,Z48),"0")+IFERROR(IF(Z49="",0,Z49),"0")+IFERROR(IF(Z50="",0,Z50),"0")+IFERROR(IF(Z51="",0,Z51),"0")+IFERROR(IF(Z52="",0,Z52),"0")</f>
        <v>0.43499999999999994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202</v>
      </c>
      <c r="Y54" s="799">
        <f>IFERROR(SUM(Y47:Y52),"0")</f>
        <v>217.60000000000002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18</v>
      </c>
      <c r="Y67" s="798">
        <f t="shared" si="11"/>
        <v>20</v>
      </c>
      <c r="Z67" s="36">
        <f>IFERROR(IF(Y67=0,"",ROUNDUP(Y67/H67,0)*0.00902),"")</f>
        <v>4.5100000000000001E-2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18.945</v>
      </c>
      <c r="BN67" s="64">
        <f t="shared" si="13"/>
        <v>21.05</v>
      </c>
      <c r="BO67" s="64">
        <f t="shared" si="14"/>
        <v>3.4090909090909088E-2</v>
      </c>
      <c r="BP67" s="64">
        <f t="shared" si="15"/>
        <v>3.787878787878788E-2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4.5</v>
      </c>
      <c r="Y70" s="799">
        <f>IFERROR(Y62/H62,"0")+IFERROR(Y63/H63,"0")+IFERROR(Y64/H64,"0")+IFERROR(Y65/H65,"0")+IFERROR(Y66/H66,"0")+IFERROR(Y67/H67,"0")+IFERROR(Y68/H68,"0")+IFERROR(Y69/H69,"0")</f>
        <v>5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4.5100000000000001E-2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18</v>
      </c>
      <c r="Y71" s="799">
        <f>IFERROR(SUM(Y62:Y69),"0")</f>
        <v>20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61</v>
      </c>
      <c r="Y73" s="798">
        <f>IFERROR(IF(X73="",0,CEILING((X73/$H73),1)*$H73),"")</f>
        <v>64.800000000000011</v>
      </c>
      <c r="Z73" s="36">
        <f>IFERROR(IF(Y73=0,"",ROUNDUP(Y73/H73,0)*0.02175),"")</f>
        <v>0.1305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63.711111111111101</v>
      </c>
      <c r="BN73" s="64">
        <f>IFERROR(Y73*I73/H73,"0")</f>
        <v>67.680000000000007</v>
      </c>
      <c r="BO73" s="64">
        <f>IFERROR(1/J73*(X73/H73),"0")</f>
        <v>0.10085978835978834</v>
      </c>
      <c r="BP73" s="64">
        <f>IFERROR(1/J73*(Y73/H73),"0")</f>
        <v>0.10714285714285715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5.6481481481481479</v>
      </c>
      <c r="Y77" s="799">
        <f>IFERROR(Y73/H73,"0")+IFERROR(Y74/H74,"0")+IFERROR(Y75/H75,"0")+IFERROR(Y76/H76,"0")</f>
        <v>6.0000000000000009</v>
      </c>
      <c r="Z77" s="799">
        <f>IFERROR(IF(Z73="",0,Z73),"0")+IFERROR(IF(Z74="",0,Z74),"0")+IFERROR(IF(Z75="",0,Z75),"0")+IFERROR(IF(Z76="",0,Z76),"0")</f>
        <v>0.1305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61</v>
      </c>
      <c r="Y78" s="799">
        <f>IFERROR(SUM(Y73:Y76),"0")</f>
        <v>64.800000000000011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2</v>
      </c>
      <c r="Y84" s="798">
        <f t="shared" si="16"/>
        <v>3.6</v>
      </c>
      <c r="Z84" s="36">
        <f>IFERROR(IF(Y84=0,"",ROUNDUP(Y84/H84,0)*0.00502),"")</f>
        <v>1.004E-2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2.1111111111111112</v>
      </c>
      <c r="BN84" s="64">
        <f t="shared" si="18"/>
        <v>3.8</v>
      </c>
      <c r="BO84" s="64">
        <f t="shared" si="19"/>
        <v>4.7483380816714157E-3</v>
      </c>
      <c r="BP84" s="64">
        <f t="shared" si="20"/>
        <v>8.5470085470085479E-3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2</v>
      </c>
      <c r="Y85" s="79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2.2222222222222223</v>
      </c>
      <c r="Y86" s="799">
        <f>IFERROR(Y80/H80,"0")+IFERROR(Y81/H81,"0")+IFERROR(Y82/H82,"0")+IFERROR(Y83/H83,"0")+IFERROR(Y84/H84,"0")+IFERROR(Y85/H85,"0")</f>
        <v>4</v>
      </c>
      <c r="Z86" s="799">
        <f>IFERROR(IF(Z80="",0,Z80),"0")+IFERROR(IF(Z81="",0,Z81),"0")+IFERROR(IF(Z82="",0,Z82),"0")+IFERROR(IF(Z83="",0,Z83),"0")+IFERROR(IF(Z84="",0,Z84),"0")+IFERROR(IF(Z85="",0,Z85),"0")</f>
        <v>2.0080000000000001E-2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4</v>
      </c>
      <c r="Y87" s="799">
        <f>IFERROR(SUM(Y80:Y85),"0")</f>
        <v>7.2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50</v>
      </c>
      <c r="Y99" s="798">
        <f>IFERROR(IF(X99="",0,CEILING((X99/$H99),1)*$H99),"")</f>
        <v>50.400000000000006</v>
      </c>
      <c r="Z99" s="36">
        <f>IFERROR(IF(Y99=0,"",ROUNDUP(Y99/H99,0)*0.02175),"")</f>
        <v>0.1305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53.357142857142861</v>
      </c>
      <c r="BN99" s="64">
        <f>IFERROR(Y99*I99/H99,"0")</f>
        <v>53.784000000000006</v>
      </c>
      <c r="BO99" s="64">
        <f>IFERROR(1/J99*(X99/H99),"0")</f>
        <v>0.10629251700680271</v>
      </c>
      <c r="BP99" s="64">
        <f>IFERROR(1/J99*(Y99/H99),"0")</f>
        <v>0.10714285714285714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5.9523809523809526</v>
      </c>
      <c r="Y101" s="799">
        <f>IFERROR(Y98/H98,"0")+IFERROR(Y99/H99,"0")+IFERROR(Y100/H100,"0")</f>
        <v>6</v>
      </c>
      <c r="Z101" s="799">
        <f>IFERROR(IF(Z98="",0,Z98),"0")+IFERROR(IF(Z99="",0,Z99),"0")+IFERROR(IF(Z100="",0,Z100),"0")</f>
        <v>0.1305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50</v>
      </c>
      <c r="Y102" s="799">
        <f>IFERROR(SUM(Y98:Y100),"0")</f>
        <v>50.400000000000006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175</v>
      </c>
      <c r="Y105" s="798">
        <f>IFERROR(IF(X105="",0,CEILING((X105/$H105),1)*$H105),"")</f>
        <v>183.60000000000002</v>
      </c>
      <c r="Z105" s="36">
        <f>IFERROR(IF(Y105=0,"",ROUNDUP(Y105/H105,0)*0.02175),"")</f>
        <v>0.36974999999999997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182.77777777777777</v>
      </c>
      <c r="BN105" s="64">
        <f>IFERROR(Y105*I105/H105,"0")</f>
        <v>191.76000000000002</v>
      </c>
      <c r="BO105" s="64">
        <f>IFERROR(1/J105*(X105/H105),"0")</f>
        <v>0.2893518518518518</v>
      </c>
      <c r="BP105" s="64">
        <f>IFERROR(1/J105*(Y105/H105),"0")</f>
        <v>0.30357142857142855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21</v>
      </c>
      <c r="Y107" s="798">
        <f>IFERROR(IF(X107="",0,CEILING((X107/$H107),1)*$H107),"")</f>
        <v>22.5</v>
      </c>
      <c r="Z107" s="36">
        <f>IFERROR(IF(Y107=0,"",ROUNDUP(Y107/H107,0)*0.00902),"")</f>
        <v>4.5100000000000001E-2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21.98</v>
      </c>
      <c r="BN107" s="64">
        <f>IFERROR(Y107*I107/H107,"0")</f>
        <v>23.549999999999997</v>
      </c>
      <c r="BO107" s="64">
        <f>IFERROR(1/J107*(X107/H107),"0")</f>
        <v>3.5353535353535359E-2</v>
      </c>
      <c r="BP107" s="64">
        <f>IFERROR(1/J107*(Y107/H107),"0")</f>
        <v>3.787878787878788E-2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20.87037037037037</v>
      </c>
      <c r="Y108" s="799">
        <f>IFERROR(Y105/H105,"0")+IFERROR(Y106/H106,"0")+IFERROR(Y107/H107,"0")</f>
        <v>22</v>
      </c>
      <c r="Z108" s="799">
        <f>IFERROR(IF(Z105="",0,Z105),"0")+IFERROR(IF(Z106="",0,Z106),"0")+IFERROR(IF(Z107="",0,Z107),"0")</f>
        <v>0.41484999999999994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196</v>
      </c>
      <c r="Y109" s="799">
        <f>IFERROR(SUM(Y105:Y107),"0")</f>
        <v>206.10000000000002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94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100.31142857142856</v>
      </c>
      <c r="BN112" s="64">
        <f t="shared" si="28"/>
        <v>107.56800000000001</v>
      </c>
      <c r="BO112" s="64">
        <f t="shared" si="29"/>
        <v>0.19982993197278909</v>
      </c>
      <c r="BP112" s="64">
        <f t="shared" si="30"/>
        <v>0.21428571428571427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122</v>
      </c>
      <c r="Y113" s="798">
        <f t="shared" si="26"/>
        <v>124.2</v>
      </c>
      <c r="Z113" s="36">
        <f>IFERROR(IF(Y113=0,"",ROUNDUP(Y113/H113,0)*0.00651),"")</f>
        <v>0.29946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133.38666666666666</v>
      </c>
      <c r="BN113" s="64">
        <f t="shared" si="28"/>
        <v>135.792</v>
      </c>
      <c r="BO113" s="64">
        <f t="shared" si="29"/>
        <v>0.24827024827024827</v>
      </c>
      <c r="BP113" s="64">
        <f t="shared" si="30"/>
        <v>0.25274725274725279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56.375661375661373</v>
      </c>
      <c r="Y117" s="799">
        <f>IFERROR(Y111/H111,"0")+IFERROR(Y112/H112,"0")+IFERROR(Y113/H113,"0")+IFERROR(Y114/H114,"0")+IFERROR(Y115/H115,"0")+IFERROR(Y116/H116,"0")</f>
        <v>58</v>
      </c>
      <c r="Z117" s="799">
        <f>IFERROR(IF(Z111="",0,Z111),"0")+IFERROR(IF(Z112="",0,Z112),"0")+IFERROR(IF(Z113="",0,Z113),"0")+IFERROR(IF(Z114="",0,Z114),"0")+IFERROR(IF(Z115="",0,Z115),"0")+IFERROR(IF(Z116="",0,Z116),"0")</f>
        <v>0.56045999999999996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216</v>
      </c>
      <c r="Y118" s="799">
        <f>IFERROR(SUM(Y111:Y116),"0")</f>
        <v>225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133</v>
      </c>
      <c r="Y122" s="798">
        <f>IFERROR(IF(X122="",0,CEILING((X122/$H122),1)*$H122),"")</f>
        <v>134.39999999999998</v>
      </c>
      <c r="Z122" s="36">
        <f>IFERROR(IF(Y122=0,"",ROUNDUP(Y122/H122,0)*0.02175),"")</f>
        <v>0.26100000000000001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138.70000000000002</v>
      </c>
      <c r="BN122" s="64">
        <f>IFERROR(Y122*I122/H122,"0")</f>
        <v>140.15999999999997</v>
      </c>
      <c r="BO122" s="64">
        <f>IFERROR(1/J122*(X122/H122),"0")</f>
        <v>0.21205357142857142</v>
      </c>
      <c r="BP122" s="64">
        <f>IFERROR(1/J122*(Y122/H122),"0")</f>
        <v>0.21428571428571425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46</v>
      </c>
      <c r="Y124" s="798">
        <f>IFERROR(IF(X124="",0,CEILING((X124/$H124),1)*$H124),"")</f>
        <v>49.5</v>
      </c>
      <c r="Z124" s="36">
        <f>IFERROR(IF(Y124=0,"",ROUNDUP(Y124/H124,0)*0.00902),"")</f>
        <v>9.9220000000000003E-2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48.146666666666668</v>
      </c>
      <c r="BN124" s="64">
        <f>IFERROR(Y124*I124/H124,"0")</f>
        <v>51.81</v>
      </c>
      <c r="BO124" s="64">
        <f>IFERROR(1/J124*(X124/H124),"0")</f>
        <v>7.7441077441077436E-2</v>
      </c>
      <c r="BP124" s="64">
        <f>IFERROR(1/J124*(Y124/H124),"0")</f>
        <v>8.3333333333333343E-2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22.097222222222221</v>
      </c>
      <c r="Y126" s="799">
        <f>IFERROR(Y121/H121,"0")+IFERROR(Y122/H122,"0")+IFERROR(Y123/H123,"0")+IFERROR(Y124/H124,"0")+IFERROR(Y125/H125,"0")</f>
        <v>23</v>
      </c>
      <c r="Z126" s="799">
        <f>IFERROR(IF(Z121="",0,Z121),"0")+IFERROR(IF(Z122="",0,Z122),"0")+IFERROR(IF(Z123="",0,Z123),"0")+IFERROR(IF(Z124="",0,Z124),"0")+IFERROR(IF(Z125="",0,Z125),"0")</f>
        <v>0.36021999999999998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179</v>
      </c>
      <c r="Y127" s="799">
        <f>IFERROR(SUM(Y121:Y125),"0")</f>
        <v>183.89999999999998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20</v>
      </c>
      <c r="Y132" s="798">
        <f>IFERROR(IF(X132="",0,CEILING((X132/$H132),1)*$H132),"")</f>
        <v>21.599999999999998</v>
      </c>
      <c r="Z132" s="36">
        <f>IFERROR(IF(Y132=0,"",ROUNDUP(Y132/H132,0)*0.00651),"")</f>
        <v>5.8590000000000003E-2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21.5</v>
      </c>
      <c r="BN132" s="64">
        <f>IFERROR(Y132*I132/H132,"0")</f>
        <v>23.22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8.3333333333333339</v>
      </c>
      <c r="Y133" s="799">
        <f>IFERROR(Y129/H129,"0")+IFERROR(Y130/H130,"0")+IFERROR(Y131/H131,"0")+IFERROR(Y132/H132,"0")</f>
        <v>9</v>
      </c>
      <c r="Z133" s="799">
        <f>IFERROR(IF(Z129="",0,Z129),"0")+IFERROR(IF(Z130="",0,Z130),"0")+IFERROR(IF(Z131="",0,Z131),"0")+IFERROR(IF(Z132="",0,Z132),"0")</f>
        <v>5.8590000000000003E-2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20</v>
      </c>
      <c r="Y134" s="799">
        <f>IFERROR(SUM(Y129:Y132),"0")</f>
        <v>21.599999999999998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252</v>
      </c>
      <c r="Y136" s="798">
        <f t="shared" ref="Y136:Y142" si="31">IFERROR(IF(X136="",0,CEILING((X136/$H136),1)*$H136),"")</f>
        <v>252</v>
      </c>
      <c r="Z136" s="36">
        <f>IFERROR(IF(Y136=0,"",ROUNDUP(Y136/H136,0)*0.02175),"")</f>
        <v>0.65249999999999997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268.74</v>
      </c>
      <c r="BN136" s="64">
        <f t="shared" ref="BN136:BN142" si="33">IFERROR(Y136*I136/H136,"0")</f>
        <v>268.74</v>
      </c>
      <c r="BO136" s="64">
        <f t="shared" ref="BO136:BO142" si="34">IFERROR(1/J136*(X136/H136),"0")</f>
        <v>0.5357142857142857</v>
      </c>
      <c r="BP136" s="64">
        <f t="shared" ref="BP136:BP142" si="35">IFERROR(1/J136*(Y136/H136),"0")</f>
        <v>0.5357142857142857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139</v>
      </c>
      <c r="Y140" s="798">
        <f t="shared" si="31"/>
        <v>140.4</v>
      </c>
      <c r="Z140" s="36">
        <f>IFERROR(IF(Y140=0,"",ROUNDUP(Y140/H140,0)*0.00651),"")</f>
        <v>0.33851999999999999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151.9733333333333</v>
      </c>
      <c r="BN140" s="64">
        <f t="shared" si="33"/>
        <v>153.50399999999999</v>
      </c>
      <c r="BO140" s="64">
        <f t="shared" si="34"/>
        <v>0.2828652828652829</v>
      </c>
      <c r="BP140" s="64">
        <f t="shared" si="35"/>
        <v>0.28571428571428575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81.481481481481481</v>
      </c>
      <c r="Y143" s="799">
        <f>IFERROR(Y136/H136,"0")+IFERROR(Y137/H137,"0")+IFERROR(Y138/H138,"0")+IFERROR(Y139/H139,"0")+IFERROR(Y140/H140,"0")+IFERROR(Y141/H141,"0")+IFERROR(Y142/H142,"0")</f>
        <v>82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0.99102000000000001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391</v>
      </c>
      <c r="Y144" s="799">
        <f>IFERROR(SUM(Y136:Y142),"0")</f>
        <v>392.4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18</v>
      </c>
      <c r="Y193" s="798">
        <f t="shared" ref="Y193:Y200" si="36">IFERROR(IF(X193="",0,CEILING((X193/$H193),1)*$H193),"")</f>
        <v>21</v>
      </c>
      <c r="Z193" s="36">
        <f>IFERROR(IF(Y193=0,"",ROUNDUP(Y193/H193,0)*0.00902),"")</f>
        <v>4.5100000000000001E-2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19.157142857142855</v>
      </c>
      <c r="BN193" s="64">
        <f t="shared" ref="BN193:BN200" si="38">IFERROR(Y193*I193/H193,"0")</f>
        <v>22.349999999999998</v>
      </c>
      <c r="BO193" s="64">
        <f t="shared" ref="BO193:BO200" si="39">IFERROR(1/J193*(X193/H193),"0")</f>
        <v>3.2467532467532464E-2</v>
      </c>
      <c r="BP193" s="64">
        <f t="shared" ref="BP193:BP200" si="40">IFERROR(1/J193*(Y193/H193),"0")</f>
        <v>3.787878787878788E-2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24</v>
      </c>
      <c r="Y195" s="798">
        <f t="shared" si="36"/>
        <v>25.200000000000003</v>
      </c>
      <c r="Z195" s="36">
        <f>IFERROR(IF(Y195=0,"",ROUNDUP(Y195/H195,0)*0.00902),"")</f>
        <v>5.4120000000000001E-2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25.2</v>
      </c>
      <c r="BN195" s="64">
        <f t="shared" si="38"/>
        <v>26.460000000000004</v>
      </c>
      <c r="BO195" s="64">
        <f t="shared" si="39"/>
        <v>4.3290043290043295E-2</v>
      </c>
      <c r="BP195" s="64">
        <f t="shared" si="40"/>
        <v>4.5454545454545456E-2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25</v>
      </c>
      <c r="Y196" s="798">
        <f t="shared" si="36"/>
        <v>25.200000000000003</v>
      </c>
      <c r="Z196" s="36">
        <f>IFERROR(IF(Y196=0,"",ROUNDUP(Y196/H196,0)*0.00502),"")</f>
        <v>6.0240000000000002E-2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26.547619047619047</v>
      </c>
      <c r="BN196" s="64">
        <f t="shared" si="38"/>
        <v>26.76</v>
      </c>
      <c r="BO196" s="64">
        <f t="shared" si="39"/>
        <v>5.0875050875050884E-2</v>
      </c>
      <c r="BP196" s="64">
        <f t="shared" si="40"/>
        <v>5.1282051282051287E-2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69</v>
      </c>
      <c r="Y198" s="798">
        <f t="shared" si="36"/>
        <v>69.3</v>
      </c>
      <c r="Z198" s="36">
        <f>IFERROR(IF(Y198=0,"",ROUNDUP(Y198/H198,0)*0.00502),"")</f>
        <v>0.16566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72.285714285714292</v>
      </c>
      <c r="BN198" s="64">
        <f t="shared" si="38"/>
        <v>72.599999999999994</v>
      </c>
      <c r="BO198" s="64">
        <f t="shared" si="39"/>
        <v>0.14041514041514042</v>
      </c>
      <c r="BP198" s="64">
        <f t="shared" si="40"/>
        <v>0.14102564102564105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54.761904761904759</v>
      </c>
      <c r="Y201" s="799">
        <f>IFERROR(Y193/H193,"0")+IFERROR(Y194/H194,"0")+IFERROR(Y195/H195,"0")+IFERROR(Y196/H196,"0")+IFERROR(Y197/H197,"0")+IFERROR(Y198/H198,"0")+IFERROR(Y199/H199,"0")+IFERROR(Y200/H200,"0")</f>
        <v>56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0.32511999999999996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136</v>
      </c>
      <c r="Y202" s="799">
        <f>IFERROR(SUM(Y193:Y200),"0")</f>
        <v>140.69999999999999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83</v>
      </c>
      <c r="Y215" s="798">
        <f t="shared" ref="Y215:Y222" si="41">IFERROR(IF(X215="",0,CEILING((X215/$H215),1)*$H215),"")</f>
        <v>86.4</v>
      </c>
      <c r="Z215" s="36">
        <f>IFERROR(IF(Y215=0,"",ROUNDUP(Y215/H215,0)*0.00902),"")</f>
        <v>0.14432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86.227777777777789</v>
      </c>
      <c r="BN215" s="64">
        <f t="shared" ref="BN215:BN222" si="43">IFERROR(Y215*I215/H215,"0")</f>
        <v>89.76</v>
      </c>
      <c r="BO215" s="64">
        <f t="shared" ref="BO215:BO222" si="44">IFERROR(1/J215*(X215/H215),"0")</f>
        <v>0.11644219977553311</v>
      </c>
      <c r="BP215" s="64">
        <f t="shared" ref="BP215:BP222" si="45">IFERROR(1/J215*(Y215/H215),"0")</f>
        <v>0.12121212121212122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34</v>
      </c>
      <c r="Y216" s="798">
        <f t="shared" si="41"/>
        <v>37.800000000000004</v>
      </c>
      <c r="Z216" s="36">
        <f>IFERROR(IF(Y216=0,"",ROUNDUP(Y216/H216,0)*0.00902),"")</f>
        <v>6.3140000000000002E-2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35.322222222222223</v>
      </c>
      <c r="BN216" s="64">
        <f t="shared" si="43"/>
        <v>39.270000000000003</v>
      </c>
      <c r="BO216" s="64">
        <f t="shared" si="44"/>
        <v>4.7699214365881031E-2</v>
      </c>
      <c r="BP216" s="64">
        <f t="shared" si="45"/>
        <v>5.3030303030303032E-2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35</v>
      </c>
      <c r="Y218" s="798">
        <f t="shared" si="41"/>
        <v>37.800000000000004</v>
      </c>
      <c r="Z218" s="36">
        <f>IFERROR(IF(Y218=0,"",ROUNDUP(Y218/H218,0)*0.00902),"")</f>
        <v>6.3140000000000002E-2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36.361111111111114</v>
      </c>
      <c r="BN218" s="64">
        <f t="shared" si="43"/>
        <v>39.270000000000003</v>
      </c>
      <c r="BO218" s="64">
        <f t="shared" si="44"/>
        <v>4.9102132435465767E-2</v>
      </c>
      <c r="BP218" s="64">
        <f t="shared" si="45"/>
        <v>5.3030303030303032E-2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18</v>
      </c>
      <c r="Y219" s="798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2</v>
      </c>
      <c r="Y222" s="798">
        <f t="shared" si="41"/>
        <v>3.6</v>
      </c>
      <c r="Z222" s="36">
        <f>IFERROR(IF(Y222=0,"",ROUNDUP(Y222/H222,0)*0.00502),"")</f>
        <v>1.004E-2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2.1111111111111112</v>
      </c>
      <c r="BN222" s="64">
        <f t="shared" si="43"/>
        <v>3.8</v>
      </c>
      <c r="BO222" s="64">
        <f t="shared" si="44"/>
        <v>4.7483380816714157E-3</v>
      </c>
      <c r="BP222" s="64">
        <f t="shared" si="45"/>
        <v>8.5470085470085479E-3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39.25925925925926</v>
      </c>
      <c r="Y223" s="799">
        <f>IFERROR(Y215/H215,"0")+IFERROR(Y216/H216,"0")+IFERROR(Y217/H217,"0")+IFERROR(Y218/H218,"0")+IFERROR(Y219/H219,"0")+IFERROR(Y220/H220,"0")+IFERROR(Y221/H221,"0")+IFERROR(Y222/H222,"0")</f>
        <v>42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0.33084000000000002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172</v>
      </c>
      <c r="Y224" s="799">
        <f>IFERROR(SUM(Y215:Y222),"0")</f>
        <v>183.60000000000002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109</v>
      </c>
      <c r="Y229" s="798">
        <f t="shared" si="46"/>
        <v>113.1</v>
      </c>
      <c r="Z229" s="36">
        <f>IFERROR(IF(Y229=0,"",ROUNDUP(Y229/H229,0)*0.02175),"")</f>
        <v>0.28275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116.06620689655173</v>
      </c>
      <c r="BN229" s="64">
        <f t="shared" si="48"/>
        <v>120.432</v>
      </c>
      <c r="BO229" s="64">
        <f t="shared" si="49"/>
        <v>0.2237274220032841</v>
      </c>
      <c r="BP229" s="64">
        <f t="shared" si="50"/>
        <v>0.23214285714285712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96</v>
      </c>
      <c r="Y230" s="798">
        <f t="shared" si="46"/>
        <v>96</v>
      </c>
      <c r="Z230" s="36">
        <f t="shared" ref="Z230:Z236" si="51">IFERROR(IF(Y230=0,"",ROUNDUP(Y230/H230,0)*0.00651),"")</f>
        <v>0.26040000000000002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106.8</v>
      </c>
      <c r="BN230" s="64">
        <f t="shared" si="48"/>
        <v>106.8</v>
      </c>
      <c r="BO230" s="64">
        <f t="shared" si="49"/>
        <v>0.2197802197802198</v>
      </c>
      <c r="BP230" s="64">
        <f t="shared" si="50"/>
        <v>0.2197802197802198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155</v>
      </c>
      <c r="Y232" s="798">
        <f t="shared" si="46"/>
        <v>156</v>
      </c>
      <c r="Z232" s="36">
        <f t="shared" si="51"/>
        <v>0.42315000000000003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171.27500000000001</v>
      </c>
      <c r="BN232" s="64">
        <f t="shared" si="48"/>
        <v>172.38000000000002</v>
      </c>
      <c r="BO232" s="64">
        <f t="shared" si="49"/>
        <v>0.35485347985347993</v>
      </c>
      <c r="BP232" s="64">
        <f t="shared" si="50"/>
        <v>0.35714285714285715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110</v>
      </c>
      <c r="Y233" s="798">
        <f t="shared" si="46"/>
        <v>110.39999999999999</v>
      </c>
      <c r="Z233" s="36">
        <f t="shared" si="51"/>
        <v>0.29946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121.55000000000001</v>
      </c>
      <c r="BN233" s="64">
        <f t="shared" si="48"/>
        <v>121.992</v>
      </c>
      <c r="BO233" s="64">
        <f t="shared" si="49"/>
        <v>0.25183150183150188</v>
      </c>
      <c r="BP233" s="64">
        <f t="shared" si="50"/>
        <v>0.25274725274725279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59</v>
      </c>
      <c r="Y235" s="798">
        <f t="shared" si="46"/>
        <v>60</v>
      </c>
      <c r="Z235" s="36">
        <f t="shared" si="51"/>
        <v>0.16275000000000001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65.195000000000007</v>
      </c>
      <c r="BN235" s="64">
        <f t="shared" si="48"/>
        <v>66.300000000000011</v>
      </c>
      <c r="BO235" s="64">
        <f t="shared" si="49"/>
        <v>0.13507326007326009</v>
      </c>
      <c r="BP235" s="64">
        <f t="shared" si="50"/>
        <v>0.13736263736263737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77</v>
      </c>
      <c r="Y236" s="798">
        <f t="shared" si="46"/>
        <v>79.2</v>
      </c>
      <c r="Z236" s="36">
        <f t="shared" si="51"/>
        <v>0.21482999999999999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85.277500000000003</v>
      </c>
      <c r="BN236" s="64">
        <f t="shared" si="48"/>
        <v>87.713999999999999</v>
      </c>
      <c r="BO236" s="64">
        <f t="shared" si="49"/>
        <v>0.17628205128205132</v>
      </c>
      <c r="BP236" s="64">
        <f t="shared" si="50"/>
        <v>0.18131868131868134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219.61206896551727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222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1.64334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606</v>
      </c>
      <c r="Y238" s="799">
        <f>IFERROR(SUM(Y226:Y236),"0")</f>
        <v>614.70000000000005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16</v>
      </c>
      <c r="Y244" s="798">
        <f t="shared" si="52"/>
        <v>16.8</v>
      </c>
      <c r="Z244" s="36">
        <f>IFERROR(IF(Y244=0,"",ROUNDUP(Y244/H244,0)*0.00651),"")</f>
        <v>4.5569999999999999E-2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17.680000000000003</v>
      </c>
      <c r="BN244" s="64">
        <f t="shared" si="54"/>
        <v>18.564000000000004</v>
      </c>
      <c r="BO244" s="64">
        <f t="shared" si="55"/>
        <v>3.6630036630036632E-2</v>
      </c>
      <c r="BP244" s="64">
        <f t="shared" si="56"/>
        <v>3.8461538461538471E-2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6.666666666666667</v>
      </c>
      <c r="Y246" s="799">
        <f>IFERROR(Y240/H240,"0")+IFERROR(Y241/H241,"0")+IFERROR(Y242/H242,"0")+IFERROR(Y243/H243,"0")+IFERROR(Y244/H244,"0")+IFERROR(Y245/H245,"0")</f>
        <v>7.0000000000000009</v>
      </c>
      <c r="Z246" s="799">
        <f>IFERROR(IF(Z240="",0,Z240),"0")+IFERROR(IF(Z241="",0,Z241),"0")+IFERROR(IF(Z242="",0,Z242),"0")+IFERROR(IF(Z243="",0,Z243),"0")+IFERROR(IF(Z244="",0,Z244),"0")+IFERROR(IF(Z245="",0,Z245),"0")</f>
        <v>4.5569999999999999E-2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16</v>
      </c>
      <c r="Y247" s="799">
        <f>IFERROR(SUM(Y240:Y245),"0")</f>
        <v>16.8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55</v>
      </c>
      <c r="Y308" s="798">
        <f t="shared" si="72"/>
        <v>55.199999999999996</v>
      </c>
      <c r="Z308" s="36">
        <f>IFERROR(IF(Y308=0,"",ROUNDUP(Y308/H308,0)*0.00651),"")</f>
        <v>0.14973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60.775000000000006</v>
      </c>
      <c r="BN308" s="64">
        <f t="shared" si="74"/>
        <v>60.996000000000002</v>
      </c>
      <c r="BO308" s="64">
        <f t="shared" si="75"/>
        <v>0.12591575091575094</v>
      </c>
      <c r="BP308" s="64">
        <f t="shared" si="76"/>
        <v>0.1263736263736264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279</v>
      </c>
      <c r="Y309" s="798">
        <f t="shared" si="72"/>
        <v>280.8</v>
      </c>
      <c r="Z309" s="36">
        <f>IFERROR(IF(Y309=0,"",ROUNDUP(Y309/H309,0)*0.00651),"")</f>
        <v>0.76167000000000007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299.92500000000001</v>
      </c>
      <c r="BN309" s="64">
        <f t="shared" si="74"/>
        <v>301.86</v>
      </c>
      <c r="BO309" s="64">
        <f t="shared" si="75"/>
        <v>0.6387362637362638</v>
      </c>
      <c r="BP309" s="64">
        <f t="shared" si="76"/>
        <v>0.64285714285714302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139.16666666666666</v>
      </c>
      <c r="Y311" s="799">
        <f>IFERROR(Y305/H305,"0")+IFERROR(Y306/H306,"0")+IFERROR(Y307/H307,"0")+IFERROR(Y308/H308,"0")+IFERROR(Y309/H309,"0")+IFERROR(Y310/H310,"0")</f>
        <v>140</v>
      </c>
      <c r="Z311" s="799">
        <f>IFERROR(IF(Z305="",0,Z305),"0")+IFERROR(IF(Z306="",0,Z306),"0")+IFERROR(IF(Z307="",0,Z307),"0")+IFERROR(IF(Z308="",0,Z308),"0")+IFERROR(IF(Z309="",0,Z309),"0")+IFERROR(IF(Z310="",0,Z310),"0")</f>
        <v>0.9114000000000001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334</v>
      </c>
      <c r="Y312" s="799">
        <f>IFERROR(SUM(Y305:Y310),"0")</f>
        <v>336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255</v>
      </c>
      <c r="Y384" s="798">
        <f>IFERROR(IF(X384="",0,CEILING((X384/$H384),1)*$H384),"")</f>
        <v>257.39999999999998</v>
      </c>
      <c r="Z384" s="36">
        <f>IFERROR(IF(Y384=0,"",ROUNDUP(Y384/H384,0)*0.02175),"")</f>
        <v>0.71775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273.43846153846158</v>
      </c>
      <c r="BN384" s="64">
        <f>IFERROR(Y384*I384/H384,"0")</f>
        <v>276.012</v>
      </c>
      <c r="BO384" s="64">
        <f>IFERROR(1/J384*(X384/H384),"0")</f>
        <v>0.58379120879120883</v>
      </c>
      <c r="BP384" s="64">
        <f>IFERROR(1/J384*(Y384/H384),"0")</f>
        <v>0.5892857142857143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32.692307692307693</v>
      </c>
      <c r="Y387" s="799">
        <f>IFERROR(Y383/H383,"0")+IFERROR(Y384/H384,"0")+IFERROR(Y385/H385,"0")+IFERROR(Y386/H386,"0")</f>
        <v>33</v>
      </c>
      <c r="Z387" s="799">
        <f>IFERROR(IF(Z383="",0,Z383),"0")+IFERROR(IF(Z384="",0,Z384),"0")+IFERROR(IF(Z385="",0,Z385),"0")+IFERROR(IF(Z386="",0,Z386),"0")</f>
        <v>0.71775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255</v>
      </c>
      <c r="Y388" s="799">
        <f>IFERROR(SUM(Y383:Y386),"0")</f>
        <v>257.39999999999998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9</v>
      </c>
      <c r="Y392" s="798">
        <f>IFERROR(IF(X392="",0,CEILING((X392/$H392),1)*$H392),"")</f>
        <v>10.199999999999999</v>
      </c>
      <c r="Z392" s="36">
        <f>IFERROR(IF(Y392=0,"",ROUNDUP(Y392/H392,0)*0.00651),"")</f>
        <v>2.6040000000000001E-2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10.429411764705883</v>
      </c>
      <c r="BN392" s="64">
        <f>IFERROR(Y392*I392/H392,"0")</f>
        <v>11.82</v>
      </c>
      <c r="BO392" s="64">
        <f>IFERROR(1/J392*(X392/H392),"0")</f>
        <v>1.9392372333548808E-2</v>
      </c>
      <c r="BP392" s="64">
        <f>IFERROR(1/J392*(Y392/H392),"0")</f>
        <v>2.197802197802198E-2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3.5294117647058827</v>
      </c>
      <c r="Y394" s="799">
        <f>IFERROR(Y390/H390,"0")+IFERROR(Y391/H391,"0")+IFERROR(Y392/H392,"0")+IFERROR(Y393/H393,"0")</f>
        <v>4</v>
      </c>
      <c r="Z394" s="799">
        <f>IFERROR(IF(Z390="",0,Z390),"0")+IFERROR(IF(Z391="",0,Z391),"0")+IFERROR(IF(Z392="",0,Z392),"0")+IFERROR(IF(Z393="",0,Z393),"0")</f>
        <v>2.6040000000000001E-2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9</v>
      </c>
      <c r="Y395" s="799">
        <f>IFERROR(SUM(Y390:Y393),"0")</f>
        <v>10.199999999999999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391</v>
      </c>
      <c r="Y417" s="798">
        <f t="shared" si="87"/>
        <v>405</v>
      </c>
      <c r="Z417" s="36">
        <f>IFERROR(IF(Y417=0,"",ROUNDUP(Y417/H417,0)*0.02175),"")</f>
        <v>0.58724999999999994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403.512</v>
      </c>
      <c r="BN417" s="64">
        <f t="shared" si="89"/>
        <v>417.96000000000004</v>
      </c>
      <c r="BO417" s="64">
        <f t="shared" si="90"/>
        <v>0.54305555555555551</v>
      </c>
      <c r="BP417" s="64">
        <f t="shared" si="91"/>
        <v>0.5625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208</v>
      </c>
      <c r="Y419" s="798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214.65600000000001</v>
      </c>
      <c r="BN419" s="64">
        <f t="shared" si="89"/>
        <v>216.72</v>
      </c>
      <c r="BO419" s="64">
        <f t="shared" si="90"/>
        <v>0.28888888888888886</v>
      </c>
      <c r="BP419" s="64">
        <f t="shared" si="91"/>
        <v>0.29166666666666663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168</v>
      </c>
      <c r="Y422" s="798">
        <f t="shared" si="87"/>
        <v>180</v>
      </c>
      <c r="Z422" s="36">
        <f>IFERROR(IF(Y422=0,"",ROUNDUP(Y422/H422,0)*0.02175),"")</f>
        <v>0.26100000000000001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173.376</v>
      </c>
      <c r="BN422" s="64">
        <f t="shared" si="89"/>
        <v>185.76000000000002</v>
      </c>
      <c r="BO422" s="64">
        <f t="shared" si="90"/>
        <v>0.23333333333333331</v>
      </c>
      <c r="BP422" s="64">
        <f t="shared" si="91"/>
        <v>0.25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51.13333333333334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1.1527499999999999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767</v>
      </c>
      <c r="Y428" s="799">
        <f>IFERROR(SUM(Y416:Y426),"0")</f>
        <v>795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610</v>
      </c>
      <c r="Y430" s="798">
        <f>IFERROR(IF(X430="",0,CEILING((X430/$H430),1)*$H430),"")</f>
        <v>615</v>
      </c>
      <c r="Z430" s="36">
        <f>IFERROR(IF(Y430=0,"",ROUNDUP(Y430/H430,0)*0.02175),"")</f>
        <v>0.89174999999999993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629.5200000000001</v>
      </c>
      <c r="BN430" s="64">
        <f>IFERROR(Y430*I430/H430,"0")</f>
        <v>634.68000000000006</v>
      </c>
      <c r="BO430" s="64">
        <f>IFERROR(1/J430*(X430/H430),"0")</f>
        <v>0.8472222222222221</v>
      </c>
      <c r="BP430" s="64">
        <f>IFERROR(1/J430*(Y430/H430),"0")</f>
        <v>0.85416666666666663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40.666666666666664</v>
      </c>
      <c r="Y432" s="799">
        <f>IFERROR(Y430/H430,"0")+IFERROR(Y431/H431,"0")</f>
        <v>41</v>
      </c>
      <c r="Z432" s="799">
        <f>IFERROR(IF(Z430="",0,Z430),"0")+IFERROR(IF(Z431="",0,Z431),"0")</f>
        <v>0.89174999999999993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610</v>
      </c>
      <c r="Y433" s="799">
        <f>IFERROR(SUM(Y430:Y431),"0")</f>
        <v>615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1037</v>
      </c>
      <c r="Y461" s="798">
        <f>IFERROR(IF(X461="",0,CEILING((X461/$H461),1)*$H461),"")</f>
        <v>1044</v>
      </c>
      <c r="Z461" s="36">
        <f>IFERROR(IF(Y461=0,"",ROUNDUP(Y461/H461,0)*0.02175),"")</f>
        <v>2.5229999999999997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1101.9853333333333</v>
      </c>
      <c r="BN461" s="64">
        <f>IFERROR(Y461*I461/H461,"0")</f>
        <v>1109.424</v>
      </c>
      <c r="BO461" s="64">
        <f>IFERROR(1/J461*(X461/H461),"0")</f>
        <v>2.0575396825396823</v>
      </c>
      <c r="BP461" s="64">
        <f>IFERROR(1/J461*(Y461/H461),"0")</f>
        <v>2.0714285714285712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115.22222222222223</v>
      </c>
      <c r="Y466" s="799">
        <f>IFERROR(Y461/H461,"0")+IFERROR(Y462/H462,"0")+IFERROR(Y463/H463,"0")+IFERROR(Y464/H464,"0")+IFERROR(Y465/H465,"0")</f>
        <v>116</v>
      </c>
      <c r="Z466" s="799">
        <f>IFERROR(IF(Z461="",0,Z461),"0")+IFERROR(IF(Z462="",0,Z462),"0")+IFERROR(IF(Z463="",0,Z463),"0")+IFERROR(IF(Z464="",0,Z464),"0")+IFERROR(IF(Z465="",0,Z465),"0")</f>
        <v>2.5229999999999997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1037</v>
      </c>
      <c r="Y467" s="799">
        <f>IFERROR(SUM(Y461:Y465),"0")</f>
        <v>1044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18</v>
      </c>
      <c r="Y495" s="798">
        <f t="shared" si="98"/>
        <v>18.900000000000002</v>
      </c>
      <c r="Z495" s="36">
        <f t="shared" si="103"/>
        <v>4.5179999999999998E-2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19.114285714285714</v>
      </c>
      <c r="BN495" s="64">
        <f t="shared" si="100"/>
        <v>20.07</v>
      </c>
      <c r="BO495" s="64">
        <f t="shared" si="101"/>
        <v>3.6630036630036632E-2</v>
      </c>
      <c r="BP495" s="64">
        <f t="shared" si="102"/>
        <v>3.8461538461538464E-2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8.5714285714285712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9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4.5179999999999998E-2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18</v>
      </c>
      <c r="Y501" s="799">
        <f>IFERROR(SUM(Y479:Y499),"0")</f>
        <v>18.900000000000002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1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0.33333333333333331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1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102</v>
      </c>
      <c r="Y551" s="798">
        <f t="shared" ref="Y551:Y565" si="109">IFERROR(IF(X551="",0,CEILING((X551/$H551),1)*$H551),"")</f>
        <v>105.60000000000001</v>
      </c>
      <c r="Z551" s="36">
        <f t="shared" ref="Z551:Z556" si="110">IFERROR(IF(Y551=0,"",ROUNDUP(Y551/H551,0)*0.01196),"")</f>
        <v>0.2392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108.95454545454544</v>
      </c>
      <c r="BN551" s="64">
        <f t="shared" ref="BN551:BN565" si="112">IFERROR(Y551*I551/H551,"0")</f>
        <v>112.80000000000001</v>
      </c>
      <c r="BO551" s="64">
        <f t="shared" ref="BO551:BO565" si="113">IFERROR(1/J551*(X551/H551),"0")</f>
        <v>0.18575174825174826</v>
      </c>
      <c r="BP551" s="64">
        <f t="shared" ref="BP551:BP565" si="114">IFERROR(1/J551*(Y551/H551),"0")</f>
        <v>0.19230769230769232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535</v>
      </c>
      <c r="Y554" s="798">
        <f t="shared" si="109"/>
        <v>538.56000000000006</v>
      </c>
      <c r="Z554" s="36">
        <f t="shared" si="110"/>
        <v>1.2199200000000001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571.47727272727263</v>
      </c>
      <c r="BN554" s="64">
        <f t="shared" si="112"/>
        <v>575.28</v>
      </c>
      <c r="BO554" s="64">
        <f t="shared" si="113"/>
        <v>0.97428613053613056</v>
      </c>
      <c r="BP554" s="64">
        <f t="shared" si="114"/>
        <v>0.98076923076923084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34</v>
      </c>
      <c r="Y557" s="798">
        <f t="shared" si="109"/>
        <v>36</v>
      </c>
      <c r="Z557" s="36">
        <f>IFERROR(IF(Y557=0,"",ROUNDUP(Y557/H557,0)*0.00902),"")</f>
        <v>9.0200000000000002E-2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35.983333333333327</v>
      </c>
      <c r="BN557" s="64">
        <f t="shared" si="112"/>
        <v>38.1</v>
      </c>
      <c r="BO557" s="64">
        <f t="shared" si="113"/>
        <v>7.1548821548821556E-2</v>
      </c>
      <c r="BP557" s="64">
        <f t="shared" si="114"/>
        <v>7.575757575757576E-2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130.08838383838383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132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1.5493200000000003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671</v>
      </c>
      <c r="Y567" s="799">
        <f>IFERROR(SUM(Y551:Y565),"0")</f>
        <v>680.16000000000008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676</v>
      </c>
      <c r="Y570" s="798">
        <f>IFERROR(IF(X570="",0,CEILING((X570/$H570),1)*$H570),"")</f>
        <v>681.12</v>
      </c>
      <c r="Z570" s="36">
        <f>IFERROR(IF(Y570=0,"",ROUNDUP(Y570/H570,0)*0.01196),"")</f>
        <v>1.54284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722.09090909090901</v>
      </c>
      <c r="BN570" s="64">
        <f>IFERROR(Y570*I570/H570,"0")</f>
        <v>727.56</v>
      </c>
      <c r="BO570" s="64">
        <f>IFERROR(1/J570*(X570/H570),"0")</f>
        <v>1.2310606060606062</v>
      </c>
      <c r="BP570" s="64">
        <f>IFERROR(1/J570*(Y570/H570),"0")</f>
        <v>1.2403846153846154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137</v>
      </c>
      <c r="Y573" s="798">
        <f>IFERROR(IF(X573="",0,CEILING((X573/$H573),1)*$H573),"")</f>
        <v>140.4</v>
      </c>
      <c r="Z573" s="36">
        <f>IFERROR(IF(Y573=0,"",ROUNDUP(Y573/H573,0)*0.00902),"")</f>
        <v>0.35177999999999998</v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144.99166666666667</v>
      </c>
      <c r="BN573" s="64">
        <f>IFERROR(Y573*I573/H573,"0")</f>
        <v>148.59</v>
      </c>
      <c r="BO573" s="64">
        <f>IFERROR(1/J573*(X573/H573),"0")</f>
        <v>0.28829966329966333</v>
      </c>
      <c r="BP573" s="64">
        <f>IFERROR(1/J573*(Y573/H573),"0")</f>
        <v>0.29545454545454547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166.0858585858586</v>
      </c>
      <c r="Y574" s="799">
        <f>IFERROR(Y569/H569,"0")+IFERROR(Y570/H570,"0")+IFERROR(Y571/H571,"0")+IFERROR(Y572/H572,"0")+IFERROR(Y573/H573,"0")</f>
        <v>168</v>
      </c>
      <c r="Z574" s="799">
        <f>IFERROR(IF(Z569="",0,Z569),"0")+IFERROR(IF(Z570="",0,Z570),"0")+IFERROR(IF(Z571="",0,Z571),"0")+IFERROR(IF(Z572="",0,Z572),"0")+IFERROR(IF(Z573="",0,Z573),"0")</f>
        <v>1.89462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813</v>
      </c>
      <c r="Y575" s="799">
        <f>IFERROR(SUM(Y569:Y573),"0")</f>
        <v>821.52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125</v>
      </c>
      <c r="Y578" s="798">
        <f t="shared" si="115"/>
        <v>126.72</v>
      </c>
      <c r="Z578" s="36">
        <f t="shared" si="116"/>
        <v>0.28704000000000002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133.52272727272728</v>
      </c>
      <c r="BN578" s="64">
        <f t="shared" si="118"/>
        <v>135.35999999999999</v>
      </c>
      <c r="BO578" s="64">
        <f t="shared" si="119"/>
        <v>0.22763694638694637</v>
      </c>
      <c r="BP578" s="64">
        <f t="shared" si="120"/>
        <v>0.23076923076923078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169</v>
      </c>
      <c r="Y580" s="798">
        <f t="shared" si="115"/>
        <v>174.24</v>
      </c>
      <c r="Z580" s="36">
        <f t="shared" si="116"/>
        <v>0.39468000000000003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180.52272727272725</v>
      </c>
      <c r="BN580" s="64">
        <f t="shared" si="118"/>
        <v>186.12</v>
      </c>
      <c r="BO580" s="64">
        <f t="shared" si="119"/>
        <v>0.30776515151515155</v>
      </c>
      <c r="BP580" s="64">
        <f t="shared" si="120"/>
        <v>0.31730769230769235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525</v>
      </c>
      <c r="Y582" s="798">
        <f t="shared" si="115"/>
        <v>528</v>
      </c>
      <c r="Z582" s="36">
        <f t="shared" si="116"/>
        <v>1.196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560.7954545454545</v>
      </c>
      <c r="BN582" s="64">
        <f t="shared" si="118"/>
        <v>563.99999999999989</v>
      </c>
      <c r="BO582" s="64">
        <f t="shared" si="119"/>
        <v>0.95607517482517479</v>
      </c>
      <c r="BP582" s="64">
        <f t="shared" si="120"/>
        <v>0.96153846153846156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155.11363636363635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157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1.8777200000000001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819</v>
      </c>
      <c r="Y593" s="799">
        <f>IFERROR(SUM(Y577:Y591),"0")</f>
        <v>828.96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7601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7754.94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8071.2953435474828</v>
      </c>
      <c r="Y685" s="799">
        <f>IFERROR(SUM(BN22:BN681),"0")</f>
        <v>8233.8819999999996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15</v>
      </c>
      <c r="Y686" s="38">
        <f>ROUNDUP(SUM(BP22:BP681),0)</f>
        <v>15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8446.2953435474828</v>
      </c>
      <c r="Y687" s="799">
        <f>GrossWeightTotalR+PalletQtyTotalR*25</f>
        <v>8608.8819999999996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1388.9620111257534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1416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17.08699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217.60000000000002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142.4</v>
      </c>
      <c r="E694" s="46">
        <f>IFERROR(Y105*1,"0")+IFERROR(Y106*1,"0")+IFERROR(Y107*1,"0")+IFERROR(Y111*1,"0")+IFERROR(Y112*1,"0")+IFERROR(Y113*1,"0")+IFERROR(Y114*1,"0")+IFERROR(Y115*1,"0")+IFERROR(Y116*1,"0")</f>
        <v>431.1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597.9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140.69999999999999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815.1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336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267.59999999999997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1410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1044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18.900000000000002</v>
      </c>
      <c r="Z694" s="46">
        <f>IFERROR(Y514*1,"0")+IFERROR(Y518*1,"0")+IFERROR(Y519*1,"0")+IFERROR(Y520*1,"0")+IFERROR(Y521*1,"0")+IFERROR(Y522*1,"0")+IFERROR(Y526*1,"0")+IFERROR(Y530*1,"0")</f>
        <v>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2330.6400000000003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1 037,00"/>
        <filter val="1 388,96"/>
        <filter val="1,00"/>
        <filter val="102,00"/>
        <filter val="109,00"/>
        <filter val="110,00"/>
        <filter val="115,22"/>
        <filter val="122,00"/>
        <filter val="125,00"/>
        <filter val="130,09"/>
        <filter val="133,00"/>
        <filter val="136,00"/>
        <filter val="137,00"/>
        <filter val="139,00"/>
        <filter val="139,17"/>
        <filter val="15"/>
        <filter val="155,00"/>
        <filter val="155,11"/>
        <filter val="16,00"/>
        <filter val="164,00"/>
        <filter val="166,09"/>
        <filter val="168,00"/>
        <filter val="169,00"/>
        <filter val="172,00"/>
        <filter val="175,00"/>
        <filter val="179,00"/>
        <filter val="18,00"/>
        <filter val="18,58"/>
        <filter val="196,00"/>
        <filter val="2,00"/>
        <filter val="2,22"/>
        <filter val="20,00"/>
        <filter val="20,87"/>
        <filter val="202,00"/>
        <filter val="208,00"/>
        <filter val="21,00"/>
        <filter val="216,00"/>
        <filter val="219,61"/>
        <filter val="22,10"/>
        <filter val="24,00"/>
        <filter val="25,00"/>
        <filter val="252,00"/>
        <filter val="255,00"/>
        <filter val="279,00"/>
        <filter val="3,53"/>
        <filter val="32,69"/>
        <filter val="334,00"/>
        <filter val="34,00"/>
        <filter val="35,00"/>
        <filter val="38,00"/>
        <filter val="39,26"/>
        <filter val="391,00"/>
        <filter val="4,00"/>
        <filter val="4,50"/>
        <filter val="40,67"/>
        <filter val="46,00"/>
        <filter val="5,65"/>
        <filter val="5,95"/>
        <filter val="50,00"/>
        <filter val="51,13"/>
        <filter val="525,00"/>
        <filter val="535,00"/>
        <filter val="54,76"/>
        <filter val="55,00"/>
        <filter val="56,38"/>
        <filter val="59,00"/>
        <filter val="6,67"/>
        <filter val="606,00"/>
        <filter val="61,00"/>
        <filter val="610,00"/>
        <filter val="671,00"/>
        <filter val="676,00"/>
        <filter val="69,00"/>
        <filter val="7 601,00"/>
        <filter val="767,00"/>
        <filter val="77,00"/>
        <filter val="8 071,30"/>
        <filter val="8 446,30"/>
        <filter val="8,33"/>
        <filter val="8,57"/>
        <filter val="81,48"/>
        <filter val="813,00"/>
        <filter val="819,00"/>
        <filter val="83,00"/>
        <filter val="9,00"/>
        <filter val="94,00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