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9CD00EF0-0B1D-4BBB-822C-B57066A9F6A0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BO22" i="1"/>
  <c r="BM22" i="1"/>
  <c r="Y22" i="1"/>
  <c r="P22" i="1"/>
  <c r="H10" i="1"/>
  <c r="A9" i="1"/>
  <c r="D7" i="1"/>
  <c r="Q6" i="1"/>
  <c r="P2" i="1"/>
  <c r="X685" i="1" l="1"/>
  <c r="X688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<sst xmlns="http://schemas.openxmlformats.org/spreadsheetml/2006/main" count="3249" uniqueCount="1115">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</sst>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150</v>
      </c>
      <c r="Y47" s="798">
        <f t="shared" ref="Y47:Y52" si="6">IFERROR(IF(X47="",0,CEILING((X47/$H47),1)*$H47),"")</f>
        <v>151.20000000000002</v>
      </c>
      <c r="Z47" s="36">
        <f>IFERROR(IF(Y47=0,"",ROUNDUP(Y47/H47,0)*0.02175),"")</f>
        <v>0.30449999999999999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156.66666666666666</v>
      </c>
      <c r="BN47" s="64">
        <f t="shared" ref="BN47:BN52" si="8">IFERROR(Y47*I47/H47,"0")</f>
        <v>157.91999999999999</v>
      </c>
      <c r="BO47" s="64">
        <f t="shared" ref="BO47:BO52" si="9">IFERROR(1/J47*(X47/H47),"0")</f>
        <v>0.24801587301587297</v>
      </c>
      <c r="BP47" s="64">
        <f t="shared" ref="BP47:BP52" si="10">IFERROR(1/J47*(Y47/H47),"0")</f>
        <v>0.25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320</v>
      </c>
      <c r="Y50" s="798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93.888888888888886</v>
      </c>
      <c r="Y53" s="799">
        <f>IFERROR(Y47/H47,"0")+IFERROR(Y48/H48,"0")+IFERROR(Y49/H49,"0")+IFERROR(Y50/H50,"0")+IFERROR(Y51/H51,"0")+IFERROR(Y52/H52,"0")</f>
        <v>94</v>
      </c>
      <c r="Z53" s="799">
        <f>IFERROR(IF(Z47="",0,Z47),"0")+IFERROR(IF(Z48="",0,Z48),"0")+IFERROR(IF(Z49="",0,Z49),"0")+IFERROR(IF(Z50="",0,Z50),"0")+IFERROR(IF(Z51="",0,Z51),"0")+IFERROR(IF(Z52="",0,Z52),"0")</f>
        <v>1.0261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470</v>
      </c>
      <c r="Y54" s="799">
        <f>IFERROR(SUM(Y47:Y52),"0")</f>
        <v>471.20000000000005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400</v>
      </c>
      <c r="Y63" s="798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360</v>
      </c>
      <c r="Y69" s="798">
        <f t="shared" si="11"/>
        <v>360</v>
      </c>
      <c r="Z69" s="36">
        <f>IFERROR(IF(Y69=0,"",ROUNDUP(Y69/H69,0)*0.00902),"")</f>
        <v>0.72160000000000002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376.79999999999995</v>
      </c>
      <c r="BN69" s="64">
        <f t="shared" si="13"/>
        <v>376.79999999999995</v>
      </c>
      <c r="BO69" s="64">
        <f t="shared" si="14"/>
        <v>0.60606060606060608</v>
      </c>
      <c r="BP69" s="64">
        <f t="shared" si="15"/>
        <v>0.60606060606060608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117.03703703703704</v>
      </c>
      <c r="Y70" s="799">
        <f>IFERROR(Y62/H62,"0")+IFERROR(Y63/H63,"0")+IFERROR(Y64/H64,"0")+IFERROR(Y65/H65,"0")+IFERROR(Y66/H66,"0")+IFERROR(Y67/H67,"0")+IFERROR(Y68/H68,"0")+IFERROR(Y69/H69,"0")</f>
        <v>118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1.5480999999999998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760</v>
      </c>
      <c r="Y71" s="799">
        <f>IFERROR(SUM(Y62:Y69),"0")</f>
        <v>770.40000000000009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60</v>
      </c>
      <c r="Y73" s="798">
        <f>IFERROR(IF(X73="",0,CEILING((X73/$H73),1)*$H73),"")</f>
        <v>64.800000000000011</v>
      </c>
      <c r="Z73" s="36">
        <f>IFERROR(IF(Y73=0,"",ROUNDUP(Y73/H73,0)*0.02175),"")</f>
        <v>0.1305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62.666666666666657</v>
      </c>
      <c r="BN73" s="64">
        <f>IFERROR(Y73*I73/H73,"0")</f>
        <v>67.680000000000007</v>
      </c>
      <c r="BO73" s="64">
        <f>IFERROR(1/J73*(X73/H73),"0")</f>
        <v>9.9206349206349201E-2</v>
      </c>
      <c r="BP73" s="64">
        <f>IFERROR(1/J73*(Y73/H73),"0")</f>
        <v>0.10714285714285715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112.5</v>
      </c>
      <c r="Y76" s="798">
        <f>IFERROR(IF(X76="",0,CEILING((X76/$H76),1)*$H76),"")</f>
        <v>113.4</v>
      </c>
      <c r="Z76" s="36">
        <f>IFERROR(IF(Y76=0,"",ROUNDUP(Y76/H76,0)*0.00651),"")</f>
        <v>0.27342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119.99999999999999</v>
      </c>
      <c r="BN76" s="64">
        <f>IFERROR(Y76*I76/H76,"0")</f>
        <v>120.95999999999998</v>
      </c>
      <c r="BO76" s="64">
        <f>IFERROR(1/J76*(X76/H76),"0")</f>
        <v>0.22893772893772893</v>
      </c>
      <c r="BP76" s="64">
        <f>IFERROR(1/J76*(Y76/H76),"0")</f>
        <v>0.23076923076923078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47.222222222222221</v>
      </c>
      <c r="Y77" s="799">
        <f>IFERROR(Y73/H73,"0")+IFERROR(Y74/H74,"0")+IFERROR(Y75/H75,"0")+IFERROR(Y76/H76,"0")</f>
        <v>48</v>
      </c>
      <c r="Z77" s="799">
        <f>IFERROR(IF(Z73="",0,Z73),"0")+IFERROR(IF(Z74="",0,Z74),"0")+IFERROR(IF(Z75="",0,Z75),"0")+IFERROR(IF(Z76="",0,Z76),"0")</f>
        <v>0.40392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172.5</v>
      </c>
      <c r="Y78" s="799">
        <f>IFERROR(SUM(Y73:Y76),"0")</f>
        <v>178.20000000000002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100</v>
      </c>
      <c r="Y105" s="79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675</v>
      </c>
      <c r="Y107" s="798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159.25925925925927</v>
      </c>
      <c r="Y108" s="799">
        <f>IFERROR(Y105/H105,"0")+IFERROR(Y106/H106,"0")+IFERROR(Y107/H107,"0")</f>
        <v>160</v>
      </c>
      <c r="Z108" s="799">
        <f>IFERROR(IF(Z105="",0,Z105),"0")+IFERROR(IF(Z106="",0,Z106),"0")+IFERROR(IF(Z107="",0,Z107),"0")</f>
        <v>1.5705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775</v>
      </c>
      <c r="Y109" s="799">
        <f>IFERROR(SUM(Y105:Y107),"0")</f>
        <v>783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675</v>
      </c>
      <c r="Y113" s="798">
        <f t="shared" si="26"/>
        <v>675</v>
      </c>
      <c r="Z113" s="36">
        <f>IFERROR(IF(Y113=0,"",ROUNDUP(Y113/H113,0)*0.00651),"")</f>
        <v>1.6274999999999999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737.99999999999989</v>
      </c>
      <c r="BN113" s="64">
        <f t="shared" si="28"/>
        <v>737.99999999999989</v>
      </c>
      <c r="BO113" s="64">
        <f t="shared" si="29"/>
        <v>1.3736263736263736</v>
      </c>
      <c r="BP113" s="64">
        <f t="shared" si="30"/>
        <v>1.3736263736263736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261.90476190476187</v>
      </c>
      <c r="Y117" s="799">
        <f>IFERROR(Y111/H111,"0")+IFERROR(Y112/H112,"0")+IFERROR(Y113/H113,"0")+IFERROR(Y114/H114,"0")+IFERROR(Y115/H115,"0")+IFERROR(Y116/H116,"0")</f>
        <v>262</v>
      </c>
      <c r="Z117" s="799">
        <f>IFERROR(IF(Z111="",0,Z111),"0")+IFERROR(IF(Z112="",0,Z112),"0")+IFERROR(IF(Z113="",0,Z113),"0")+IFERROR(IF(Z114="",0,Z114),"0")+IFERROR(IF(Z115="",0,Z115),"0")+IFERROR(IF(Z116="",0,Z116),"0")</f>
        <v>1.8885000000000001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775</v>
      </c>
      <c r="Y118" s="799">
        <f>IFERROR(SUM(Y111:Y116),"0")</f>
        <v>775.8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540</v>
      </c>
      <c r="Y124" s="798">
        <f>IFERROR(IF(X124="",0,CEILING((X124/$H124),1)*$H124),"")</f>
        <v>540</v>
      </c>
      <c r="Z124" s="36">
        <f>IFERROR(IF(Y124=0,"",ROUNDUP(Y124/H124,0)*0.00902),"")</f>
        <v>1.0824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565.20000000000005</v>
      </c>
      <c r="BN124" s="64">
        <f>IFERROR(Y124*I124/H124,"0")</f>
        <v>565.20000000000005</v>
      </c>
      <c r="BO124" s="64">
        <f>IFERROR(1/J124*(X124/H124),"0")</f>
        <v>0.90909090909090917</v>
      </c>
      <c r="BP124" s="64">
        <f>IFERROR(1/J124*(Y124/H124),"0")</f>
        <v>0.90909090909090917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128.92857142857142</v>
      </c>
      <c r="Y126" s="799">
        <f>IFERROR(Y121/H121,"0")+IFERROR(Y122/H122,"0")+IFERROR(Y123/H123,"0")+IFERROR(Y124/H124,"0")+IFERROR(Y125/H125,"0")</f>
        <v>129</v>
      </c>
      <c r="Z126" s="799">
        <f>IFERROR(IF(Z121="",0,Z121),"0")+IFERROR(IF(Z122="",0,Z122),"0")+IFERROR(IF(Z123="",0,Z123),"0")+IFERROR(IF(Z124="",0,Z124),"0")+IFERROR(IF(Z125="",0,Z125),"0")</f>
        <v>1.2781500000000001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640</v>
      </c>
      <c r="Y127" s="799">
        <f>IFERROR(SUM(Y121:Y125),"0")</f>
        <v>640.79999999999995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500</v>
      </c>
      <c r="Y137" s="798">
        <f t="shared" si="31"/>
        <v>504</v>
      </c>
      <c r="Z137" s="36">
        <f>IFERROR(IF(Y137=0,"",ROUNDUP(Y137/H137,0)*0.02175),"")</f>
        <v>1.3049999999999999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533.21428571428567</v>
      </c>
      <c r="BN137" s="64">
        <f t="shared" si="33"/>
        <v>537.48</v>
      </c>
      <c r="BO137" s="64">
        <f t="shared" si="34"/>
        <v>1.0629251700680271</v>
      </c>
      <c r="BP137" s="64">
        <f t="shared" si="35"/>
        <v>1.0714285714285714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675</v>
      </c>
      <c r="Y140" s="798">
        <f t="shared" si="31"/>
        <v>675</v>
      </c>
      <c r="Z140" s="36">
        <f>IFERROR(IF(Y140=0,"",ROUNDUP(Y140/H140,0)*0.00651),"")</f>
        <v>1.6274999999999999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737.99999999999989</v>
      </c>
      <c r="BN140" s="64">
        <f t="shared" si="33"/>
        <v>737.99999999999989</v>
      </c>
      <c r="BO140" s="64">
        <f t="shared" si="34"/>
        <v>1.3736263736263736</v>
      </c>
      <c r="BP140" s="64">
        <f t="shared" si="35"/>
        <v>1.3736263736263736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66</v>
      </c>
      <c r="Y141" s="798">
        <f t="shared" si="31"/>
        <v>66.600000000000009</v>
      </c>
      <c r="Z141" s="36">
        <f>IFERROR(IF(Y141=0,"",ROUNDUP(Y141/H141,0)*0.00651),"")</f>
        <v>0.24087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72.600000000000009</v>
      </c>
      <c r="BN141" s="64">
        <f t="shared" si="33"/>
        <v>73.260000000000005</v>
      </c>
      <c r="BO141" s="64">
        <f t="shared" si="34"/>
        <v>0.20146520146520147</v>
      </c>
      <c r="BP141" s="64">
        <f t="shared" si="35"/>
        <v>0.20329670329670335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346.1904761904762</v>
      </c>
      <c r="Y143" s="799">
        <f>IFERROR(Y136/H136,"0")+IFERROR(Y137/H137,"0")+IFERROR(Y138/H138,"0")+IFERROR(Y139/H139,"0")+IFERROR(Y140/H140,"0")+IFERROR(Y141/H141,"0")+IFERROR(Y142/H142,"0")</f>
        <v>347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3.1733700000000002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1241</v>
      </c>
      <c r="Y144" s="799">
        <f>IFERROR(SUM(Y136:Y142),"0")</f>
        <v>1245.5999999999999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29.7</v>
      </c>
      <c r="Y147" s="798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15</v>
      </c>
      <c r="Y148" s="799">
        <f>IFERROR(Y146/H146,"0")+IFERROR(Y147/H147,"0")</f>
        <v>15</v>
      </c>
      <c r="Z148" s="799">
        <f>IFERROR(IF(Z146="",0,Z146),"0")+IFERROR(IF(Z147="",0,Z147),"0")</f>
        <v>9.7650000000000001E-2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29.7</v>
      </c>
      <c r="Y149" s="799">
        <f>IFERROR(SUM(Y146:Y147),"0")</f>
        <v>29.7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64</v>
      </c>
      <c r="Y153" s="798">
        <f>IFERROR(IF(X153="",0,CEILING((X153/$H153),1)*$H153),"")</f>
        <v>64</v>
      </c>
      <c r="Z153" s="36">
        <f>IFERROR(IF(Y153=0,"",ROUNDUP(Y153/H153,0)*0.00651),"")</f>
        <v>0.13020000000000001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67.599999999999994</v>
      </c>
      <c r="BN153" s="64">
        <f>IFERROR(Y153*I153/H153,"0")</f>
        <v>67.599999999999994</v>
      </c>
      <c r="BO153" s="64">
        <f>IFERROR(1/J153*(X153/H153),"0")</f>
        <v>0.1098901098901099</v>
      </c>
      <c r="BP153" s="64">
        <f>IFERROR(1/J153*(Y153/H153),"0")</f>
        <v>0.1098901098901099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20</v>
      </c>
      <c r="Y155" s="799">
        <f>IFERROR(Y152/H152,"0")+IFERROR(Y153/H153,"0")+IFERROR(Y154/H154,"0")</f>
        <v>20</v>
      </c>
      <c r="Z155" s="799">
        <f>IFERROR(IF(Z152="",0,Z152),"0")+IFERROR(IF(Z153="",0,Z153),"0")+IFERROR(IF(Z154="",0,Z154),"0")</f>
        <v>0.13020000000000001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64</v>
      </c>
      <c r="Y156" s="799">
        <f>IFERROR(SUM(Y152:Y154),"0")</f>
        <v>64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45.5</v>
      </c>
      <c r="Y159" s="798">
        <f>IFERROR(IF(X159="",0,CEILING((X159/$H159),1)*$H159),"")</f>
        <v>47.599999999999994</v>
      </c>
      <c r="Z159" s="36">
        <f>IFERROR(IF(Y159=0,"",ROUNDUP(Y159/H159,0)*0.00651),"")</f>
        <v>0.11067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49.855000000000004</v>
      </c>
      <c r="BN159" s="64">
        <f>IFERROR(Y159*I159/H159,"0")</f>
        <v>52.156000000000006</v>
      </c>
      <c r="BO159" s="64">
        <f>IFERROR(1/J159*(X159/H159),"0")</f>
        <v>8.9285714285714288E-2</v>
      </c>
      <c r="BP159" s="64">
        <f>IFERROR(1/J159*(Y159/H159),"0")</f>
        <v>9.3406593406593408E-2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16.25</v>
      </c>
      <c r="Y160" s="799">
        <f>IFERROR(Y158/H158,"0")+IFERROR(Y159/H159,"0")</f>
        <v>17</v>
      </c>
      <c r="Z160" s="799">
        <f>IFERROR(IF(Z158="",0,Z158),"0")+IFERROR(IF(Z159="",0,Z159),"0")</f>
        <v>0.11067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45.5</v>
      </c>
      <c r="Y161" s="799">
        <f>IFERROR(SUM(Y158:Y159),"0")</f>
        <v>47.599999999999994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40</v>
      </c>
      <c r="Y163" s="798">
        <f>IFERROR(IF(X163="",0,CEILING((X163/$H163),1)*$H163),"")</f>
        <v>40</v>
      </c>
      <c r="Z163" s="36">
        <f>IFERROR(IF(Y163=0,"",ROUNDUP(Y163/H163,0)*0.00937),"")</f>
        <v>9.3700000000000006E-2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56.900000000000006</v>
      </c>
      <c r="BN163" s="64">
        <f>IFERROR(Y163*I163/H163,"0")</f>
        <v>56.900000000000006</v>
      </c>
      <c r="BO163" s="64">
        <f>IFERROR(1/J163*(X163/H163),"0")</f>
        <v>8.3333333333333329E-2</v>
      </c>
      <c r="BP163" s="64">
        <f>IFERROR(1/J163*(Y163/H163),"0")</f>
        <v>8.3333333333333329E-2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29.7</v>
      </c>
      <c r="Y165" s="798">
        <f>IFERROR(IF(X165="",0,CEILING((X165/$H165),1)*$H165),"")</f>
        <v>31.68</v>
      </c>
      <c r="Z165" s="36">
        <f>IFERROR(IF(Y165=0,"",ROUNDUP(Y165/H165,0)*0.00651),"")</f>
        <v>7.8119999999999995E-2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32.714999999999996</v>
      </c>
      <c r="BN165" s="64">
        <f>IFERROR(Y165*I165/H165,"0")</f>
        <v>34.896000000000001</v>
      </c>
      <c r="BO165" s="64">
        <f>IFERROR(1/J165*(X165/H165),"0")</f>
        <v>6.1813186813186816E-2</v>
      </c>
      <c r="BP165" s="64">
        <f>IFERROR(1/J165*(Y165/H165),"0")</f>
        <v>6.5934065934065936E-2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21.25</v>
      </c>
      <c r="Y166" s="799">
        <f>IFERROR(Y163/H163,"0")+IFERROR(Y164/H164,"0")+IFERROR(Y165/H165,"0")</f>
        <v>22</v>
      </c>
      <c r="Z166" s="799">
        <f>IFERROR(IF(Z163="",0,Z163),"0")+IFERROR(IF(Z164="",0,Z164),"0")+IFERROR(IF(Z165="",0,Z165),"0")</f>
        <v>0.17182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69.7</v>
      </c>
      <c r="Y167" s="799">
        <f>IFERROR(SUM(Y163:Y165),"0")</f>
        <v>71.680000000000007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hidden="1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122.5</v>
      </c>
      <c r="Y196" s="798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105</v>
      </c>
      <c r="Y197" s="798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175</v>
      </c>
      <c r="Y198" s="79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222.61904761904759</v>
      </c>
      <c r="Y201" s="799">
        <f>IFERROR(Y193/H193,"0")+IFERROR(Y194/H194,"0")+IFERROR(Y195/H195,"0")+IFERROR(Y196/H196,"0")+IFERROR(Y197/H197,"0")+IFERROR(Y198/H198,"0")+IFERROR(Y199/H199,"0")+IFERROR(Y200/H200,"0")</f>
        <v>225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1.2575000000000001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532.5</v>
      </c>
      <c r="Y202" s="799">
        <f>IFERROR(SUM(Y193:Y200),"0")</f>
        <v>539.70000000000005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200</v>
      </c>
      <c r="Y215" s="798">
        <f t="shared" ref="Y215:Y222" si="41">IFERROR(IF(X215="",0,CEILING((X215/$H215),1)*$H215),"")</f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150</v>
      </c>
      <c r="Y217" s="798">
        <f t="shared" si="4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18</v>
      </c>
      <c r="Y219" s="798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15</v>
      </c>
      <c r="Y220" s="798">
        <f t="shared" si="41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15.833333333333332</v>
      </c>
      <c r="BN220" s="64">
        <f t="shared" si="43"/>
        <v>17.099999999999998</v>
      </c>
      <c r="BO220" s="64">
        <f t="shared" si="44"/>
        <v>3.561253561253562E-2</v>
      </c>
      <c r="BP220" s="64">
        <f t="shared" si="45"/>
        <v>3.8461538461538464E-2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18</v>
      </c>
      <c r="Y221" s="798">
        <f t="shared" si="41"/>
        <v>18</v>
      </c>
      <c r="Z221" s="36">
        <f>IFERROR(IF(Y221=0,"",ROUNDUP(Y221/H221,0)*0.00502),"")</f>
        <v>5.0200000000000002E-2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18.999999999999996</v>
      </c>
      <c r="BN221" s="64">
        <f t="shared" si="43"/>
        <v>18.999999999999996</v>
      </c>
      <c r="BO221" s="64">
        <f t="shared" si="44"/>
        <v>4.2735042735042736E-2</v>
      </c>
      <c r="BP221" s="64">
        <f t="shared" si="45"/>
        <v>4.2735042735042736E-2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18</v>
      </c>
      <c r="Y222" s="798">
        <f t="shared" si="41"/>
        <v>18</v>
      </c>
      <c r="Z222" s="36">
        <f>IFERROR(IF(Y222=0,"",ROUNDUP(Y222/H222,0)*0.00502),"")</f>
        <v>5.0200000000000002E-2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18.999999999999996</v>
      </c>
      <c r="BN222" s="64">
        <f t="shared" si="43"/>
        <v>18.999999999999996</v>
      </c>
      <c r="BO222" s="64">
        <f t="shared" si="44"/>
        <v>4.2735042735042736E-2</v>
      </c>
      <c r="BP222" s="64">
        <f t="shared" si="45"/>
        <v>4.2735042735042736E-2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121.66666666666666</v>
      </c>
      <c r="Y223" s="799">
        <f>IFERROR(Y215/H215,"0")+IFERROR(Y216/H216,"0")+IFERROR(Y217/H217,"0")+IFERROR(Y218/H218,"0")+IFERROR(Y219/H219,"0")+IFERROR(Y220/H220,"0")+IFERROR(Y221/H221,"0")+IFERROR(Y222/H222,"0")</f>
        <v>124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0.96248000000000011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519</v>
      </c>
      <c r="Y224" s="799">
        <f>IFERROR(SUM(Y215:Y222),"0")</f>
        <v>529.20000000000005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50</v>
      </c>
      <c r="Y229" s="798">
        <f t="shared" si="46"/>
        <v>52.199999999999996</v>
      </c>
      <c r="Z229" s="36">
        <f>IFERROR(IF(Y229=0,"",ROUNDUP(Y229/H229,0)*0.02175),"")</f>
        <v>0.1305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53.241379310344833</v>
      </c>
      <c r="BN229" s="64">
        <f t="shared" si="48"/>
        <v>55.583999999999996</v>
      </c>
      <c r="BO229" s="64">
        <f t="shared" si="49"/>
        <v>0.10262725779967159</v>
      </c>
      <c r="BP229" s="64">
        <f t="shared" si="50"/>
        <v>0.10714285714285714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200</v>
      </c>
      <c r="Y230" s="798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320</v>
      </c>
      <c r="Y232" s="798">
        <f t="shared" si="46"/>
        <v>321.59999999999997</v>
      </c>
      <c r="Z232" s="36">
        <f t="shared" si="51"/>
        <v>0.87234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80</v>
      </c>
      <c r="Y235" s="798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280</v>
      </c>
      <c r="Y236" s="798">
        <f t="shared" si="46"/>
        <v>280.8</v>
      </c>
      <c r="Z236" s="36">
        <f t="shared" si="51"/>
        <v>0.76167000000000007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310.10000000000002</v>
      </c>
      <c r="BN236" s="64">
        <f t="shared" si="48"/>
        <v>310.98599999999999</v>
      </c>
      <c r="BO236" s="64">
        <f t="shared" si="49"/>
        <v>0.64102564102564108</v>
      </c>
      <c r="BP236" s="64">
        <f t="shared" si="50"/>
        <v>0.64285714285714302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372.41379310344831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375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2.5326900000000001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930</v>
      </c>
      <c r="Y238" s="799">
        <f>IFERROR(SUM(Y226:Y236),"0")</f>
        <v>937.8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12</v>
      </c>
      <c r="Y244" s="79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13.260000000000002</v>
      </c>
      <c r="BN244" s="64">
        <f t="shared" si="54"/>
        <v>13.260000000000002</v>
      </c>
      <c r="BO244" s="64">
        <f t="shared" si="55"/>
        <v>2.7472527472527476E-2</v>
      </c>
      <c r="BP244" s="64">
        <f t="shared" si="56"/>
        <v>2.7472527472527476E-2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20</v>
      </c>
      <c r="Y245" s="79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13.333333333333334</v>
      </c>
      <c r="Y246" s="799">
        <f>IFERROR(Y240/H240,"0")+IFERROR(Y241/H241,"0")+IFERROR(Y242/H242,"0")+IFERROR(Y243/H243,"0")+IFERROR(Y244/H244,"0")+IFERROR(Y245/H245,"0")</f>
        <v>14</v>
      </c>
      <c r="Z246" s="799">
        <f>IFERROR(IF(Z240="",0,Z240),"0")+IFERROR(IF(Z241="",0,Z241),"0")+IFERROR(IF(Z242="",0,Z242),"0")+IFERROR(IF(Z243="",0,Z243),"0")+IFERROR(IF(Z244="",0,Z244),"0")+IFERROR(IF(Z245="",0,Z245),"0")</f>
        <v>9.1139999999999999E-2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32</v>
      </c>
      <c r="Y247" s="799">
        <f>IFERROR(SUM(Y240:Y245),"0")</f>
        <v>33.599999999999994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60</v>
      </c>
      <c r="Y263" s="79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62.482758620689651</v>
      </c>
      <c r="BN263" s="64">
        <f t="shared" si="64"/>
        <v>72.47999999999999</v>
      </c>
      <c r="BO263" s="64">
        <f t="shared" si="65"/>
        <v>9.2364532019704432E-2</v>
      </c>
      <c r="BP263" s="64">
        <f t="shared" si="66"/>
        <v>0.10714285714285714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90</v>
      </c>
      <c r="Y266" s="798">
        <f t="shared" si="62"/>
        <v>92.8</v>
      </c>
      <c r="Z266" s="36">
        <f>IFERROR(IF(Y266=0,"",ROUNDUP(Y266/H266,0)*0.02175),"")</f>
        <v>0.17399999999999999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93.724137931034491</v>
      </c>
      <c r="BN266" s="64">
        <f t="shared" si="64"/>
        <v>96.639999999999986</v>
      </c>
      <c r="BO266" s="64">
        <f t="shared" si="65"/>
        <v>0.13854679802955663</v>
      </c>
      <c r="BP266" s="64">
        <f t="shared" si="66"/>
        <v>0.14285714285714285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32</v>
      </c>
      <c r="Y267" s="798">
        <f t="shared" si="62"/>
        <v>32</v>
      </c>
      <c r="Z267" s="36">
        <f>IFERROR(IF(Y267=0,"",ROUNDUP(Y267/H267,0)*0.00902),"")</f>
        <v>7.2160000000000002E-2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33.68</v>
      </c>
      <c r="BN267" s="64">
        <f t="shared" si="64"/>
        <v>33.68</v>
      </c>
      <c r="BO267" s="64">
        <f t="shared" si="65"/>
        <v>6.0606060606060608E-2</v>
      </c>
      <c r="BP267" s="64">
        <f t="shared" si="66"/>
        <v>6.0606060606060608E-2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20.931034482758619</v>
      </c>
      <c r="Y271" s="799">
        <f>IFERROR(Y262/H262,"0")+IFERROR(Y263/H263,"0")+IFERROR(Y264/H264,"0")+IFERROR(Y265/H265,"0")+IFERROR(Y266/H266,"0")+IFERROR(Y267/H267,"0")+IFERROR(Y268/H268,"0")+IFERROR(Y269/H269,"0")+IFERROR(Y270/H270,"0")</f>
        <v>22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0.37665999999999999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182</v>
      </c>
      <c r="Y272" s="799">
        <f>IFERROR(SUM(Y262:Y270),"0")</f>
        <v>194.39999999999998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120</v>
      </c>
      <c r="Y308" s="798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132.60000000000002</v>
      </c>
      <c r="BN308" s="64">
        <f t="shared" si="74"/>
        <v>132.60000000000002</v>
      </c>
      <c r="BO308" s="64">
        <f t="shared" si="75"/>
        <v>0.27472527472527475</v>
      </c>
      <c r="BP308" s="64">
        <f t="shared" si="76"/>
        <v>0.27472527472527475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320</v>
      </c>
      <c r="Y309" s="798">
        <f t="shared" si="72"/>
        <v>321.59999999999997</v>
      </c>
      <c r="Z309" s="36">
        <f>IFERROR(IF(Y309=0,"",ROUNDUP(Y309/H309,0)*0.00651),"")</f>
        <v>0.87234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344</v>
      </c>
      <c r="BN309" s="64">
        <f t="shared" si="74"/>
        <v>345.71999999999997</v>
      </c>
      <c r="BO309" s="64">
        <f t="shared" si="75"/>
        <v>0.73260073260073266</v>
      </c>
      <c r="BP309" s="64">
        <f t="shared" si="76"/>
        <v>0.73626373626373631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183.33333333333334</v>
      </c>
      <c r="Y311" s="799">
        <f>IFERROR(Y305/H305,"0")+IFERROR(Y306/H306,"0")+IFERROR(Y307/H307,"0")+IFERROR(Y308/H308,"0")+IFERROR(Y309/H309,"0")+IFERROR(Y310/H310,"0")</f>
        <v>184</v>
      </c>
      <c r="Z311" s="799">
        <f>IFERROR(IF(Z305="",0,Z305),"0")+IFERROR(IF(Z306="",0,Z306),"0")+IFERROR(IF(Z307="",0,Z307),"0")+IFERROR(IF(Z308="",0,Z308),"0")+IFERROR(IF(Z309="",0,Z309),"0")+IFERROR(IF(Z310="",0,Z310),"0")</f>
        <v>1.19784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440</v>
      </c>
      <c r="Y312" s="799">
        <f>IFERROR(SUM(Y305:Y310),"0")</f>
        <v>441.59999999999997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30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280</v>
      </c>
      <c r="Y384" s="798">
        <f>IFERROR(IF(X384="",0,CEILING((X384/$H384),1)*$H384),"")</f>
        <v>280.8</v>
      </c>
      <c r="Z384" s="36">
        <f>IFERROR(IF(Y384=0,"",ROUNDUP(Y384/H384,0)*0.02175),"")</f>
        <v>0.78299999999999992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300.24615384615385</v>
      </c>
      <c r="BN384" s="64">
        <f>IFERROR(Y384*I384/H384,"0")</f>
        <v>301.10400000000004</v>
      </c>
      <c r="BO384" s="64">
        <f>IFERROR(1/J384*(X384/H384),"0")</f>
        <v>0.64102564102564097</v>
      </c>
      <c r="BP384" s="64">
        <f>IFERROR(1/J384*(Y384/H384),"0")</f>
        <v>0.64285714285714279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40.659340659340657</v>
      </c>
      <c r="Y387" s="799">
        <f>IFERROR(Y383/H383,"0")+IFERROR(Y384/H384,"0")+IFERROR(Y385/H385,"0")+IFERROR(Y386/H386,"0")</f>
        <v>42</v>
      </c>
      <c r="Z387" s="799">
        <f>IFERROR(IF(Z383="",0,Z383),"0")+IFERROR(IF(Z384="",0,Z384),"0")+IFERROR(IF(Z385="",0,Z385),"0")+IFERROR(IF(Z386="",0,Z386),"0")</f>
        <v>0.91349999999999987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320</v>
      </c>
      <c r="Y388" s="799">
        <f>IFERROR(SUM(Y383:Y386),"0")</f>
        <v>331.20000000000005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12</v>
      </c>
      <c r="Y404" s="79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13.52</v>
      </c>
      <c r="BN404" s="64">
        <f>IFERROR(Y404*I404/H404,"0")</f>
        <v>14.196</v>
      </c>
      <c r="BO404" s="64">
        <f>IFERROR(1/J404*(X404/H404),"0")</f>
        <v>3.6630036630036632E-2</v>
      </c>
      <c r="BP404" s="64">
        <f>IFERROR(1/J404*(Y404/H404),"0")</f>
        <v>3.8461538461538464E-2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6.6666666666666661</v>
      </c>
      <c r="Y405" s="799">
        <f>IFERROR(Y404/H404,"0")</f>
        <v>7</v>
      </c>
      <c r="Z405" s="799">
        <f>IFERROR(IF(Z404="",0,Z404),"0")</f>
        <v>4.5569999999999999E-2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12</v>
      </c>
      <c r="Y406" s="799">
        <f>IFERROR(SUM(Y404:Y404),"0")</f>
        <v>12.6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875</v>
      </c>
      <c r="Y409" s="798">
        <f>IFERROR(IF(X409="",0,CEILING((X409/$H409),1)*$H409),"")</f>
        <v>875.7</v>
      </c>
      <c r="Z409" s="36">
        <f>IFERROR(IF(Y409=0,"",ROUNDUP(Y409/H409,0)*0.00651),"")</f>
        <v>2.7146699999999999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980</v>
      </c>
      <c r="BN409" s="64">
        <f>IFERROR(Y409*I409/H409,"0")</f>
        <v>980.78399999999999</v>
      </c>
      <c r="BO409" s="64">
        <f>IFERROR(1/J409*(X409/H409),"0")</f>
        <v>2.2893772893772892</v>
      </c>
      <c r="BP409" s="64">
        <f>IFERROR(1/J409*(Y409/H409),"0")</f>
        <v>2.2912087912087915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280</v>
      </c>
      <c r="Y410" s="798">
        <f>IFERROR(IF(X410="",0,CEILING((X410/$H410),1)*$H410),"")</f>
        <v>281.40000000000003</v>
      </c>
      <c r="Z410" s="36">
        <f>IFERROR(IF(Y410=0,"",ROUNDUP(Y410/H410,0)*0.00651),"")</f>
        <v>0.87234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311.99999999999994</v>
      </c>
      <c r="BN410" s="64">
        <f>IFERROR(Y410*I410/H410,"0")</f>
        <v>313.56</v>
      </c>
      <c r="BO410" s="64">
        <f>IFERROR(1/J410*(X410/H410),"0")</f>
        <v>0.73260073260073255</v>
      </c>
      <c r="BP410" s="64">
        <f>IFERROR(1/J410*(Y410/H410),"0")</f>
        <v>0.73626373626373631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550</v>
      </c>
      <c r="Y411" s="799">
        <f>IFERROR(Y408/H408,"0")+IFERROR(Y409/H409,"0")+IFERROR(Y410/H410,"0")</f>
        <v>551</v>
      </c>
      <c r="Z411" s="799">
        <f>IFERROR(IF(Z408="",0,Z408),"0")+IFERROR(IF(Z409="",0,Z409),"0")+IFERROR(IF(Z410="",0,Z410),"0")</f>
        <v>3.5870099999999998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1155</v>
      </c>
      <c r="Y412" s="799">
        <f>IFERROR(SUM(Y408:Y410),"0")</f>
        <v>1157.1000000000001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1300</v>
      </c>
      <c r="Y417" s="798">
        <f t="shared" si="87"/>
        <v>1305</v>
      </c>
      <c r="Z417" s="36">
        <f>IFERROR(IF(Y417=0,"",ROUNDUP(Y417/H417,0)*0.02175),"")</f>
        <v>1.8922499999999998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1341.6</v>
      </c>
      <c r="BN417" s="64">
        <f t="shared" si="89"/>
        <v>1346.76</v>
      </c>
      <c r="BO417" s="64">
        <f t="shared" si="90"/>
        <v>1.8055555555555556</v>
      </c>
      <c r="BP417" s="64">
        <f t="shared" si="91"/>
        <v>1.8125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350</v>
      </c>
      <c r="Y420" s="798">
        <f t="shared" si="87"/>
        <v>360</v>
      </c>
      <c r="Z420" s="36">
        <f>IFERROR(IF(Y420=0,"",ROUNDUP(Y420/H420,0)*0.02175),"")</f>
        <v>0.52200000000000002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361.2</v>
      </c>
      <c r="BN420" s="64">
        <f t="shared" si="89"/>
        <v>371.52000000000004</v>
      </c>
      <c r="BO420" s="64">
        <f t="shared" si="90"/>
        <v>0.48611111111111105</v>
      </c>
      <c r="BP420" s="64">
        <f t="shared" si="91"/>
        <v>0.5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1100</v>
      </c>
      <c r="Y422" s="798">
        <f t="shared" si="87"/>
        <v>1110</v>
      </c>
      <c r="Z422" s="36">
        <f>IFERROR(IF(Y422=0,"",ROUNDUP(Y422/H422,0)*0.02175),"")</f>
        <v>1.6094999999999999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1135.2</v>
      </c>
      <c r="BN422" s="64">
        <f t="shared" si="89"/>
        <v>1145.52</v>
      </c>
      <c r="BO422" s="64">
        <f t="shared" si="90"/>
        <v>1.5277777777777777</v>
      </c>
      <c r="BP422" s="64">
        <f t="shared" si="91"/>
        <v>1.5416666666666665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250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252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5.4809999999999999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3750</v>
      </c>
      <c r="Y428" s="799">
        <f>IFERROR(SUM(Y416:Y426),"0")</f>
        <v>3780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2100</v>
      </c>
      <c r="Y430" s="798">
        <f>IFERROR(IF(X430="",0,CEILING((X430/$H430),1)*$H430),"")</f>
        <v>2100</v>
      </c>
      <c r="Z430" s="36">
        <f>IFERROR(IF(Y430=0,"",ROUNDUP(Y430/H430,0)*0.02175),"")</f>
        <v>3.0449999999999999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2167.1999999999998</v>
      </c>
      <c r="BN430" s="64">
        <f>IFERROR(Y430*I430/H430,"0")</f>
        <v>2167.1999999999998</v>
      </c>
      <c r="BO430" s="64">
        <f>IFERROR(1/J430*(X430/H430),"0")</f>
        <v>2.9166666666666665</v>
      </c>
      <c r="BP430" s="64">
        <f>IFERROR(1/J430*(Y430/H430),"0")</f>
        <v>2.9166666666666665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140</v>
      </c>
      <c r="Y432" s="799">
        <f>IFERROR(Y430/H430,"0")+IFERROR(Y431/H431,"0")</f>
        <v>140</v>
      </c>
      <c r="Z432" s="799">
        <f>IFERROR(IF(Z430="",0,Z430),"0")+IFERROR(IF(Z431="",0,Z431),"0")</f>
        <v>3.0449999999999999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2100</v>
      </c>
      <c r="Y433" s="799">
        <f>IFERROR(SUM(Y430:Y431),"0")</f>
        <v>2100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30</v>
      </c>
      <c r="Y436" s="798">
        <f>IFERROR(IF(X436="",0,CEILING((X436/$H436),1)*$H436),"")</f>
        <v>36</v>
      </c>
      <c r="Z436" s="36">
        <f>IFERROR(IF(Y436=0,"",ROUNDUP(Y436/H436,0)*0.02175),"")</f>
        <v>8.6999999999999994E-2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31.880000000000003</v>
      </c>
      <c r="BN436" s="64">
        <f>IFERROR(Y436*I436/H436,"0")</f>
        <v>38.256</v>
      </c>
      <c r="BO436" s="64">
        <f>IFERROR(1/J436*(X436/H436),"0")</f>
        <v>5.9523809523809521E-2</v>
      </c>
      <c r="BP436" s="64">
        <f>IFERROR(1/J436*(Y436/H436),"0")</f>
        <v>7.1428571428571425E-2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30</v>
      </c>
      <c r="Y438" s="799">
        <f>IFERROR(SUM(Y435:Y436),"0")</f>
        <v>36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30</v>
      </c>
      <c r="Y451" s="798">
        <f t="shared" si="92"/>
        <v>36</v>
      </c>
      <c r="Z451" s="36">
        <f t="shared" si="93"/>
        <v>6.5250000000000002E-2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31.200000000000003</v>
      </c>
      <c r="BN451" s="64">
        <f t="shared" si="95"/>
        <v>37.440000000000005</v>
      </c>
      <c r="BO451" s="64">
        <f t="shared" si="96"/>
        <v>4.4642857142857137E-2</v>
      </c>
      <c r="BP451" s="64">
        <f t="shared" si="97"/>
        <v>5.3571428571428568E-2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2.5</v>
      </c>
      <c r="Y453" s="799">
        <f>IFERROR(Y445/H445,"0")+IFERROR(Y446/H446,"0")+IFERROR(Y447/H447,"0")+IFERROR(Y448/H448,"0")+IFERROR(Y449/H449,"0")+IFERROR(Y450/H450,"0")+IFERROR(Y451/H451,"0")+IFERROR(Y452/H452,"0")</f>
        <v>3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6.5250000000000002E-2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30</v>
      </c>
      <c r="Y454" s="799">
        <f>IFERROR(SUM(Y445:Y452),"0")</f>
        <v>36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50</v>
      </c>
      <c r="Y461" s="79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53.133333333333333</v>
      </c>
      <c r="BN461" s="64">
        <f>IFERROR(Y461*I461/H461,"0")</f>
        <v>57.384</v>
      </c>
      <c r="BO461" s="64">
        <f>IFERROR(1/J461*(X461/H461),"0")</f>
        <v>9.9206349206349201E-2</v>
      </c>
      <c r="BP461" s="64">
        <f>IFERROR(1/J461*(Y461/H461),"0")</f>
        <v>0.10714285714285714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5.5555555555555554</v>
      </c>
      <c r="Y466" s="799">
        <f>IFERROR(Y461/H461,"0")+IFERROR(Y462/H462,"0")+IFERROR(Y463/H463,"0")+IFERROR(Y464/H464,"0")+IFERROR(Y465/H465,"0")</f>
        <v>6</v>
      </c>
      <c r="Z466" s="799">
        <f>IFERROR(IF(Z461="",0,Z461),"0")+IFERROR(IF(Z462="",0,Z462),"0")+IFERROR(IF(Z463="",0,Z463),"0")+IFERROR(IF(Z464="",0,Z464),"0")+IFERROR(IF(Z465="",0,Z465),"0")</f>
        <v>0.1305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50</v>
      </c>
      <c r="Y467" s="799">
        <f>IFERROR(SUM(Y461:Y465),"0")</f>
        <v>54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10</v>
      </c>
      <c r="Y482" s="798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17.5</v>
      </c>
      <c r="Y490" s="798">
        <f t="shared" si="98"/>
        <v>18.900000000000002</v>
      </c>
      <c r="Z490" s="36">
        <f t="shared" si="103"/>
        <v>4.5179999999999998E-2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18.583333333333332</v>
      </c>
      <c r="BN490" s="64">
        <f t="shared" si="100"/>
        <v>20.07</v>
      </c>
      <c r="BO490" s="64">
        <f t="shared" si="101"/>
        <v>3.5612535612535613E-2</v>
      </c>
      <c r="BP490" s="64">
        <f t="shared" si="102"/>
        <v>3.8461538461538464E-2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42</v>
      </c>
      <c r="Y495" s="798">
        <f t="shared" si="98"/>
        <v>42</v>
      </c>
      <c r="Z495" s="36">
        <f t="shared" si="103"/>
        <v>0.1004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44.599999999999994</v>
      </c>
      <c r="BN495" s="64">
        <f t="shared" si="100"/>
        <v>44.599999999999994</v>
      </c>
      <c r="BO495" s="64">
        <f t="shared" si="101"/>
        <v>8.5470085470085472E-2</v>
      </c>
      <c r="BP495" s="64">
        <f t="shared" si="102"/>
        <v>8.5470085470085472E-2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39.047619047619044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0.21782000000000001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87</v>
      </c>
      <c r="Y501" s="799">
        <f>IFERROR(SUM(Y479:Y499),"0")</f>
        <v>92.4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3.333333333333333</v>
      </c>
      <c r="Y523" s="799">
        <f>IFERROR(Y518/H518,"0")+IFERROR(Y519/H519,"0")+IFERROR(Y520/H520,"0")+IFERROR(Y521/H521,"0")+IFERROR(Y522/H522,"0")</f>
        <v>4</v>
      </c>
      <c r="Z523" s="799">
        <f>IFERROR(IF(Z518="",0,Z518),"0")+IFERROR(IF(Z519="",0,Z519),"0")+IFERROR(IF(Z520="",0,Z520),"0")+IFERROR(IF(Z521="",0,Z521),"0")+IFERROR(IF(Z522="",0,Z522),"0")</f>
        <v>2.0080000000000001E-2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7</v>
      </c>
      <c r="Y524" s="799">
        <f>IFERROR(SUM(Y518:Y522),"0")</f>
        <v>8.4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16.666666666666668</v>
      </c>
      <c r="Y541" s="799">
        <f>IFERROR(Y535/H535,"0")+IFERROR(Y536/H536,"0")+IFERROR(Y537/H537,"0")+IFERROR(Y538/H538,"0")+IFERROR(Y539/H539,"0")+IFERROR(Y540/H540,"0")</f>
        <v>17</v>
      </c>
      <c r="Z541" s="799">
        <f>IFERROR(IF(Z535="",0,Z535),"0")+IFERROR(IF(Z536="",0,Z536),"0")+IFERROR(IF(Z537="",0,Z537),"0")+IFERROR(IF(Z538="",0,Z538),"0")+IFERROR(IF(Z539="",0,Z539),"0")+IFERROR(IF(Z540="",0,Z540),"0")</f>
        <v>8.5339999999999999E-2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28</v>
      </c>
      <c r="Y542" s="799">
        <f>IFERROR(SUM(Y535:Y540),"0")</f>
        <v>28.56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114</v>
      </c>
      <c r="Y557" s="798">
        <f t="shared" si="109"/>
        <v>115.2</v>
      </c>
      <c r="Z557" s="36">
        <f>IFERROR(IF(Y557=0,"",ROUNDUP(Y557/H557,0)*0.00902),"")</f>
        <v>0.28864000000000001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120.65</v>
      </c>
      <c r="BN557" s="64">
        <f t="shared" si="112"/>
        <v>121.92</v>
      </c>
      <c r="BO557" s="64">
        <f t="shared" si="113"/>
        <v>0.23989898989898989</v>
      </c>
      <c r="BP557" s="64">
        <f t="shared" si="114"/>
        <v>0.24242424242424243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192</v>
      </c>
      <c r="Y561" s="798">
        <f t="shared" si="109"/>
        <v>194.4</v>
      </c>
      <c r="Z561" s="36">
        <f>IFERROR(IF(Y561=0,"",ROUNDUP(Y561/H561,0)*0.00902),"")</f>
        <v>0.48708000000000001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203.2</v>
      </c>
      <c r="BN561" s="64">
        <f t="shared" si="112"/>
        <v>205.73999999999998</v>
      </c>
      <c r="BO561" s="64">
        <f t="shared" si="113"/>
        <v>0.40404040404040403</v>
      </c>
      <c r="BP561" s="64">
        <f t="shared" si="114"/>
        <v>0.40909090909090912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132.34848484848482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134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1.3497999999999999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556</v>
      </c>
      <c r="Y567" s="799">
        <f>IFERROR(SUM(Y551:Y565),"0")</f>
        <v>563.04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80</v>
      </c>
      <c r="Y578" s="798">
        <f t="shared" si="115"/>
        <v>84.48</v>
      </c>
      <c r="Z578" s="36">
        <f t="shared" si="116"/>
        <v>0.19136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85.454545454545453</v>
      </c>
      <c r="BN578" s="64">
        <f t="shared" si="118"/>
        <v>90.24</v>
      </c>
      <c r="BO578" s="64">
        <f t="shared" si="119"/>
        <v>0.14568764568764569</v>
      </c>
      <c r="BP578" s="64">
        <f t="shared" si="120"/>
        <v>0.15384615384615385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90</v>
      </c>
      <c r="Y582" s="798">
        <f t="shared" si="115"/>
        <v>95.04</v>
      </c>
      <c r="Z582" s="36">
        <f t="shared" si="116"/>
        <v>0.21528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96.136363636363626</v>
      </c>
      <c r="BN582" s="64">
        <f t="shared" si="118"/>
        <v>101.52000000000001</v>
      </c>
      <c r="BO582" s="64">
        <f t="shared" si="119"/>
        <v>0.16389860139860138</v>
      </c>
      <c r="BP582" s="64">
        <f t="shared" si="120"/>
        <v>0.17307692307692307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24</v>
      </c>
      <c r="Y583" s="798">
        <f t="shared" si="115"/>
        <v>25.2</v>
      </c>
      <c r="Z583" s="36">
        <f>IFERROR(IF(Y583=0,"",ROUNDUP(Y583/H583,0)*0.00902),"")</f>
        <v>6.3140000000000002E-2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25.4</v>
      </c>
      <c r="BN583" s="64">
        <f t="shared" si="118"/>
        <v>26.669999999999998</v>
      </c>
      <c r="BO583" s="64">
        <f t="shared" si="119"/>
        <v>5.0505050505050504E-2</v>
      </c>
      <c r="BP583" s="64">
        <f t="shared" si="120"/>
        <v>5.3030303030303032E-2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6</v>
      </c>
      <c r="Y586" s="798">
        <f t="shared" si="115"/>
        <v>7.2</v>
      </c>
      <c r="Z586" s="36">
        <f>IFERROR(IF(Y586=0,"",ROUNDUP(Y586/H586,0)*0.00902),"")</f>
        <v>1.804E-2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6.35</v>
      </c>
      <c r="BN586" s="64">
        <f t="shared" si="118"/>
        <v>7.62</v>
      </c>
      <c r="BO586" s="64">
        <f t="shared" si="119"/>
        <v>1.2626262626262626E-2</v>
      </c>
      <c r="BP586" s="64">
        <f t="shared" si="120"/>
        <v>1.5151515151515152E-2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36</v>
      </c>
      <c r="Y589" s="798">
        <f t="shared" si="115"/>
        <v>36</v>
      </c>
      <c r="Z589" s="36">
        <f>IFERROR(IF(Y589=0,"",ROUNDUP(Y589/H589,0)*0.00902),"")</f>
        <v>9.0200000000000002E-2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38.1</v>
      </c>
      <c r="BN589" s="64">
        <f t="shared" si="118"/>
        <v>38.1</v>
      </c>
      <c r="BO589" s="64">
        <f t="shared" si="119"/>
        <v>7.575757575757576E-2</v>
      </c>
      <c r="BP589" s="64">
        <f t="shared" si="120"/>
        <v>7.575757575757576E-2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50.530303030303024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53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0.57801999999999998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236</v>
      </c>
      <c r="Y593" s="799">
        <f>IFERROR(SUM(Y577:Y591),"0")</f>
        <v>247.92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700</v>
      </c>
      <c r="Y649" s="798">
        <f t="shared" ref="Y649:Y656" si="131">IFERROR(IF(X649="",0,CEILING((X649/$H649),1)*$H649),"")</f>
        <v>702</v>
      </c>
      <c r="Z649" s="36">
        <f>IFERROR(IF(Y649=0,"",ROUNDUP(Y649/H649,0)*0.02175),"")</f>
        <v>1.9574999999999998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750.61538461538464</v>
      </c>
      <c r="BN649" s="64">
        <f t="shared" ref="BN649:BN656" si="133">IFERROR(Y649*I649/H649,"0")</f>
        <v>752.7600000000001</v>
      </c>
      <c r="BO649" s="64">
        <f t="shared" ref="BO649:BO656" si="134">IFERROR(1/J649*(X649/H649),"0")</f>
        <v>1.6025641025641026</v>
      </c>
      <c r="BP649" s="64">
        <f t="shared" ref="BP649:BP656" si="135">IFERROR(1/J649*(Y649/H649),"0")</f>
        <v>1.607142857142857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89.743589743589752</v>
      </c>
      <c r="Y657" s="799">
        <f>IFERROR(Y649/H649,"0")+IFERROR(Y650/H650,"0")+IFERROR(Y651/H651,"0")+IFERROR(Y652/H652,"0")+IFERROR(Y653/H653,"0")+IFERROR(Y654/H654,"0")+IFERROR(Y655/H655,"0")+IFERROR(Y656/H656,"0")</f>
        <v>90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1.9574999999999998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700</v>
      </c>
      <c r="Y658" s="799">
        <f>IFERROR(SUM(Y649:Y656),"0")</f>
        <v>702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17021.900000000001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17187.899999999998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18047.093638277431</v>
      </c>
      <c r="Y685" s="799">
        <f>IFERROR(SUM(BN22:BN681),"0")</f>
        <v>18222.481999999989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31</v>
      </c>
      <c r="Y686" s="38">
        <f>ROUNDUP(SUM(BP22:BP681),0)</f>
        <v>32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18822.093638277431</v>
      </c>
      <c r="Y687" s="799">
        <f>GrossWeightTotalR+PalletQtyTotalR*25</f>
        <v>19022.481999999989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3625.946651688032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3655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36.059630000000013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471.20000000000005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948.6</v>
      </c>
      <c r="E694" s="46">
        <f>IFERROR(Y105*1,"0")+IFERROR(Y106*1,"0")+IFERROR(Y107*1,"0")+IFERROR(Y111*1,"0")+IFERROR(Y112*1,"0")+IFERROR(Y113*1,"0")+IFERROR(Y114*1,"0")+IFERROR(Y115*1,"0")+IFERROR(Y116*1,"0")</f>
        <v>1558.8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1916.1</v>
      </c>
      <c r="G694" s="46">
        <f>IFERROR(Y152*1,"0")+IFERROR(Y153*1,"0")+IFERROR(Y154*1,"0")+IFERROR(Y158*1,"0")+IFERROR(Y159*1,"0")+IFERROR(Y163*1,"0")+IFERROR(Y164*1,"0")+IFERROR(Y165*1,"0")</f>
        <v>183.28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539.70000000000005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1500.6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194.39999999999998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441.59999999999997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331.20000000000005</v>
      </c>
      <c r="V694" s="46">
        <f>IFERROR(Y404*1,"0")+IFERROR(Y408*1,"0")+IFERROR(Y409*1,"0")+IFERROR(Y410*1,"0")</f>
        <v>1169.7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5916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92.4</v>
      </c>
      <c r="Z694" s="46">
        <f>IFERROR(Y514*1,"0")+IFERROR(Y518*1,"0")+IFERROR(Y519*1,"0")+IFERROR(Y520*1,"0")+IFERROR(Y521*1,"0")+IFERROR(Y522*1,"0")+IFERROR(Y526*1,"0")+IFERROR(Y530*1,"0")</f>
        <v>11.4</v>
      </c>
      <c r="AA694" s="46">
        <f>IFERROR(Y535*1,"0")+IFERROR(Y536*1,"0")+IFERROR(Y537*1,"0")+IFERROR(Y538*1,"0")+IFERROR(Y539*1,"0")+IFERROR(Y540*1,"0")</f>
        <v>28.56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810.96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702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55,00"/>
        <filter val="1 241,00"/>
        <filter val="1 300,00"/>
        <filter val="1,00"/>
        <filter val="10,00"/>
        <filter val="100,00"/>
        <filter val="105,00"/>
        <filter val="112,50"/>
        <filter val="114,00"/>
        <filter val="117,04"/>
        <filter val="12,00"/>
        <filter val="120,00"/>
        <filter val="121,67"/>
        <filter val="122,50"/>
        <filter val="128,93"/>
        <filter val="13,33"/>
        <filter val="132,35"/>
        <filter val="133,33"/>
        <filter val="140,00"/>
        <filter val="15,00"/>
        <filter val="150,00"/>
        <filter val="159,26"/>
        <filter val="16,25"/>
        <filter val="16,67"/>
        <filter val="17 021,90"/>
        <filter val="17,50"/>
        <filter val="172,50"/>
        <filter val="175,00"/>
        <filter val="18 047,09"/>
        <filter val="18 822,09"/>
        <filter val="18,00"/>
        <filter val="182,00"/>
        <filter val="183,33"/>
        <filter val="192,00"/>
        <filter val="2 100,00"/>
        <filter val="2,50"/>
        <filter val="20,00"/>
        <filter val="20,93"/>
        <filter val="200,00"/>
        <filter val="21,25"/>
        <filter val="222,62"/>
        <filter val="236,00"/>
        <filter val="24,00"/>
        <filter val="250,00"/>
        <filter val="261,90"/>
        <filter val="28,00"/>
        <filter val="280,00"/>
        <filter val="29,70"/>
        <filter val="3 625,95"/>
        <filter val="3 750,00"/>
        <filter val="3,00"/>
        <filter val="3,33"/>
        <filter val="30,00"/>
        <filter val="31"/>
        <filter val="32,00"/>
        <filter val="320,00"/>
        <filter val="346,19"/>
        <filter val="350,00"/>
        <filter val="36,00"/>
        <filter val="360,00"/>
        <filter val="372,41"/>
        <filter val="39,05"/>
        <filter val="40,00"/>
        <filter val="40,66"/>
        <filter val="400,00"/>
        <filter val="42,00"/>
        <filter val="440,00"/>
        <filter val="45,50"/>
        <filter val="47,22"/>
        <filter val="470,00"/>
        <filter val="5,56"/>
        <filter val="50,00"/>
        <filter val="50,53"/>
        <filter val="500,00"/>
        <filter val="519,00"/>
        <filter val="532,50"/>
        <filter val="540,00"/>
        <filter val="550,00"/>
        <filter val="556,00"/>
        <filter val="6,00"/>
        <filter val="6,67"/>
        <filter val="60,00"/>
        <filter val="64,00"/>
        <filter val="640,00"/>
        <filter val="66,00"/>
        <filter val="675,00"/>
        <filter val="69,70"/>
        <filter val="7,00"/>
        <filter val="700,00"/>
        <filter val="760,00"/>
        <filter val="775,00"/>
        <filter val="80,00"/>
        <filter val="87,00"/>
        <filter val="875,00"/>
        <filter val="89,74"/>
        <filter val="90,00"/>
        <filter val="93,89"/>
        <filter val="93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