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86D9AA0A-654C-49BD-A5AB-45FC9A1467B0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P22" i="1"/>
  <c r="H10" i="1"/>
  <c r="A9" i="1"/>
  <c r="D7" i="1"/>
  <c r="Q6" i="1"/>
  <c r="P2" i="1"/>
  <c r="X684" i="1" l="1"/>
  <c r="X685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<sst xmlns="http://schemas.openxmlformats.org/spreadsheetml/2006/main" count="3252" uniqueCount="1115">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</sst>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352</v>
      </c>
      <c r="Y48" s="798">
        <f t="shared" si="6"/>
        <v>356.40000000000003</v>
      </c>
      <c r="Z48" s="36">
        <f>IFERROR(IF(Y48=0,"",ROUNDUP(Y48/H48,0)*0.02175),"")</f>
        <v>0.71775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367.64444444444439</v>
      </c>
      <c r="BN48" s="64">
        <f t="shared" si="8"/>
        <v>372.23999999999995</v>
      </c>
      <c r="BO48" s="64">
        <f t="shared" si="9"/>
        <v>0.58201058201058187</v>
      </c>
      <c r="BP48" s="64">
        <f t="shared" si="10"/>
        <v>0.5892857142857143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203</v>
      </c>
      <c r="Y49" s="798">
        <f t="shared" si="6"/>
        <v>212.79999999999998</v>
      </c>
      <c r="Z49" s="36">
        <f>IFERROR(IF(Y49=0,"",ROUNDUP(Y49/H49,0)*0.02175),"")</f>
        <v>0.41324999999999995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211.70000000000002</v>
      </c>
      <c r="BN49" s="64">
        <f t="shared" si="8"/>
        <v>221.92000000000002</v>
      </c>
      <c r="BO49" s="64">
        <f t="shared" si="9"/>
        <v>0.32366071428571425</v>
      </c>
      <c r="BP49" s="64">
        <f t="shared" si="10"/>
        <v>0.33928571428571425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63</v>
      </c>
      <c r="Y50" s="798">
        <f t="shared" si="6"/>
        <v>66.600000000000009</v>
      </c>
      <c r="Z50" s="36">
        <f>IFERROR(IF(Y50=0,"",ROUNDUP(Y50/H50,0)*0.00902),"")</f>
        <v>0.16236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66.575675675675683</v>
      </c>
      <c r="BN50" s="64">
        <f t="shared" si="8"/>
        <v>70.38000000000001</v>
      </c>
      <c r="BO50" s="64">
        <f t="shared" si="9"/>
        <v>0.12899262899262898</v>
      </c>
      <c r="BP50" s="64">
        <f t="shared" si="10"/>
        <v>0.13636363636363635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67.744619619619613</v>
      </c>
      <c r="Y53" s="799">
        <f>IFERROR(Y47/H47,"0")+IFERROR(Y48/H48,"0")+IFERROR(Y49/H49,"0")+IFERROR(Y50/H50,"0")+IFERROR(Y51/H51,"0")+IFERROR(Y52/H52,"0")</f>
        <v>70</v>
      </c>
      <c r="Z53" s="799">
        <f>IFERROR(IF(Z47="",0,Z47),"0")+IFERROR(IF(Z48="",0,Z48),"0")+IFERROR(IF(Z49="",0,Z49),"0")+IFERROR(IF(Z50="",0,Z50),"0")+IFERROR(IF(Z51="",0,Z51),"0")+IFERROR(IF(Z52="",0,Z52),"0")</f>
        <v>1.2933600000000001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618</v>
      </c>
      <c r="Y54" s="799">
        <f>IFERROR(SUM(Y47:Y52),"0")</f>
        <v>635.80000000000007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195</v>
      </c>
      <c r="Y64" s="798">
        <f t="shared" si="11"/>
        <v>205.20000000000002</v>
      </c>
      <c r="Z64" s="36">
        <f>IFERROR(IF(Y64=0,"",ROUNDUP(Y64/H64,0)*0.02175),"")</f>
        <v>0.41324999999999995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203.66666666666666</v>
      </c>
      <c r="BN64" s="64">
        <f t="shared" si="13"/>
        <v>214.32</v>
      </c>
      <c r="BO64" s="64">
        <f t="shared" si="14"/>
        <v>0.32242063492063489</v>
      </c>
      <c r="BP64" s="64">
        <f t="shared" si="15"/>
        <v>0.33928571428571425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18.055555555555554</v>
      </c>
      <c r="Y70" s="799">
        <f>IFERROR(Y62/H62,"0")+IFERROR(Y63/H63,"0")+IFERROR(Y64/H64,"0")+IFERROR(Y65/H65,"0")+IFERROR(Y66/H66,"0")+IFERROR(Y67/H67,"0")+IFERROR(Y68/H68,"0")+IFERROR(Y69/H69,"0")</f>
        <v>19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0.41324999999999995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195</v>
      </c>
      <c r="Y71" s="799">
        <f>IFERROR(SUM(Y62:Y69),"0")</f>
        <v>205.20000000000002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239</v>
      </c>
      <c r="Y73" s="798">
        <f>IFERROR(IF(X73="",0,CEILING((X73/$H73),1)*$H73),"")</f>
        <v>248.4</v>
      </c>
      <c r="Z73" s="36">
        <f>IFERROR(IF(Y73=0,"",ROUNDUP(Y73/H73,0)*0.02175),"")</f>
        <v>0.50024999999999997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249.62222222222221</v>
      </c>
      <c r="BN73" s="64">
        <f>IFERROR(Y73*I73/H73,"0")</f>
        <v>259.43999999999994</v>
      </c>
      <c r="BO73" s="64">
        <f>IFERROR(1/J73*(X73/H73),"0")</f>
        <v>0.39517195767195767</v>
      </c>
      <c r="BP73" s="64">
        <f>IFERROR(1/J73*(Y73/H73),"0")</f>
        <v>0.4107142857142857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22.12962962962963</v>
      </c>
      <c r="Y77" s="799">
        <f>IFERROR(Y73/H73,"0")+IFERROR(Y74/H74,"0")+IFERROR(Y75/H75,"0")+IFERROR(Y76/H76,"0")</f>
        <v>23</v>
      </c>
      <c r="Z77" s="799">
        <f>IFERROR(IF(Z73="",0,Z73),"0")+IFERROR(IF(Z74="",0,Z74),"0")+IFERROR(IF(Z75="",0,Z75),"0")+IFERROR(IF(Z76="",0,Z76),"0")</f>
        <v>0.50024999999999997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239</v>
      </c>
      <c r="Y78" s="799">
        <f>IFERROR(SUM(Y73:Y76),"0")</f>
        <v>248.4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379</v>
      </c>
      <c r="Y105" s="798">
        <f>IFERROR(IF(X105="",0,CEILING((X105/$H105),1)*$H105),"")</f>
        <v>388.8</v>
      </c>
      <c r="Z105" s="36">
        <f>IFERROR(IF(Y105=0,"",ROUNDUP(Y105/H105,0)*0.02175),"")</f>
        <v>0.78299999999999992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395.84444444444443</v>
      </c>
      <c r="BN105" s="64">
        <f>IFERROR(Y105*I105/H105,"0")</f>
        <v>406.07999999999993</v>
      </c>
      <c r="BO105" s="64">
        <f>IFERROR(1/J105*(X105/H105),"0")</f>
        <v>0.62665343915343907</v>
      </c>
      <c r="BP105" s="64">
        <f>IFERROR(1/J105*(Y105/H105),"0")</f>
        <v>0.64285714285714279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104</v>
      </c>
      <c r="Y107" s="798">
        <f>IFERROR(IF(X107="",0,CEILING((X107/$H107),1)*$H107),"")</f>
        <v>108</v>
      </c>
      <c r="Z107" s="36">
        <f>IFERROR(IF(Y107=0,"",ROUNDUP(Y107/H107,0)*0.00902),"")</f>
        <v>0.21648000000000001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108.85333333333332</v>
      </c>
      <c r="BN107" s="64">
        <f>IFERROR(Y107*I107/H107,"0")</f>
        <v>113.04</v>
      </c>
      <c r="BO107" s="64">
        <f>IFERROR(1/J107*(X107/H107),"0")</f>
        <v>0.17508417508417509</v>
      </c>
      <c r="BP107" s="64">
        <f>IFERROR(1/J107*(Y107/H107),"0")</f>
        <v>0.18181818181818182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58.203703703703695</v>
      </c>
      <c r="Y108" s="799">
        <f>IFERROR(Y105/H105,"0")+IFERROR(Y106/H106,"0")+IFERROR(Y107/H107,"0")</f>
        <v>60</v>
      </c>
      <c r="Z108" s="799">
        <f>IFERROR(IF(Z105="",0,Z105),"0")+IFERROR(IF(Z106="",0,Z106),"0")+IFERROR(IF(Z107="",0,Z107),"0")</f>
        <v>0.99947999999999992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483</v>
      </c>
      <c r="Y109" s="799">
        <f>IFERROR(SUM(Y105:Y107),"0")</f>
        <v>496.8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167</v>
      </c>
      <c r="Y112" s="798">
        <f t="shared" si="26"/>
        <v>168</v>
      </c>
      <c r="Z112" s="36">
        <f>IFERROR(IF(Y112=0,"",ROUNDUP(Y112/H112,0)*0.02175),"")</f>
        <v>0.43499999999999994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178.21285714285713</v>
      </c>
      <c r="BN112" s="64">
        <f t="shared" si="28"/>
        <v>179.28</v>
      </c>
      <c r="BO112" s="64">
        <f t="shared" si="29"/>
        <v>0.35501700680272102</v>
      </c>
      <c r="BP112" s="64">
        <f t="shared" si="30"/>
        <v>0.3571428571428571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106</v>
      </c>
      <c r="Y113" s="798">
        <f t="shared" si="26"/>
        <v>108</v>
      </c>
      <c r="Z113" s="36">
        <f>IFERROR(IF(Y113=0,"",ROUNDUP(Y113/H113,0)*0.00651),"")</f>
        <v>0.26040000000000002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115.89333333333332</v>
      </c>
      <c r="BN113" s="64">
        <f t="shared" si="28"/>
        <v>118.07999999999998</v>
      </c>
      <c r="BO113" s="64">
        <f t="shared" si="29"/>
        <v>0.21571021571021573</v>
      </c>
      <c r="BP113" s="64">
        <f t="shared" si="30"/>
        <v>0.2197802197802198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93</v>
      </c>
      <c r="Y116" s="798">
        <f t="shared" si="26"/>
        <v>94.5</v>
      </c>
      <c r="Z116" s="36">
        <f>IFERROR(IF(Y116=0,"",ROUNDUP(Y116/H116,0)*0.00902),"")</f>
        <v>0.31569999999999998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102.92</v>
      </c>
      <c r="BN116" s="64">
        <f t="shared" si="28"/>
        <v>104.57999999999998</v>
      </c>
      <c r="BO116" s="64">
        <f t="shared" si="29"/>
        <v>0.26094276094276092</v>
      </c>
      <c r="BP116" s="64">
        <f t="shared" si="30"/>
        <v>0.26515151515151514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93.584656084656075</v>
      </c>
      <c r="Y117" s="799">
        <f>IFERROR(Y111/H111,"0")+IFERROR(Y112/H112,"0")+IFERROR(Y113/H113,"0")+IFERROR(Y114/H114,"0")+IFERROR(Y115/H115,"0")+IFERROR(Y116/H116,"0")</f>
        <v>95</v>
      </c>
      <c r="Z117" s="799">
        <f>IFERROR(IF(Z111="",0,Z111),"0")+IFERROR(IF(Z112="",0,Z112),"0")+IFERROR(IF(Z113="",0,Z113),"0")+IFERROR(IF(Z114="",0,Z114),"0")+IFERROR(IF(Z115="",0,Z115),"0")+IFERROR(IF(Z116="",0,Z116),"0")</f>
        <v>1.0110999999999999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366</v>
      </c>
      <c r="Y118" s="799">
        <f>IFERROR(SUM(Y111:Y116),"0")</f>
        <v>370.5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363</v>
      </c>
      <c r="Y122" s="798">
        <f>IFERROR(IF(X122="",0,CEILING((X122/$H122),1)*$H122),"")</f>
        <v>369.59999999999997</v>
      </c>
      <c r="Z122" s="36">
        <f>IFERROR(IF(Y122=0,"",ROUNDUP(Y122/H122,0)*0.02175),"")</f>
        <v>0.71775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378.55714285714288</v>
      </c>
      <c r="BN122" s="64">
        <f>IFERROR(Y122*I122/H122,"0")</f>
        <v>385.44</v>
      </c>
      <c r="BO122" s="64">
        <f>IFERROR(1/J122*(X122/H122),"0")</f>
        <v>0.57876275510204078</v>
      </c>
      <c r="BP122" s="64">
        <f>IFERROR(1/J122*(Y122/H122),"0")</f>
        <v>0.5892857142857143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32.410714285714285</v>
      </c>
      <c r="Y126" s="799">
        <f>IFERROR(Y121/H121,"0")+IFERROR(Y122/H122,"0")+IFERROR(Y123/H123,"0")+IFERROR(Y124/H124,"0")+IFERROR(Y125/H125,"0")</f>
        <v>33</v>
      </c>
      <c r="Z126" s="799">
        <f>IFERROR(IF(Z121="",0,Z121),"0")+IFERROR(IF(Z122="",0,Z122),"0")+IFERROR(IF(Z123="",0,Z123),"0")+IFERROR(IF(Z124="",0,Z124),"0")+IFERROR(IF(Z125="",0,Z125),"0")</f>
        <v>0.71775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363</v>
      </c>
      <c r="Y127" s="799">
        <f>IFERROR(SUM(Y121:Y125),"0")</f>
        <v>369.59999999999997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74</v>
      </c>
      <c r="Y129" s="798">
        <f>IFERROR(IF(X129="",0,CEILING((X129/$H129),1)*$H129),"")</f>
        <v>75.600000000000009</v>
      </c>
      <c r="Z129" s="36">
        <f>IFERROR(IF(Y129=0,"",ROUNDUP(Y129/H129,0)*0.02175),"")</f>
        <v>0.15225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77.288888888888877</v>
      </c>
      <c r="BN129" s="64">
        <f>IFERROR(Y129*I129/H129,"0")</f>
        <v>78.959999999999994</v>
      </c>
      <c r="BO129" s="64">
        <f>IFERROR(1/J129*(X129/H129),"0")</f>
        <v>0.12235449735449734</v>
      </c>
      <c r="BP129" s="64">
        <f>IFERROR(1/J129*(Y129/H129),"0")</f>
        <v>0.125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38</v>
      </c>
      <c r="Y132" s="798">
        <f>IFERROR(IF(X132="",0,CEILING((X132/$H132),1)*$H132),"")</f>
        <v>38.4</v>
      </c>
      <c r="Z132" s="36">
        <f>IFERROR(IF(Y132=0,"",ROUNDUP(Y132/H132,0)*0.00651),"")</f>
        <v>0.10416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40.85</v>
      </c>
      <c r="BN132" s="64">
        <f>IFERROR(Y132*I132/H132,"0")</f>
        <v>41.28</v>
      </c>
      <c r="BO132" s="64">
        <f>IFERROR(1/J132*(X132/H132),"0")</f>
        <v>8.6996336996337006E-2</v>
      </c>
      <c r="BP132" s="64">
        <f>IFERROR(1/J132*(Y132/H132),"0")</f>
        <v>8.7912087912087919E-2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22.685185185185183</v>
      </c>
      <c r="Y133" s="799">
        <f>IFERROR(Y129/H129,"0")+IFERROR(Y130/H130,"0")+IFERROR(Y131/H131,"0")+IFERROR(Y132/H132,"0")</f>
        <v>23</v>
      </c>
      <c r="Z133" s="799">
        <f>IFERROR(IF(Z129="",0,Z129),"0")+IFERROR(IF(Z130="",0,Z130),"0")+IFERROR(IF(Z131="",0,Z131),"0")+IFERROR(IF(Z132="",0,Z132),"0")</f>
        <v>0.25641000000000003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112</v>
      </c>
      <c r="Y134" s="799">
        <f>IFERROR(SUM(Y129:Y132),"0")</f>
        <v>114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112</v>
      </c>
      <c r="Y140" s="798">
        <f t="shared" si="31"/>
        <v>113.4</v>
      </c>
      <c r="Z140" s="36">
        <f>IFERROR(IF(Y140=0,"",ROUNDUP(Y140/H140,0)*0.00651),"")</f>
        <v>0.27342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122.45333333333333</v>
      </c>
      <c r="BN140" s="64">
        <f t="shared" si="33"/>
        <v>123.98399999999999</v>
      </c>
      <c r="BO140" s="64">
        <f t="shared" si="34"/>
        <v>0.22792022792022792</v>
      </c>
      <c r="BP140" s="64">
        <f t="shared" si="35"/>
        <v>0.23076923076923078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41.481481481481481</v>
      </c>
      <c r="Y143" s="799">
        <f>IFERROR(Y136/H136,"0")+IFERROR(Y137/H137,"0")+IFERROR(Y138/H138,"0")+IFERROR(Y139/H139,"0")+IFERROR(Y140/H140,"0")+IFERROR(Y141/H141,"0")+IFERROR(Y142/H142,"0")</f>
        <v>42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0.27342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112</v>
      </c>
      <c r="Y144" s="799">
        <f>IFERROR(SUM(Y136:Y142),"0")</f>
        <v>113.4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76</v>
      </c>
      <c r="Y193" s="798">
        <f t="shared" ref="Y193:Y200" si="36">IFERROR(IF(X193="",0,CEILING((X193/$H193),1)*$H193),"")</f>
        <v>79.8</v>
      </c>
      <c r="Z193" s="36">
        <f>IFERROR(IF(Y193=0,"",ROUNDUP(Y193/H193,0)*0.00902),"")</f>
        <v>0.17138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80.885714285714272</v>
      </c>
      <c r="BN193" s="64">
        <f t="shared" ref="BN193:BN200" si="38">IFERROR(Y193*I193/H193,"0")</f>
        <v>84.929999999999993</v>
      </c>
      <c r="BO193" s="64">
        <f t="shared" ref="BO193:BO200" si="39">IFERROR(1/J193*(X193/H193),"0")</f>
        <v>0.13708513708513709</v>
      </c>
      <c r="BP193" s="64">
        <f t="shared" ref="BP193:BP200" si="40">IFERROR(1/J193*(Y193/H193),"0")</f>
        <v>0.14393939393939395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156</v>
      </c>
      <c r="Y195" s="798">
        <f t="shared" si="36"/>
        <v>159.6</v>
      </c>
      <c r="Z195" s="36">
        <f>IFERROR(IF(Y195=0,"",ROUNDUP(Y195/H195,0)*0.00902),"")</f>
        <v>0.34276000000000001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163.80000000000001</v>
      </c>
      <c r="BN195" s="64">
        <f t="shared" si="38"/>
        <v>167.57999999999998</v>
      </c>
      <c r="BO195" s="64">
        <f t="shared" si="39"/>
        <v>0.28138528138528135</v>
      </c>
      <c r="BP195" s="64">
        <f t="shared" si="40"/>
        <v>0.2878787878787879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42</v>
      </c>
      <c r="Y196" s="79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112</v>
      </c>
      <c r="Y198" s="798">
        <f t="shared" si="36"/>
        <v>113.4</v>
      </c>
      <c r="Z198" s="36">
        <f>IFERROR(IF(Y198=0,"",ROUNDUP(Y198/H198,0)*0.00502),"")</f>
        <v>0.27107999999999999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117.33333333333334</v>
      </c>
      <c r="BN198" s="64">
        <f t="shared" si="38"/>
        <v>118.80000000000001</v>
      </c>
      <c r="BO198" s="64">
        <f t="shared" si="39"/>
        <v>0.22792022792022792</v>
      </c>
      <c r="BP198" s="64">
        <f t="shared" si="40"/>
        <v>0.23076923076923078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128.57142857142856</v>
      </c>
      <c r="Y201" s="799">
        <f>IFERROR(Y193/H193,"0")+IFERROR(Y194/H194,"0")+IFERROR(Y195/H195,"0")+IFERROR(Y196/H196,"0")+IFERROR(Y197/H197,"0")+IFERROR(Y198/H198,"0")+IFERROR(Y199/H199,"0")+IFERROR(Y200/H200,"0")</f>
        <v>131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0.88562000000000007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386</v>
      </c>
      <c r="Y202" s="799">
        <f>IFERROR(SUM(Y193:Y200),"0")</f>
        <v>394.79999999999995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18</v>
      </c>
      <c r="Y211" s="798">
        <f>IFERROR(IF(X211="",0,CEILING((X211/$H211),1)*$H211),"")</f>
        <v>18.900000000000002</v>
      </c>
      <c r="Z211" s="36">
        <f>IFERROR(IF(Y211=0,"",ROUNDUP(Y211/H211,0)*0.00651),"")</f>
        <v>5.8590000000000003E-2</v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19.542857142857141</v>
      </c>
      <c r="BN211" s="64">
        <f>IFERROR(Y211*I211/H211,"0")</f>
        <v>20.52</v>
      </c>
      <c r="BO211" s="64">
        <f>IFERROR(1/J211*(X211/H211),"0")</f>
        <v>4.709576138147567E-2</v>
      </c>
      <c r="BP211" s="64">
        <f>IFERROR(1/J211*(Y211/H211),"0")</f>
        <v>4.9450549450549455E-2</v>
      </c>
    </row>
    <row r="212" spans="1:68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8.5714285714285712</v>
      </c>
      <c r="Y212" s="799">
        <f>IFERROR(Y210/H210,"0")+IFERROR(Y211/H211,"0")</f>
        <v>9</v>
      </c>
      <c r="Z212" s="799">
        <f>IFERROR(IF(Z210="",0,Z210),"0")+IFERROR(IF(Z211="",0,Z211),"0")</f>
        <v>5.8590000000000003E-2</v>
      </c>
      <c r="AA212" s="800"/>
      <c r="AB212" s="800"/>
      <c r="AC212" s="800"/>
    </row>
    <row r="213" spans="1:68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18</v>
      </c>
      <c r="Y213" s="799">
        <f>IFERROR(SUM(Y210:Y211),"0")</f>
        <v>18.900000000000002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378</v>
      </c>
      <c r="Y215" s="798">
        <f t="shared" ref="Y215:Y222" si="41">IFERROR(IF(X215="",0,CEILING((X215/$H215),1)*$H215),"")</f>
        <v>378</v>
      </c>
      <c r="Z215" s="36">
        <f>IFERROR(IF(Y215=0,"",ROUNDUP(Y215/H215,0)*0.00902),"")</f>
        <v>0.63139999999999996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392.7</v>
      </c>
      <c r="BN215" s="64">
        <f t="shared" ref="BN215:BN222" si="43">IFERROR(Y215*I215/H215,"0")</f>
        <v>392.7</v>
      </c>
      <c r="BO215" s="64">
        <f t="shared" ref="BO215:BO222" si="44">IFERROR(1/J215*(X215/H215),"0")</f>
        <v>0.53030303030303028</v>
      </c>
      <c r="BP215" s="64">
        <f t="shared" ref="BP215:BP222" si="45">IFERROR(1/J215*(Y215/H215),"0")</f>
        <v>0.53030303030303028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166</v>
      </c>
      <c r="Y216" s="798">
        <f t="shared" si="41"/>
        <v>167.4</v>
      </c>
      <c r="Z216" s="36">
        <f>IFERROR(IF(Y216=0,"",ROUNDUP(Y216/H216,0)*0.00902),"")</f>
        <v>0.27961999999999998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172.45555555555558</v>
      </c>
      <c r="BN216" s="64">
        <f t="shared" si="43"/>
        <v>173.91</v>
      </c>
      <c r="BO216" s="64">
        <f t="shared" si="44"/>
        <v>0.23288439955106621</v>
      </c>
      <c r="BP216" s="64">
        <f t="shared" si="45"/>
        <v>0.23484848484848486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169</v>
      </c>
      <c r="Y218" s="798">
        <f t="shared" si="41"/>
        <v>172.8</v>
      </c>
      <c r="Z218" s="36">
        <f>IFERROR(IF(Y218=0,"",ROUNDUP(Y218/H218,0)*0.00902),"")</f>
        <v>0.28864000000000001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175.57222222222222</v>
      </c>
      <c r="BN218" s="64">
        <f t="shared" si="43"/>
        <v>179.52</v>
      </c>
      <c r="BO218" s="64">
        <f t="shared" si="44"/>
        <v>0.23709315375982043</v>
      </c>
      <c r="BP218" s="64">
        <f t="shared" si="45"/>
        <v>0.24242424242424243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31</v>
      </c>
      <c r="Y219" s="798">
        <f t="shared" si="41"/>
        <v>32.4</v>
      </c>
      <c r="Z219" s="36">
        <f>IFERROR(IF(Y219=0,"",ROUNDUP(Y219/H219,0)*0.00502),"")</f>
        <v>9.0359999999999996E-2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33.238888888888887</v>
      </c>
      <c r="BN219" s="64">
        <f t="shared" si="43"/>
        <v>34.739999999999995</v>
      </c>
      <c r="BO219" s="64">
        <f t="shared" si="44"/>
        <v>7.3599240265906932E-2</v>
      </c>
      <c r="BP219" s="64">
        <f t="shared" si="45"/>
        <v>7.6923076923076927E-2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34</v>
      </c>
      <c r="Y220" s="798">
        <f t="shared" si="41"/>
        <v>34.200000000000003</v>
      </c>
      <c r="Z220" s="36">
        <f>IFERROR(IF(Y220=0,"",ROUNDUP(Y220/H220,0)*0.00502),"")</f>
        <v>9.5380000000000006E-2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35.888888888888886</v>
      </c>
      <c r="BN220" s="64">
        <f t="shared" si="43"/>
        <v>36.1</v>
      </c>
      <c r="BO220" s="64">
        <f t="shared" si="44"/>
        <v>8.0721747388414061E-2</v>
      </c>
      <c r="BP220" s="64">
        <f t="shared" si="45"/>
        <v>8.11965811965812E-2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30</v>
      </c>
      <c r="Y222" s="79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184.81481481481481</v>
      </c>
      <c r="Y223" s="799">
        <f>IFERROR(Y215/H215,"0")+IFERROR(Y216/H216,"0")+IFERROR(Y217/H217,"0")+IFERROR(Y218/H218,"0")+IFERROR(Y219/H219,"0")+IFERROR(Y220/H220,"0")+IFERROR(Y221/H221,"0")+IFERROR(Y222/H222,"0")</f>
        <v>187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1.4707399999999999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808</v>
      </c>
      <c r="Y224" s="799">
        <f>IFERROR(SUM(Y215:Y222),"0")</f>
        <v>815.40000000000009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183</v>
      </c>
      <c r="Y227" s="798">
        <f t="shared" si="46"/>
        <v>187.2</v>
      </c>
      <c r="Z227" s="36">
        <f>IFERROR(IF(Y227=0,"",ROUNDUP(Y227/H227,0)*0.02175),"")</f>
        <v>0.52200000000000002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196.2323076923077</v>
      </c>
      <c r="BN227" s="64">
        <f t="shared" si="48"/>
        <v>200.73600000000002</v>
      </c>
      <c r="BO227" s="64">
        <f t="shared" si="49"/>
        <v>0.41895604395604397</v>
      </c>
      <c r="BP227" s="64">
        <f t="shared" si="50"/>
        <v>0.42857142857142855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356</v>
      </c>
      <c r="Y229" s="798">
        <f t="shared" si="46"/>
        <v>356.7</v>
      </c>
      <c r="Z229" s="36">
        <f>IFERROR(IF(Y229=0,"",ROUNDUP(Y229/H229,0)*0.02175),"")</f>
        <v>0.89174999999999993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379.07862068965517</v>
      </c>
      <c r="BN229" s="64">
        <f t="shared" si="48"/>
        <v>379.82400000000001</v>
      </c>
      <c r="BO229" s="64">
        <f t="shared" si="49"/>
        <v>0.73070607553366174</v>
      </c>
      <c r="BP229" s="64">
        <f t="shared" si="50"/>
        <v>0.7321428571428571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150</v>
      </c>
      <c r="Y230" s="798">
        <f t="shared" si="46"/>
        <v>151.19999999999999</v>
      </c>
      <c r="Z230" s="36">
        <f t="shared" ref="Z230:Z236" si="51">IFERROR(IF(Y230=0,"",ROUNDUP(Y230/H230,0)*0.00651),"")</f>
        <v>0.41012999999999999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166.875</v>
      </c>
      <c r="BN230" s="64">
        <f t="shared" si="48"/>
        <v>168.20999999999998</v>
      </c>
      <c r="BO230" s="64">
        <f t="shared" si="49"/>
        <v>0.34340659340659341</v>
      </c>
      <c r="BP230" s="64">
        <f t="shared" si="50"/>
        <v>0.3461538461538462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476</v>
      </c>
      <c r="Y232" s="798">
        <f t="shared" si="46"/>
        <v>477.59999999999997</v>
      </c>
      <c r="Z232" s="36">
        <f t="shared" si="51"/>
        <v>1.29549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525.98</v>
      </c>
      <c r="BN232" s="64">
        <f t="shared" si="48"/>
        <v>527.74800000000005</v>
      </c>
      <c r="BO232" s="64">
        <f t="shared" si="49"/>
        <v>1.0897435897435899</v>
      </c>
      <c r="BP232" s="64">
        <f t="shared" si="50"/>
        <v>1.0934065934065935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182</v>
      </c>
      <c r="Y233" s="798">
        <f t="shared" si="46"/>
        <v>182.4</v>
      </c>
      <c r="Z233" s="36">
        <f t="shared" si="51"/>
        <v>0.49476000000000003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201.11</v>
      </c>
      <c r="BN233" s="64">
        <f t="shared" si="48"/>
        <v>201.55200000000002</v>
      </c>
      <c r="BO233" s="64">
        <f t="shared" si="49"/>
        <v>0.41666666666666674</v>
      </c>
      <c r="BP233" s="64">
        <f t="shared" si="50"/>
        <v>0.4175824175824176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91</v>
      </c>
      <c r="Y235" s="798">
        <f t="shared" si="46"/>
        <v>91.2</v>
      </c>
      <c r="Z235" s="36">
        <f t="shared" si="51"/>
        <v>0.24738000000000002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100.55500000000001</v>
      </c>
      <c r="BN235" s="64">
        <f t="shared" si="48"/>
        <v>100.77600000000001</v>
      </c>
      <c r="BO235" s="64">
        <f t="shared" si="49"/>
        <v>0.20833333333333337</v>
      </c>
      <c r="BP235" s="64">
        <f t="shared" si="50"/>
        <v>0.2087912087912088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148</v>
      </c>
      <c r="Y236" s="798">
        <f t="shared" si="46"/>
        <v>148.79999999999998</v>
      </c>
      <c r="Z236" s="36">
        <f t="shared" si="51"/>
        <v>0.40362000000000003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163.91000000000003</v>
      </c>
      <c r="BN236" s="64">
        <f t="shared" si="48"/>
        <v>164.79599999999999</v>
      </c>
      <c r="BO236" s="64">
        <f t="shared" si="49"/>
        <v>0.3388278388278389</v>
      </c>
      <c r="BP236" s="64">
        <f t="shared" si="50"/>
        <v>0.34065934065934067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500.63107869142357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503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4.2651300000000001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1586</v>
      </c>
      <c r="Y238" s="799">
        <f>IFERROR(SUM(Y226:Y236),"0")</f>
        <v>1595.1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20</v>
      </c>
      <c r="Y244" s="798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8.3333333333333339</v>
      </c>
      <c r="Y246" s="799">
        <f>IFERROR(Y240/H240,"0")+IFERROR(Y241/H241,"0")+IFERROR(Y242/H242,"0")+IFERROR(Y243/H243,"0")+IFERROR(Y244/H244,"0")+IFERROR(Y245/H245,"0")</f>
        <v>9</v>
      </c>
      <c r="Z246" s="79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20</v>
      </c>
      <c r="Y247" s="799">
        <f>IFERROR(SUM(Y240:Y245),"0")</f>
        <v>21.599999999999998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68</v>
      </c>
      <c r="Y308" s="798">
        <f t="shared" si="72"/>
        <v>69.599999999999994</v>
      </c>
      <c r="Z308" s="36">
        <f>IFERROR(IF(Y308=0,"",ROUNDUP(Y308/H308,0)*0.00651),"")</f>
        <v>0.18879000000000001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75.140000000000015</v>
      </c>
      <c r="BN308" s="64">
        <f t="shared" si="74"/>
        <v>76.908000000000001</v>
      </c>
      <c r="BO308" s="64">
        <f t="shared" si="75"/>
        <v>0.15567765567765571</v>
      </c>
      <c r="BP308" s="64">
        <f t="shared" si="76"/>
        <v>0.15934065934065936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61</v>
      </c>
      <c r="Y309" s="798">
        <f t="shared" si="72"/>
        <v>62.4</v>
      </c>
      <c r="Z309" s="36">
        <f>IFERROR(IF(Y309=0,"",ROUNDUP(Y309/H309,0)*0.00651),"")</f>
        <v>0.16925999999999999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65.575000000000003</v>
      </c>
      <c r="BN309" s="64">
        <f t="shared" si="74"/>
        <v>67.08</v>
      </c>
      <c r="BO309" s="64">
        <f t="shared" si="75"/>
        <v>0.13965201465201468</v>
      </c>
      <c r="BP309" s="64">
        <f t="shared" si="76"/>
        <v>0.14285714285714288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53.75</v>
      </c>
      <c r="Y311" s="799">
        <f>IFERROR(Y305/H305,"0")+IFERROR(Y306/H306,"0")+IFERROR(Y307/H307,"0")+IFERROR(Y308/H308,"0")+IFERROR(Y309/H309,"0")+IFERROR(Y310/H310,"0")</f>
        <v>55</v>
      </c>
      <c r="Z311" s="799">
        <f>IFERROR(IF(Z305="",0,Z305),"0")+IFERROR(IF(Z306="",0,Z306),"0")+IFERROR(IF(Z307="",0,Z307),"0")+IFERROR(IF(Z308="",0,Z308),"0")+IFERROR(IF(Z309="",0,Z309),"0")+IFERROR(IF(Z310="",0,Z310),"0")</f>
        <v>0.35804999999999998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129</v>
      </c>
      <c r="Y312" s="799">
        <f>IFERROR(SUM(Y305:Y310),"0")</f>
        <v>132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23</v>
      </c>
      <c r="Y379" s="798">
        <f t="shared" si="82"/>
        <v>24.3</v>
      </c>
      <c r="Z379" s="36">
        <f>IFERROR(IF(Y379=0,"",ROUNDUP(Y379/H379,0)*0.00651),"")</f>
        <v>5.8590000000000003E-2</v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25.197777777777777</v>
      </c>
      <c r="BN379" s="64">
        <f t="shared" si="84"/>
        <v>26.622</v>
      </c>
      <c r="BO379" s="64">
        <f t="shared" si="85"/>
        <v>4.6805046805046803E-2</v>
      </c>
      <c r="BP379" s="64">
        <f t="shared" si="86"/>
        <v>4.9450549450549455E-2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8.5185185185185173</v>
      </c>
      <c r="Y380" s="799">
        <f>IFERROR(Y374/H374,"0")+IFERROR(Y375/H375,"0")+IFERROR(Y376/H376,"0")+IFERROR(Y377/H377,"0")+IFERROR(Y378/H378,"0")+IFERROR(Y379/H379,"0")</f>
        <v>9</v>
      </c>
      <c r="Z380" s="799">
        <f>IFERROR(IF(Z374="",0,Z374),"0")+IFERROR(IF(Z375="",0,Z375),"0")+IFERROR(IF(Z376="",0,Z376),"0")+IFERROR(IF(Z377="",0,Z377),"0")+IFERROR(IF(Z378="",0,Z378),"0")+IFERROR(IF(Z379="",0,Z379),"0")</f>
        <v>5.8590000000000003E-2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23</v>
      </c>
      <c r="Y381" s="799">
        <f>IFERROR(SUM(Y374:Y379),"0")</f>
        <v>24.3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134</v>
      </c>
      <c r="Y383" s="798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142.99714285714288</v>
      </c>
      <c r="BN383" s="64">
        <f>IFERROR(Y383*I383/H383,"0")</f>
        <v>143.42400000000001</v>
      </c>
      <c r="BO383" s="64">
        <f>IFERROR(1/J383*(X383/H383),"0")</f>
        <v>0.2848639455782313</v>
      </c>
      <c r="BP383" s="64">
        <f>IFERROR(1/J383*(Y383/H383),"0")</f>
        <v>0.2857142857142857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225</v>
      </c>
      <c r="Y384" s="798">
        <f>IFERROR(IF(X384="",0,CEILING((X384/$H384),1)*$H384),"")</f>
        <v>226.2</v>
      </c>
      <c r="Z384" s="36">
        <f>IFERROR(IF(Y384=0,"",ROUNDUP(Y384/H384,0)*0.02175),"")</f>
        <v>0.63074999999999992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241.26923076923077</v>
      </c>
      <c r="BN384" s="64">
        <f>IFERROR(Y384*I384/H384,"0")</f>
        <v>242.55600000000004</v>
      </c>
      <c r="BO384" s="64">
        <f>IFERROR(1/J384*(X384/H384),"0")</f>
        <v>0.51510989010989006</v>
      </c>
      <c r="BP384" s="64">
        <f>IFERROR(1/J384*(Y384/H384),"0")</f>
        <v>0.51785714285714279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43</v>
      </c>
      <c r="Y386" s="798">
        <f>IFERROR(IF(X386="",0,CEILING((X386/$H386),1)*$H386),"")</f>
        <v>50.400000000000006</v>
      </c>
      <c r="Z386" s="36">
        <f>IFERROR(IF(Y386=0,"",ROUNDUP(Y386/H386,0)*0.02175),"")</f>
        <v>0.1305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45.887142857142855</v>
      </c>
      <c r="BN386" s="64">
        <f>IFERROR(Y386*I386/H386,"0")</f>
        <v>53.784000000000006</v>
      </c>
      <c r="BO386" s="64">
        <f>IFERROR(1/J386*(X386/H386),"0")</f>
        <v>9.1411564625850331E-2</v>
      </c>
      <c r="BP386" s="64">
        <f>IFERROR(1/J386*(Y386/H386),"0")</f>
        <v>0.10714285714285714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49.917582417582423</v>
      </c>
      <c r="Y387" s="799">
        <f>IFERROR(Y383/H383,"0")+IFERROR(Y384/H384,"0")+IFERROR(Y385/H385,"0")+IFERROR(Y386/H386,"0")</f>
        <v>51</v>
      </c>
      <c r="Z387" s="799">
        <f>IFERROR(IF(Z383="",0,Z383),"0")+IFERROR(IF(Z384="",0,Z384),"0")+IFERROR(IF(Z385="",0,Z385),"0")+IFERROR(IF(Z386="",0,Z386),"0")</f>
        <v>1.1092499999999998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402</v>
      </c>
      <c r="Y388" s="799">
        <f>IFERROR(SUM(Y383:Y386),"0")</f>
        <v>411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14</v>
      </c>
      <c r="Y408" s="798">
        <f>IFERROR(IF(X408="",0,CEILING((X408/$H408),1)*$H408),"")</f>
        <v>16.2</v>
      </c>
      <c r="Z408" s="36">
        <f>IFERROR(IF(Y408=0,"",ROUNDUP(Y408/H408,0)*0.02175),"")</f>
        <v>4.3499999999999997E-2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14.974814814814815</v>
      </c>
      <c r="BN408" s="64">
        <f>IFERROR(Y408*I408/H408,"0")</f>
        <v>17.327999999999999</v>
      </c>
      <c r="BO408" s="64">
        <f>IFERROR(1/J408*(X408/H408),"0")</f>
        <v>3.0864197530864199E-2</v>
      </c>
      <c r="BP408" s="64">
        <f>IFERROR(1/J408*(Y408/H408),"0")</f>
        <v>3.5714285714285712E-2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1.7283950617283952</v>
      </c>
      <c r="Y411" s="799">
        <f>IFERROR(Y408/H408,"0")+IFERROR(Y409/H409,"0")+IFERROR(Y410/H410,"0")</f>
        <v>2</v>
      </c>
      <c r="Z411" s="799">
        <f>IFERROR(IF(Z408="",0,Z408),"0")+IFERROR(IF(Z409="",0,Z409),"0")+IFERROR(IF(Z410="",0,Z410),"0")</f>
        <v>4.3499999999999997E-2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14</v>
      </c>
      <c r="Y412" s="799">
        <f>IFERROR(SUM(Y408:Y410),"0")</f>
        <v>16.2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1166</v>
      </c>
      <c r="Y417" s="798">
        <f t="shared" si="87"/>
        <v>1170</v>
      </c>
      <c r="Z417" s="36">
        <f>IFERROR(IF(Y417=0,"",ROUNDUP(Y417/H417,0)*0.02175),"")</f>
        <v>1.6964999999999999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1203.3120000000001</v>
      </c>
      <c r="BN417" s="64">
        <f t="shared" si="89"/>
        <v>1207.44</v>
      </c>
      <c r="BO417" s="64">
        <f t="shared" si="90"/>
        <v>1.6194444444444445</v>
      </c>
      <c r="BP417" s="64">
        <f t="shared" si="91"/>
        <v>1.625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584</v>
      </c>
      <c r="Y419" s="798">
        <f t="shared" si="87"/>
        <v>585</v>
      </c>
      <c r="Z419" s="36">
        <f>IFERROR(IF(Y419=0,"",ROUNDUP(Y419/H419,0)*0.02175),"")</f>
        <v>0.84824999999999995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602.68799999999999</v>
      </c>
      <c r="BN419" s="64">
        <f t="shared" si="89"/>
        <v>603.72</v>
      </c>
      <c r="BO419" s="64">
        <f t="shared" si="90"/>
        <v>0.81111111111111101</v>
      </c>
      <c r="BP419" s="64">
        <f t="shared" si="91"/>
        <v>0.8125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964</v>
      </c>
      <c r="Y421" s="798">
        <f t="shared" si="87"/>
        <v>975</v>
      </c>
      <c r="Z421" s="36">
        <f>IFERROR(IF(Y421=0,"",ROUNDUP(Y421/H421,0)*0.02175),"")</f>
        <v>1.4137499999999998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994.84800000000007</v>
      </c>
      <c r="BN421" s="64">
        <f t="shared" si="89"/>
        <v>1006.2</v>
      </c>
      <c r="BO421" s="64">
        <f t="shared" si="90"/>
        <v>1.3388888888888888</v>
      </c>
      <c r="BP421" s="64">
        <f t="shared" si="91"/>
        <v>1.3541666666666665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180.93333333333334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3.9584999999999995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2714</v>
      </c>
      <c r="Y428" s="799">
        <f>IFERROR(SUM(Y416:Y426),"0")</f>
        <v>2730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929</v>
      </c>
      <c r="Y430" s="798">
        <f>IFERROR(IF(X430="",0,CEILING((X430/$H430),1)*$H430),"")</f>
        <v>930</v>
      </c>
      <c r="Z430" s="36">
        <f>IFERROR(IF(Y430=0,"",ROUNDUP(Y430/H430,0)*0.02175),"")</f>
        <v>1.3484999999999998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958.72799999999995</v>
      </c>
      <c r="BN430" s="64">
        <f>IFERROR(Y430*I430/H430,"0")</f>
        <v>959.76</v>
      </c>
      <c r="BO430" s="64">
        <f>IFERROR(1/J430*(X430/H430),"0")</f>
        <v>1.2902777777777776</v>
      </c>
      <c r="BP430" s="64">
        <f>IFERROR(1/J430*(Y430/H430),"0")</f>
        <v>1.2916666666666665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61.93333333333333</v>
      </c>
      <c r="Y432" s="799">
        <f>IFERROR(Y430/H430,"0")+IFERROR(Y431/H431,"0")</f>
        <v>62</v>
      </c>
      <c r="Z432" s="799">
        <f>IFERROR(IF(Z430="",0,Z430),"0")+IFERROR(IF(Z431="",0,Z431),"0")</f>
        <v>1.3484999999999998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929</v>
      </c>
      <c r="Y433" s="799">
        <f>IFERROR(SUM(Y430:Y431),"0")</f>
        <v>930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168</v>
      </c>
      <c r="Y440" s="798">
        <f>IFERROR(IF(X440="",0,CEILING((X440/$H440),1)*$H440),"")</f>
        <v>171</v>
      </c>
      <c r="Z440" s="36">
        <f>IFERROR(IF(Y440=0,"",ROUNDUP(Y440/H440,0)*0.02175),"")</f>
        <v>0.41324999999999995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178.52799999999999</v>
      </c>
      <c r="BN440" s="64">
        <f>IFERROR(Y440*I440/H440,"0")</f>
        <v>181.71600000000001</v>
      </c>
      <c r="BO440" s="64">
        <f>IFERROR(1/J440*(X440/H440),"0")</f>
        <v>0.33333333333333331</v>
      </c>
      <c r="BP440" s="64">
        <f>IFERROR(1/J440*(Y440/H440),"0")</f>
        <v>0.33928571428571425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18.666666666666668</v>
      </c>
      <c r="Y441" s="799">
        <f>IFERROR(Y440/H440,"0")</f>
        <v>19</v>
      </c>
      <c r="Z441" s="799">
        <f>IFERROR(IF(Z440="",0,Z440),"0")</f>
        <v>0.41324999999999995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168</v>
      </c>
      <c r="Y442" s="799">
        <f>IFERROR(SUM(Y440:Y440),"0")</f>
        <v>171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23</v>
      </c>
      <c r="Y451" s="798">
        <f t="shared" si="92"/>
        <v>24</v>
      </c>
      <c r="Z451" s="36">
        <f t="shared" si="93"/>
        <v>4.3499999999999997E-2</v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23.92</v>
      </c>
      <c r="BN451" s="64">
        <f t="shared" si="95"/>
        <v>24.959999999999997</v>
      </c>
      <c r="BO451" s="64">
        <f t="shared" si="96"/>
        <v>3.4226190476190473E-2</v>
      </c>
      <c r="BP451" s="64">
        <f t="shared" si="97"/>
        <v>3.5714285714285712E-2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1.9166666666666667</v>
      </c>
      <c r="Y453" s="799">
        <f>IFERROR(Y445/H445,"0")+IFERROR(Y446/H446,"0")+IFERROR(Y447/H447,"0")+IFERROR(Y448/H448,"0")+IFERROR(Y449/H449,"0")+IFERROR(Y450/H450,"0")+IFERROR(Y451/H451,"0")+IFERROR(Y452/H452,"0")</f>
        <v>2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23</v>
      </c>
      <c r="Y454" s="799">
        <f>IFERROR(SUM(Y445:Y452),"0")</f>
        <v>24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1282</v>
      </c>
      <c r="Y461" s="798">
        <f>IFERROR(IF(X461="",0,CEILING((X461/$H461),1)*$H461),"")</f>
        <v>1287</v>
      </c>
      <c r="Z461" s="36">
        <f>IFERROR(IF(Y461=0,"",ROUNDUP(Y461/H461,0)*0.02175),"")</f>
        <v>3.1102499999999997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1362.3386666666668</v>
      </c>
      <c r="BN461" s="64">
        <f>IFERROR(Y461*I461/H461,"0")</f>
        <v>1367.652</v>
      </c>
      <c r="BO461" s="64">
        <f>IFERROR(1/J461*(X461/H461),"0")</f>
        <v>2.5436507936507939</v>
      </c>
      <c r="BP461" s="64">
        <f>IFERROR(1/J461*(Y461/H461),"0")</f>
        <v>2.5535714285714284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142.44444444444446</v>
      </c>
      <c r="Y466" s="799">
        <f>IFERROR(Y461/H461,"0")+IFERROR(Y462/H462,"0")+IFERROR(Y463/H463,"0")+IFERROR(Y464/H464,"0")+IFERROR(Y465/H465,"0")</f>
        <v>143</v>
      </c>
      <c r="Z466" s="799">
        <f>IFERROR(IF(Z461="",0,Z461),"0")+IFERROR(IF(Z462="",0,Z462),"0")+IFERROR(IF(Z463="",0,Z463),"0")+IFERROR(IF(Z464="",0,Z464),"0")+IFERROR(IF(Z465="",0,Z465),"0")</f>
        <v>3.1102499999999997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1282</v>
      </c>
      <c r="Y467" s="799">
        <f>IFERROR(SUM(Y461:Y465),"0")</f>
        <v>1287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42</v>
      </c>
      <c r="Y552" s="798">
        <f t="shared" si="109"/>
        <v>42.24</v>
      </c>
      <c r="Z552" s="36">
        <f t="shared" si="110"/>
        <v>9.5680000000000001E-2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44.86363636363636</v>
      </c>
      <c r="BN552" s="64">
        <f t="shared" si="112"/>
        <v>45.12</v>
      </c>
      <c r="BO552" s="64">
        <f t="shared" si="113"/>
        <v>7.6486013986013984E-2</v>
      </c>
      <c r="BP552" s="64">
        <f t="shared" si="114"/>
        <v>7.6923076923076927E-2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540</v>
      </c>
      <c r="Y554" s="798">
        <f t="shared" si="109"/>
        <v>543.84</v>
      </c>
      <c r="Z554" s="36">
        <f t="shared" si="110"/>
        <v>1.2318800000000001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576.81818181818176</v>
      </c>
      <c r="BN554" s="64">
        <f t="shared" si="112"/>
        <v>580.91999999999996</v>
      </c>
      <c r="BO554" s="64">
        <f t="shared" si="113"/>
        <v>0.98339160839160833</v>
      </c>
      <c r="BP554" s="64">
        <f t="shared" si="114"/>
        <v>0.99038461538461542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412</v>
      </c>
      <c r="Y556" s="798">
        <f t="shared" si="109"/>
        <v>417.12</v>
      </c>
      <c r="Z556" s="36">
        <f t="shared" si="110"/>
        <v>0.94484000000000001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440.09090909090907</v>
      </c>
      <c r="BN556" s="64">
        <f t="shared" si="112"/>
        <v>445.55999999999995</v>
      </c>
      <c r="BO556" s="64">
        <f t="shared" si="113"/>
        <v>0.75029137529137535</v>
      </c>
      <c r="BP556" s="64">
        <f t="shared" si="114"/>
        <v>0.75961538461538469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188.25757575757575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190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2.2724000000000002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994</v>
      </c>
      <c r="Y567" s="799">
        <f>IFERROR(SUM(Y551:Y565),"0")</f>
        <v>1003.2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296</v>
      </c>
      <c r="Y570" s="798">
        <f>IFERROR(IF(X570="",0,CEILING((X570/$H570),1)*$H570),"")</f>
        <v>300.96000000000004</v>
      </c>
      <c r="Z570" s="36">
        <f>IFERROR(IF(Y570=0,"",ROUNDUP(Y570/H570,0)*0.01196),"")</f>
        <v>0.68171999999999999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316.18181818181813</v>
      </c>
      <c r="BN570" s="64">
        <f>IFERROR(Y570*I570/H570,"0")</f>
        <v>321.48</v>
      </c>
      <c r="BO570" s="64">
        <f>IFERROR(1/J570*(X570/H570),"0")</f>
        <v>0.53904428904428903</v>
      </c>
      <c r="BP570" s="64">
        <f>IFERROR(1/J570*(Y570/H570),"0")</f>
        <v>0.54807692307692313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56.060606060606055</v>
      </c>
      <c r="Y574" s="799">
        <f>IFERROR(Y569/H569,"0")+IFERROR(Y570/H570,"0")+IFERROR(Y571/H571,"0")+IFERROR(Y572/H572,"0")+IFERROR(Y573/H573,"0")</f>
        <v>57.000000000000007</v>
      </c>
      <c r="Z574" s="799">
        <f>IFERROR(IF(Z569="",0,Z569),"0")+IFERROR(IF(Z570="",0,Z570),"0")+IFERROR(IF(Z571="",0,Z571),"0")+IFERROR(IF(Z572="",0,Z572),"0")+IFERROR(IF(Z573="",0,Z573),"0")</f>
        <v>0.68171999999999999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296</v>
      </c>
      <c r="Y575" s="799">
        <f>IFERROR(SUM(Y569:Y573),"0")</f>
        <v>300.96000000000004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93</v>
      </c>
      <c r="Y578" s="798">
        <f t="shared" si="115"/>
        <v>95.04</v>
      </c>
      <c r="Z578" s="36">
        <f t="shared" si="116"/>
        <v>0.21528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99.340909090909079</v>
      </c>
      <c r="BN578" s="64">
        <f t="shared" si="118"/>
        <v>101.52000000000001</v>
      </c>
      <c r="BO578" s="64">
        <f t="shared" si="119"/>
        <v>0.16936188811188813</v>
      </c>
      <c r="BP578" s="64">
        <f t="shared" si="120"/>
        <v>0.17307692307692307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99</v>
      </c>
      <c r="Y580" s="798">
        <f t="shared" si="115"/>
        <v>100.32000000000001</v>
      </c>
      <c r="Z580" s="36">
        <f t="shared" si="116"/>
        <v>0.22724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105.75</v>
      </c>
      <c r="BN580" s="64">
        <f t="shared" si="118"/>
        <v>107.16</v>
      </c>
      <c r="BO580" s="64">
        <f t="shared" si="119"/>
        <v>0.18028846153846154</v>
      </c>
      <c r="BP580" s="64">
        <f t="shared" si="120"/>
        <v>0.18269230769230771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263</v>
      </c>
      <c r="Y582" s="798">
        <f t="shared" si="115"/>
        <v>264</v>
      </c>
      <c r="Z582" s="36">
        <f t="shared" si="116"/>
        <v>0.59799999999999998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280.93181818181813</v>
      </c>
      <c r="BN582" s="64">
        <f t="shared" si="118"/>
        <v>281.99999999999994</v>
      </c>
      <c r="BO582" s="64">
        <f t="shared" si="119"/>
        <v>0.47894813519813517</v>
      </c>
      <c r="BP582" s="64">
        <f t="shared" si="120"/>
        <v>0.48076923076923078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86.174242424242408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87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1.0405199999999999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455</v>
      </c>
      <c r="Y593" s="799">
        <f>IFERROR(SUM(Y577:Y591),"0")</f>
        <v>459.36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12735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12888.52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13442.98844617848</v>
      </c>
      <c r="Y685" s="799">
        <f>IFERROR(SUM(BN22:BN681),"0")</f>
        <v>13605.143999999998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23</v>
      </c>
      <c r="Y686" s="38">
        <f>ROUNDUP(SUM(BP22:BP681),0)</f>
        <v>23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14017.98844617848</v>
      </c>
      <c r="Y687" s="799">
        <f>GrossWeightTotalR+PalletQtyTotalR*25</f>
        <v>14180.143999999998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2037.5189942126729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2063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26.641720000000007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635.80000000000007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453.6</v>
      </c>
      <c r="E694" s="46">
        <f>IFERROR(Y105*1,"0")+IFERROR(Y106*1,"0")+IFERROR(Y107*1,"0")+IFERROR(Y111*1,"0")+IFERROR(Y112*1,"0")+IFERROR(Y113*1,"0")+IFERROR(Y114*1,"0")+IFERROR(Y115*1,"0")+IFERROR(Y116*1,"0")</f>
        <v>867.3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597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394.79999999999995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2451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132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435.29999999999995</v>
      </c>
      <c r="V694" s="46">
        <f>IFERROR(Y404*1,"0")+IFERROR(Y408*1,"0")+IFERROR(Y409*1,"0")+IFERROR(Y410*1,"0")</f>
        <v>16.2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3831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1311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1763.52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6,00"/>
        <filter val="1 282,00"/>
        <filter val="1 586,00"/>
        <filter val="1,73"/>
        <filter val="1,92"/>
        <filter val="104,00"/>
        <filter val="106,00"/>
        <filter val="112,00"/>
        <filter val="12 735,00"/>
        <filter val="128,57"/>
        <filter val="129,00"/>
        <filter val="13 442,99"/>
        <filter val="134,00"/>
        <filter val="14 017,99"/>
        <filter val="14,00"/>
        <filter val="142,44"/>
        <filter val="148,00"/>
        <filter val="150,00"/>
        <filter val="156,00"/>
        <filter val="166,00"/>
        <filter val="167,00"/>
        <filter val="168,00"/>
        <filter val="169,00"/>
        <filter val="18,00"/>
        <filter val="18,06"/>
        <filter val="18,67"/>
        <filter val="180,93"/>
        <filter val="182,00"/>
        <filter val="183,00"/>
        <filter val="184,81"/>
        <filter val="188,26"/>
        <filter val="195,00"/>
        <filter val="2 037,52"/>
        <filter val="2 714,00"/>
        <filter val="20,00"/>
        <filter val="203,00"/>
        <filter val="22,13"/>
        <filter val="22,69"/>
        <filter val="225,00"/>
        <filter val="23"/>
        <filter val="23,00"/>
        <filter val="239,00"/>
        <filter val="263,00"/>
        <filter val="296,00"/>
        <filter val="30,00"/>
        <filter val="31,00"/>
        <filter val="32,41"/>
        <filter val="34,00"/>
        <filter val="352,00"/>
        <filter val="356,00"/>
        <filter val="363,00"/>
        <filter val="366,00"/>
        <filter val="378,00"/>
        <filter val="379,00"/>
        <filter val="38,00"/>
        <filter val="386,00"/>
        <filter val="402,00"/>
        <filter val="41,48"/>
        <filter val="412,00"/>
        <filter val="42,00"/>
        <filter val="43,00"/>
        <filter val="455,00"/>
        <filter val="476,00"/>
        <filter val="483,00"/>
        <filter val="49,92"/>
        <filter val="500,63"/>
        <filter val="53,75"/>
        <filter val="540,00"/>
        <filter val="56,06"/>
        <filter val="58,20"/>
        <filter val="584,00"/>
        <filter val="61,00"/>
        <filter val="61,93"/>
        <filter val="618,00"/>
        <filter val="63,00"/>
        <filter val="67,74"/>
        <filter val="68,00"/>
        <filter val="74,00"/>
        <filter val="76,00"/>
        <filter val="8,33"/>
        <filter val="8,52"/>
        <filter val="8,57"/>
        <filter val="808,00"/>
        <filter val="86,17"/>
        <filter val="91,00"/>
        <filter val="929,00"/>
        <filter val="93,00"/>
        <filter val="93,58"/>
        <filter val="964,00"/>
        <filter val="99,00"/>
        <filter val="994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