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627523-8EF4-458F-9757-FD51248BF1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Y412" i="1" s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Z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BP305" i="1" s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BP298" i="1" s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Z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O241" i="1"/>
  <c r="BM241" i="1"/>
  <c r="Y241" i="1"/>
  <c r="BP241" i="1" s="1"/>
  <c r="BO240" i="1"/>
  <c r="BM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J694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2" i="1" s="1"/>
  <c r="P193" i="1"/>
  <c r="X191" i="1"/>
  <c r="X190" i="1"/>
  <c r="BO189" i="1"/>
  <c r="BM189" i="1"/>
  <c r="Y189" i="1"/>
  <c r="Y190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67" i="1" s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Y108" i="1" s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Y87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P63" i="1"/>
  <c r="BO62" i="1"/>
  <c r="BM62" i="1"/>
  <c r="Y62" i="1"/>
  <c r="BP62" i="1" s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Z26" i="1" s="1"/>
  <c r="P26" i="1"/>
  <c r="X24" i="1"/>
  <c r="X23" i="1"/>
  <c r="X688" i="1" s="1"/>
  <c r="BO22" i="1"/>
  <c r="BM22" i="1"/>
  <c r="Y22" i="1"/>
  <c r="Y23" i="1" s="1"/>
  <c r="P22" i="1"/>
  <c r="H10" i="1"/>
  <c r="A9" i="1"/>
  <c r="F10" i="1" s="1"/>
  <c r="D7" i="1"/>
  <c r="Q6" i="1"/>
  <c r="P2" i="1"/>
  <c r="BP369" i="1" l="1"/>
  <c r="BN369" i="1"/>
  <c r="Z369" i="1"/>
  <c r="BP386" i="1"/>
  <c r="BN386" i="1"/>
  <c r="Z386" i="1"/>
  <c r="BP426" i="1"/>
  <c r="BN426" i="1"/>
  <c r="Z426" i="1"/>
  <c r="BP456" i="1"/>
  <c r="BN456" i="1"/>
  <c r="Z456" i="1"/>
  <c r="BP462" i="1"/>
  <c r="BN462" i="1"/>
  <c r="Z462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X68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62" i="1"/>
  <c r="BN62" i="1"/>
  <c r="Z74" i="1"/>
  <c r="BN74" i="1"/>
  <c r="Z84" i="1"/>
  <c r="BN84" i="1"/>
  <c r="Y95" i="1"/>
  <c r="Z98" i="1"/>
  <c r="BN98" i="1"/>
  <c r="Y101" i="1"/>
  <c r="Z111" i="1"/>
  <c r="BN111" i="1"/>
  <c r="Y117" i="1"/>
  <c r="Z121" i="1"/>
  <c r="BN121" i="1"/>
  <c r="Y126" i="1"/>
  <c r="Z131" i="1"/>
  <c r="BN131" i="1"/>
  <c r="Y144" i="1"/>
  <c r="Z147" i="1"/>
  <c r="BN147" i="1"/>
  <c r="Z153" i="1"/>
  <c r="BN153" i="1"/>
  <c r="Z175" i="1"/>
  <c r="BN175" i="1"/>
  <c r="Z195" i="1"/>
  <c r="BN195" i="1"/>
  <c r="Z210" i="1"/>
  <c r="BN210" i="1"/>
  <c r="Y213" i="1"/>
  <c r="Y223" i="1"/>
  <c r="Z222" i="1"/>
  <c r="BN222" i="1"/>
  <c r="Y237" i="1"/>
  <c r="Z232" i="1"/>
  <c r="BN232" i="1"/>
  <c r="Z250" i="1"/>
  <c r="BN250" i="1"/>
  <c r="Z263" i="1"/>
  <c r="BN263" i="1"/>
  <c r="Z280" i="1"/>
  <c r="BN280" i="1"/>
  <c r="Z288" i="1"/>
  <c r="BN288" i="1"/>
  <c r="Z305" i="1"/>
  <c r="BN305" i="1"/>
  <c r="BP309" i="1"/>
  <c r="BN309" i="1"/>
  <c r="BP359" i="1"/>
  <c r="BN359" i="1"/>
  <c r="Z359" i="1"/>
  <c r="BP383" i="1"/>
  <c r="BN383" i="1"/>
  <c r="Z383" i="1"/>
  <c r="BP417" i="1"/>
  <c r="BN417" i="1"/>
  <c r="Z417" i="1"/>
  <c r="BP418" i="1"/>
  <c r="BN418" i="1"/>
  <c r="Z418" i="1"/>
  <c r="BP446" i="1"/>
  <c r="BN446" i="1"/>
  <c r="Z446" i="1"/>
  <c r="BP461" i="1"/>
  <c r="BN461" i="1"/>
  <c r="Z461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Y380" i="1"/>
  <c r="Y467" i="1"/>
  <c r="Z22" i="1"/>
  <c r="Z23" i="1" s="1"/>
  <c r="BN22" i="1"/>
  <c r="BP22" i="1"/>
  <c r="Y54" i="1"/>
  <c r="BP49" i="1"/>
  <c r="BN49" i="1"/>
  <c r="Z49" i="1"/>
  <c r="Y71" i="1"/>
  <c r="BP64" i="1"/>
  <c r="BN64" i="1"/>
  <c r="Z64" i="1"/>
  <c r="BP76" i="1"/>
  <c r="BN76" i="1"/>
  <c r="Z76" i="1"/>
  <c r="Y35" i="1"/>
  <c r="BP26" i="1"/>
  <c r="BN26" i="1"/>
  <c r="BP33" i="1"/>
  <c r="BN33" i="1"/>
  <c r="Z33" i="1"/>
  <c r="BP57" i="1"/>
  <c r="BN57" i="1"/>
  <c r="Z57" i="1"/>
  <c r="BP68" i="1"/>
  <c r="BN68" i="1"/>
  <c r="Z68" i="1"/>
  <c r="Y301" i="1"/>
  <c r="BP424" i="1"/>
  <c r="BN424" i="1"/>
  <c r="Z424" i="1"/>
  <c r="Y438" i="1"/>
  <c r="Y437" i="1"/>
  <c r="BP435" i="1"/>
  <c r="BN435" i="1"/>
  <c r="Z435" i="1"/>
  <c r="BP452" i="1"/>
  <c r="BN452" i="1"/>
  <c r="Z452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Y34" i="1"/>
  <c r="Y77" i="1"/>
  <c r="Y86" i="1"/>
  <c r="Z82" i="1"/>
  <c r="BN82" i="1"/>
  <c r="Z90" i="1"/>
  <c r="BN90" i="1"/>
  <c r="Z94" i="1"/>
  <c r="BN94" i="1"/>
  <c r="Y102" i="1"/>
  <c r="Z100" i="1"/>
  <c r="BN100" i="1"/>
  <c r="Z107" i="1"/>
  <c r="BN107" i="1"/>
  <c r="Y118" i="1"/>
  <c r="Z113" i="1"/>
  <c r="BN113" i="1"/>
  <c r="Z116" i="1"/>
  <c r="BN116" i="1"/>
  <c r="Z123" i="1"/>
  <c r="BN123" i="1"/>
  <c r="Z129" i="1"/>
  <c r="BN129" i="1"/>
  <c r="BP129" i="1"/>
  <c r="Y134" i="1"/>
  <c r="Z137" i="1"/>
  <c r="BN137" i="1"/>
  <c r="Z141" i="1"/>
  <c r="BN141" i="1"/>
  <c r="G694" i="1"/>
  <c r="Z159" i="1"/>
  <c r="BN159" i="1"/>
  <c r="Z164" i="1"/>
  <c r="BN164" i="1"/>
  <c r="H694" i="1"/>
  <c r="Y180" i="1"/>
  <c r="Z177" i="1"/>
  <c r="BN177" i="1"/>
  <c r="Z189" i="1"/>
  <c r="Z190" i="1" s="1"/>
  <c r="BN189" i="1"/>
  <c r="BP189" i="1"/>
  <c r="Z193" i="1"/>
  <c r="BN193" i="1"/>
  <c r="BP193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BP240" i="1"/>
  <c r="Z241" i="1"/>
  <c r="BN241" i="1"/>
  <c r="Z245" i="1"/>
  <c r="BN245" i="1"/>
  <c r="Z252" i="1"/>
  <c r="BN252" i="1"/>
  <c r="Z256" i="1"/>
  <c r="BN256" i="1"/>
  <c r="Z265" i="1"/>
  <c r="BN265" i="1"/>
  <c r="Z269" i="1"/>
  <c r="BN269" i="1"/>
  <c r="Y289" i="1"/>
  <c r="Z282" i="1"/>
  <c r="BN282" i="1"/>
  <c r="Z286" i="1"/>
  <c r="BN286" i="1"/>
  <c r="Z293" i="1"/>
  <c r="Z294" i="1" s="1"/>
  <c r="BN293" i="1"/>
  <c r="BP293" i="1"/>
  <c r="Y294" i="1"/>
  <c r="Z298" i="1"/>
  <c r="BN298" i="1"/>
  <c r="Z307" i="1"/>
  <c r="BN307" i="1"/>
  <c r="Z337" i="1"/>
  <c r="BN337" i="1"/>
  <c r="Y348" i="1"/>
  <c r="Z357" i="1"/>
  <c r="BN357" i="1"/>
  <c r="Z361" i="1"/>
  <c r="BN361" i="1"/>
  <c r="Z367" i="1"/>
  <c r="BN367" i="1"/>
  <c r="BP367" i="1"/>
  <c r="Z375" i="1"/>
  <c r="BN375" i="1"/>
  <c r="Z379" i="1"/>
  <c r="BN379" i="1"/>
  <c r="Y388" i="1"/>
  <c r="Z392" i="1"/>
  <c r="BN392" i="1"/>
  <c r="Z409" i="1"/>
  <c r="BN409" i="1"/>
  <c r="Z420" i="1"/>
  <c r="BN420" i="1"/>
  <c r="BP430" i="1"/>
  <c r="BN430" i="1"/>
  <c r="Z430" i="1"/>
  <c r="BP436" i="1"/>
  <c r="BN436" i="1"/>
  <c r="Z436" i="1"/>
  <c r="BP448" i="1"/>
  <c r="BN448" i="1"/>
  <c r="Z448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BP537" i="1"/>
  <c r="BN537" i="1"/>
  <c r="Z537" i="1"/>
  <c r="BP555" i="1"/>
  <c r="BN555" i="1"/>
  <c r="Z555" i="1"/>
  <c r="BP560" i="1"/>
  <c r="BN560" i="1"/>
  <c r="Z560" i="1"/>
  <c r="Y670" i="1"/>
  <c r="BP668" i="1"/>
  <c r="BN668" i="1"/>
  <c r="Z668" i="1"/>
  <c r="Z670" i="1" s="1"/>
  <c r="Y566" i="1"/>
  <c r="H9" i="1"/>
  <c r="A10" i="1"/>
  <c r="B694" i="1"/>
  <c r="X685" i="1"/>
  <c r="X686" i="1"/>
  <c r="Y24" i="1"/>
  <c r="Z27" i="1"/>
  <c r="Z34" i="1" s="1"/>
  <c r="BN27" i="1"/>
  <c r="BP27" i="1"/>
  <c r="Z32" i="1"/>
  <c r="BN32" i="1"/>
  <c r="C694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94" i="1"/>
  <c r="Z63" i="1"/>
  <c r="BN63" i="1"/>
  <c r="BP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BN81" i="1"/>
  <c r="BP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Y96" i="1"/>
  <c r="Z99" i="1"/>
  <c r="Z101" i="1" s="1"/>
  <c r="BN99" i="1"/>
  <c r="BP99" i="1"/>
  <c r="E694" i="1"/>
  <c r="Z106" i="1"/>
  <c r="Z108" i="1" s="1"/>
  <c r="BN106" i="1"/>
  <c r="BP106" i="1"/>
  <c r="Y109" i="1"/>
  <c r="Z112" i="1"/>
  <c r="Z117" i="1" s="1"/>
  <c r="BN112" i="1"/>
  <c r="BP112" i="1"/>
  <c r="Z114" i="1"/>
  <c r="BN114" i="1"/>
  <c r="Z115" i="1"/>
  <c r="BN115" i="1"/>
  <c r="F694" i="1"/>
  <c r="Z122" i="1"/>
  <c r="Z126" i="1" s="1"/>
  <c r="BN122" i="1"/>
  <c r="BP122" i="1"/>
  <c r="Z124" i="1"/>
  <c r="BN124" i="1"/>
  <c r="Y127" i="1"/>
  <c r="Z130" i="1"/>
  <c r="Z133" i="1" s="1"/>
  <c r="BN130" i="1"/>
  <c r="BP130" i="1"/>
  <c r="Z132" i="1"/>
  <c r="BN132" i="1"/>
  <c r="Z136" i="1"/>
  <c r="BN136" i="1"/>
  <c r="BP136" i="1"/>
  <c r="Z138" i="1"/>
  <c r="BN138" i="1"/>
  <c r="Z140" i="1"/>
  <c r="BN140" i="1"/>
  <c r="Z142" i="1"/>
  <c r="BN142" i="1"/>
  <c r="Y143" i="1"/>
  <c r="Z146" i="1"/>
  <c r="Z148" i="1" s="1"/>
  <c r="BN146" i="1"/>
  <c r="BP146" i="1"/>
  <c r="Y149" i="1"/>
  <c r="Z152" i="1"/>
  <c r="BN152" i="1"/>
  <c r="BP152" i="1"/>
  <c r="Z154" i="1"/>
  <c r="BN154" i="1"/>
  <c r="Y155" i="1"/>
  <c r="Z158" i="1"/>
  <c r="BN158" i="1"/>
  <c r="BP158" i="1"/>
  <c r="Y161" i="1"/>
  <c r="Z163" i="1"/>
  <c r="BN163" i="1"/>
  <c r="BP163" i="1"/>
  <c r="Z165" i="1"/>
  <c r="BN165" i="1"/>
  <c r="Y166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94" i="1"/>
  <c r="Y191" i="1"/>
  <c r="Z194" i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BN227" i="1"/>
  <c r="Z229" i="1"/>
  <c r="BN229" i="1"/>
  <c r="Z231" i="1"/>
  <c r="BN231" i="1"/>
  <c r="Z233" i="1"/>
  <c r="BN233" i="1"/>
  <c r="Z235" i="1"/>
  <c r="BN235" i="1"/>
  <c r="Y238" i="1"/>
  <c r="Z242" i="1"/>
  <c r="BN242" i="1"/>
  <c r="Z244" i="1"/>
  <c r="BN244" i="1"/>
  <c r="Y247" i="1"/>
  <c r="K694" i="1"/>
  <c r="Z251" i="1"/>
  <c r="BN251" i="1"/>
  <c r="Z253" i="1"/>
  <c r="BN253" i="1"/>
  <c r="Z255" i="1"/>
  <c r="BN255" i="1"/>
  <c r="Z257" i="1"/>
  <c r="BN257" i="1"/>
  <c r="Y258" i="1"/>
  <c r="Z262" i="1"/>
  <c r="BN262" i="1"/>
  <c r="Z264" i="1"/>
  <c r="BN264" i="1"/>
  <c r="Z266" i="1"/>
  <c r="BN266" i="1"/>
  <c r="BP281" i="1"/>
  <c r="BN281" i="1"/>
  <c r="Z281" i="1"/>
  <c r="BP285" i="1"/>
  <c r="BN285" i="1"/>
  <c r="Z285" i="1"/>
  <c r="BP299" i="1"/>
  <c r="BN299" i="1"/>
  <c r="Z299" i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BP360" i="1"/>
  <c r="BN360" i="1"/>
  <c r="Z360" i="1"/>
  <c r="Y364" i="1"/>
  <c r="BP368" i="1"/>
  <c r="BN368" i="1"/>
  <c r="Z368" i="1"/>
  <c r="BP376" i="1"/>
  <c r="BN376" i="1"/>
  <c r="Z376" i="1"/>
  <c r="BP384" i="1"/>
  <c r="BN384" i="1"/>
  <c r="Z384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W694" i="1"/>
  <c r="Y428" i="1"/>
  <c r="BP416" i="1"/>
  <c r="BN416" i="1"/>
  <c r="Z416" i="1"/>
  <c r="F9" i="1"/>
  <c r="J9" i="1"/>
  <c r="Y156" i="1"/>
  <c r="Y172" i="1"/>
  <c r="Y207" i="1"/>
  <c r="Y259" i="1"/>
  <c r="L694" i="1"/>
  <c r="Y271" i="1"/>
  <c r="BP268" i="1"/>
  <c r="BN268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BP358" i="1"/>
  <c r="BN358" i="1"/>
  <c r="Z358" i="1"/>
  <c r="BP362" i="1"/>
  <c r="BN362" i="1"/>
  <c r="Z362" i="1"/>
  <c r="BP370" i="1"/>
  <c r="BN370" i="1"/>
  <c r="Z370" i="1"/>
  <c r="Y372" i="1"/>
  <c r="Y381" i="1"/>
  <c r="BP374" i="1"/>
  <c r="BN374" i="1"/>
  <c r="Z374" i="1"/>
  <c r="BP378" i="1"/>
  <c r="BN378" i="1"/>
  <c r="Z378" i="1"/>
  <c r="BP385" i="1"/>
  <c r="BN385" i="1"/>
  <c r="Z385" i="1"/>
  <c r="BP391" i="1"/>
  <c r="BN391" i="1"/>
  <c r="Z391" i="1"/>
  <c r="BP399" i="1"/>
  <c r="BN399" i="1"/>
  <c r="Z399" i="1"/>
  <c r="Y401" i="1"/>
  <c r="V694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295" i="1"/>
  <c r="P694" i="1"/>
  <c r="Y302" i="1"/>
  <c r="Q694" i="1"/>
  <c r="Y311" i="1"/>
  <c r="T694" i="1"/>
  <c r="Y344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4" i="1"/>
  <c r="BP569" i="1"/>
  <c r="BN569" i="1"/>
  <c r="Z569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Z541" i="1" s="1"/>
  <c r="Y541" i="1"/>
  <c r="BP552" i="1"/>
  <c r="BN552" i="1"/>
  <c r="Z552" i="1"/>
  <c r="BP556" i="1"/>
  <c r="BN556" i="1"/>
  <c r="Z556" i="1"/>
  <c r="BP561" i="1"/>
  <c r="BN561" i="1"/>
  <c r="Z561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694" i="1"/>
  <c r="Y477" i="1"/>
  <c r="Y547" i="1"/>
  <c r="AC694" i="1"/>
  <c r="Y567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453" i="1" l="1"/>
  <c r="Z311" i="1"/>
  <c r="Z301" i="1"/>
  <c r="Z160" i="1"/>
  <c r="Z657" i="1"/>
  <c r="Z636" i="1"/>
  <c r="Z592" i="1"/>
  <c r="Y686" i="1"/>
  <c r="Y688" i="1"/>
  <c r="Z387" i="1"/>
  <c r="Z258" i="1"/>
  <c r="Z246" i="1"/>
  <c r="Z566" i="1"/>
  <c r="Z523" i="1"/>
  <c r="Y685" i="1"/>
  <c r="Z237" i="1"/>
  <c r="Z223" i="1"/>
  <c r="Z201" i="1"/>
  <c r="Z86" i="1"/>
  <c r="Z70" i="1"/>
  <c r="Z437" i="1"/>
  <c r="Z598" i="1"/>
  <c r="Z574" i="1"/>
  <c r="Z500" i="1"/>
  <c r="Z364" i="1"/>
  <c r="Z271" i="1"/>
  <c r="Z179" i="1"/>
  <c r="Z166" i="1"/>
  <c r="Z155" i="1"/>
  <c r="Z143" i="1"/>
  <c r="Z77" i="1"/>
  <c r="Y684" i="1"/>
  <c r="X687" i="1"/>
  <c r="Z664" i="1"/>
  <c r="Z646" i="1"/>
  <c r="Z629" i="1"/>
  <c r="Z380" i="1"/>
  <c r="Z289" i="1"/>
  <c r="Z427" i="1"/>
  <c r="Z400" i="1"/>
  <c r="Z394" i="1"/>
  <c r="Z371" i="1"/>
  <c r="Y687" i="1" l="1"/>
  <c r="Z689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<sst xmlns="http://schemas.openxmlformats.org/spreadsheetml/2006/main" count="3252" uniqueCount="1115">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</sst>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45681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Пятница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0.41666666666666669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490</v>
      </c>
      <c r="Y48" s="798">
        <f t="shared" si="6"/>
        <v>496.8</v>
      </c>
      <c r="Z48" s="36">
        <f>IFERROR(IF(Y48=0,"",ROUNDUP(Y48/H48,0)*0.02175),"")</f>
        <v>1.0004999999999999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511.77777777777771</v>
      </c>
      <c r="BN48" s="64">
        <f t="shared" si="8"/>
        <v>518.87999999999988</v>
      </c>
      <c r="BO48" s="64">
        <f t="shared" si="9"/>
        <v>0.81018518518518512</v>
      </c>
      <c r="BP48" s="64">
        <f t="shared" si="10"/>
        <v>0.8214285714285714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45.370370370370367</v>
      </c>
      <c r="Y53" s="799">
        <f>IFERROR(Y47/H47,"0")+IFERROR(Y48/H48,"0")+IFERROR(Y49/H49,"0")+IFERROR(Y50/H50,"0")+IFERROR(Y51/H51,"0")+IFERROR(Y52/H52,"0")</f>
        <v>46</v>
      </c>
      <c r="Z53" s="799">
        <f>IFERROR(IF(Z47="",0,Z47),"0")+IFERROR(IF(Z48="",0,Z48),"0")+IFERROR(IF(Z49="",0,Z49),"0")+IFERROR(IF(Z50="",0,Z50),"0")+IFERROR(IF(Z51="",0,Z51),"0")+IFERROR(IF(Z52="",0,Z52),"0")</f>
        <v>1.0004999999999999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490</v>
      </c>
      <c r="Y54" s="799">
        <f>IFERROR(SUM(Y47:Y52),"0")</f>
        <v>496.8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590</v>
      </c>
      <c r="Y64" s="798">
        <f t="shared" si="11"/>
        <v>594</v>
      </c>
      <c r="Z64" s="36">
        <f>IFERROR(IF(Y64=0,"",ROUNDUP(Y64/H64,0)*0.02175),"")</f>
        <v>1.1962499999999998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616.22222222222217</v>
      </c>
      <c r="BN64" s="64">
        <f t="shared" si="13"/>
        <v>620.4</v>
      </c>
      <c r="BO64" s="64">
        <f t="shared" si="14"/>
        <v>0.97552910052910047</v>
      </c>
      <c r="BP64" s="64">
        <f t="shared" si="15"/>
        <v>0.98214285714285698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54.629629629629626</v>
      </c>
      <c r="Y70" s="799">
        <f>IFERROR(Y62/H62,"0")+IFERROR(Y63/H63,"0")+IFERROR(Y64/H64,"0")+IFERROR(Y65/H65,"0")+IFERROR(Y66/H66,"0")+IFERROR(Y67/H67,"0")+IFERROR(Y68/H68,"0")+IFERROR(Y69/H69,"0")</f>
        <v>54.999999999999993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1.1962499999999998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590</v>
      </c>
      <c r="Y71" s="799">
        <f>IFERROR(SUM(Y62:Y69),"0")</f>
        <v>594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780</v>
      </c>
      <c r="Y112" s="798">
        <f t="shared" si="26"/>
        <v>781.2</v>
      </c>
      <c r="Z112" s="36">
        <f>IFERROR(IF(Y112=0,"",ROUNDUP(Y112/H112,0)*0.02175),"")</f>
        <v>2.0227499999999998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832.37142857142851</v>
      </c>
      <c r="BN112" s="64">
        <f t="shared" si="28"/>
        <v>833.65200000000004</v>
      </c>
      <c r="BO112" s="64">
        <f t="shared" si="29"/>
        <v>1.6581632653061222</v>
      </c>
      <c r="BP112" s="64">
        <f t="shared" si="30"/>
        <v>1.6607142857142856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360</v>
      </c>
      <c r="Y113" s="798">
        <f t="shared" si="26"/>
        <v>361.8</v>
      </c>
      <c r="Z113" s="36">
        <f>IFERROR(IF(Y113=0,"",ROUNDUP(Y113/H113,0)*0.00651),"")</f>
        <v>0.87234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393.59999999999997</v>
      </c>
      <c r="BN113" s="64">
        <f t="shared" si="28"/>
        <v>395.56799999999998</v>
      </c>
      <c r="BO113" s="64">
        <f t="shared" si="29"/>
        <v>0.73260073260073255</v>
      </c>
      <c r="BP113" s="64">
        <f t="shared" si="30"/>
        <v>0.73626373626373631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226.19047619047615</v>
      </c>
      <c r="Y117" s="799">
        <f>IFERROR(Y111/H111,"0")+IFERROR(Y112/H112,"0")+IFERROR(Y113/H113,"0")+IFERROR(Y114/H114,"0")+IFERROR(Y115/H115,"0")+IFERROR(Y116/H116,"0")</f>
        <v>227</v>
      </c>
      <c r="Z117" s="799">
        <f>IFERROR(IF(Z111="",0,Z111),"0")+IFERROR(IF(Z112="",0,Z112),"0")+IFERROR(IF(Z113="",0,Z113),"0")+IFERROR(IF(Z114="",0,Z114),"0")+IFERROR(IF(Z115="",0,Z115),"0")+IFERROR(IF(Z116="",0,Z116),"0")</f>
        <v>2.8950899999999997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1140</v>
      </c>
      <c r="Y118" s="799">
        <f>IFERROR(SUM(Y111:Y116),"0")</f>
        <v>1143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490</v>
      </c>
      <c r="Y136" s="798">
        <f t="shared" ref="Y136:Y142" si="31">IFERROR(IF(X136="",0,CEILING((X136/$H136),1)*$H136),"")</f>
        <v>495.6</v>
      </c>
      <c r="Z136" s="36">
        <f>IFERROR(IF(Y136=0,"",ROUNDUP(Y136/H136,0)*0.02175),"")</f>
        <v>1.28325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522.54999999999995</v>
      </c>
      <c r="BN136" s="64">
        <f t="shared" ref="BN136:BN142" si="33">IFERROR(Y136*I136/H136,"0")</f>
        <v>528.52200000000005</v>
      </c>
      <c r="BO136" s="64">
        <f t="shared" ref="BO136:BO142" si="34">IFERROR(1/J136*(X136/H136),"0")</f>
        <v>1.0416666666666665</v>
      </c>
      <c r="BP136" s="64">
        <f t="shared" ref="BP136:BP142" si="35">IFERROR(1/J136*(Y136/H136),"0")</f>
        <v>1.0535714285714286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225</v>
      </c>
      <c r="Y140" s="798">
        <f t="shared" si="31"/>
        <v>226.8</v>
      </c>
      <c r="Z140" s="36">
        <f>IFERROR(IF(Y140=0,"",ROUNDUP(Y140/H140,0)*0.00651),"")</f>
        <v>0.54683999999999999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246</v>
      </c>
      <c r="BN140" s="64">
        <f t="shared" si="33"/>
        <v>247.96799999999999</v>
      </c>
      <c r="BO140" s="64">
        <f t="shared" si="34"/>
        <v>0.45787545787545786</v>
      </c>
      <c r="BP140" s="64">
        <f t="shared" si="35"/>
        <v>0.46153846153846156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141.66666666666666</v>
      </c>
      <c r="Y143" s="799">
        <f>IFERROR(Y136/H136,"0")+IFERROR(Y137/H137,"0")+IFERROR(Y138/H138,"0")+IFERROR(Y139/H139,"0")+IFERROR(Y140/H140,"0")+IFERROR(Y141/H141,"0")+IFERROR(Y142/H142,"0")</f>
        <v>143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1.83009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715</v>
      </c>
      <c r="Y144" s="799">
        <f>IFERROR(SUM(Y136:Y142),"0")</f>
        <v>722.40000000000009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120</v>
      </c>
      <c r="Y232" s="798">
        <f t="shared" si="46"/>
        <v>120</v>
      </c>
      <c r="Z232" s="36">
        <f t="shared" si="51"/>
        <v>0.32550000000000001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132.60000000000002</v>
      </c>
      <c r="BN232" s="64">
        <f t="shared" si="48"/>
        <v>132.60000000000002</v>
      </c>
      <c r="BO232" s="64">
        <f t="shared" si="49"/>
        <v>0.27472527472527475</v>
      </c>
      <c r="BP232" s="64">
        <f t="shared" si="50"/>
        <v>0.27472527472527475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120</v>
      </c>
      <c r="Y233" s="798">
        <f t="shared" si="46"/>
        <v>120</v>
      </c>
      <c r="Z233" s="36">
        <f t="shared" si="51"/>
        <v>0.32550000000000001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132.60000000000002</v>
      </c>
      <c r="BN233" s="64">
        <f t="shared" si="48"/>
        <v>132.60000000000002</v>
      </c>
      <c r="BO233" s="64">
        <f t="shared" si="49"/>
        <v>0.27472527472527475</v>
      </c>
      <c r="BP233" s="64">
        <f t="shared" si="50"/>
        <v>0.27472527472527475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100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0.65100000000000002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240</v>
      </c>
      <c r="Y238" s="799">
        <f>IFERROR(SUM(Y226:Y236),"0")</f>
        <v>240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630</v>
      </c>
      <c r="Y384" s="798">
        <f>IFERROR(IF(X384="",0,CEILING((X384/$H384),1)*$H384),"")</f>
        <v>631.79999999999995</v>
      </c>
      <c r="Z384" s="36">
        <f>IFERROR(IF(Y384=0,"",ROUNDUP(Y384/H384,0)*0.02175),"")</f>
        <v>1.7617499999999999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675.55384615384628</v>
      </c>
      <c r="BN384" s="64">
        <f>IFERROR(Y384*I384/H384,"0")</f>
        <v>677.48400000000004</v>
      </c>
      <c r="BO384" s="64">
        <f>IFERROR(1/J384*(X384/H384),"0")</f>
        <v>1.4423076923076923</v>
      </c>
      <c r="BP384" s="64">
        <f>IFERROR(1/J384*(Y384/H384),"0")</f>
        <v>1.4464285714285714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80.769230769230774</v>
      </c>
      <c r="Y387" s="799">
        <f>IFERROR(Y383/H383,"0")+IFERROR(Y384/H384,"0")+IFERROR(Y385/H385,"0")+IFERROR(Y386/H386,"0")</f>
        <v>81</v>
      </c>
      <c r="Z387" s="799">
        <f>IFERROR(IF(Z383="",0,Z383),"0")+IFERROR(IF(Z384="",0,Z384),"0")+IFERROR(IF(Z385="",0,Z385),"0")+IFERROR(IF(Z386="",0,Z386),"0")</f>
        <v>1.7617499999999999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630</v>
      </c>
      <c r="Y388" s="799">
        <f>IFERROR(SUM(Y383:Y386),"0")</f>
        <v>631.79999999999995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490</v>
      </c>
      <c r="Y419" s="798">
        <f t="shared" si="87"/>
        <v>495</v>
      </c>
      <c r="Z419" s="36">
        <f>IFERROR(IF(Y419=0,"",ROUNDUP(Y419/H419,0)*0.02175),"")</f>
        <v>0.71775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505.68</v>
      </c>
      <c r="BN419" s="64">
        <f t="shared" si="89"/>
        <v>510.84000000000003</v>
      </c>
      <c r="BO419" s="64">
        <f t="shared" si="90"/>
        <v>0.68055555555555547</v>
      </c>
      <c r="BP419" s="64">
        <f t="shared" si="91"/>
        <v>0.6875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32.666666666666664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33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0.71775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490</v>
      </c>
      <c r="Y428" s="799">
        <f>IFERROR(SUM(Y416:Y426),"0")</f>
        <v>495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970</v>
      </c>
      <c r="Y430" s="798">
        <f>IFERROR(IF(X430="",0,CEILING((X430/$H430),1)*$H430),"")</f>
        <v>975</v>
      </c>
      <c r="Z430" s="36">
        <f>IFERROR(IF(Y430=0,"",ROUNDUP(Y430/H430,0)*0.02175),"")</f>
        <v>1.4137499999999998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1001.0400000000001</v>
      </c>
      <c r="BN430" s="64">
        <f>IFERROR(Y430*I430/H430,"0")</f>
        <v>1006.2</v>
      </c>
      <c r="BO430" s="64">
        <f>IFERROR(1/J430*(X430/H430),"0")</f>
        <v>1.3472222222222223</v>
      </c>
      <c r="BP430" s="64">
        <f>IFERROR(1/J430*(Y430/H430),"0")</f>
        <v>1.3541666666666665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64.666666666666671</v>
      </c>
      <c r="Y432" s="799">
        <f>IFERROR(Y430/H430,"0")+IFERROR(Y431/H431,"0")</f>
        <v>65</v>
      </c>
      <c r="Z432" s="799">
        <f>IFERROR(IF(Z430="",0,Z430),"0")+IFERROR(IF(Z431="",0,Z431),"0")</f>
        <v>1.4137499999999998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970</v>
      </c>
      <c r="Y433" s="799">
        <f>IFERROR(SUM(Y430:Y431),"0")</f>
        <v>975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4500</v>
      </c>
      <c r="Y461" s="798">
        <f>IFERROR(IF(X461="",0,CEILING((X461/$H461),1)*$H461),"")</f>
        <v>4500</v>
      </c>
      <c r="Z461" s="36">
        <f>IFERROR(IF(Y461=0,"",ROUNDUP(Y461/H461,0)*0.02175),"")</f>
        <v>10.875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4782</v>
      </c>
      <c r="BN461" s="64">
        <f>IFERROR(Y461*I461/H461,"0")</f>
        <v>4782</v>
      </c>
      <c r="BO461" s="64">
        <f>IFERROR(1/J461*(X461/H461),"0")</f>
        <v>8.9285714285714288</v>
      </c>
      <c r="BP461" s="64">
        <f>IFERROR(1/J461*(Y461/H461),"0")</f>
        <v>8.9285714285714288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200</v>
      </c>
      <c r="Y464" s="798">
        <f>IFERROR(IF(X464="",0,CEILING((X464/$H464),1)*$H464),"")</f>
        <v>201.6</v>
      </c>
      <c r="Z464" s="36">
        <f>IFERROR(IF(Y464=0,"",ROUNDUP(Y464/H464,0)*0.00651),"")</f>
        <v>0.54683999999999999</v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222.00000000000003</v>
      </c>
      <c r="BN464" s="64">
        <f>IFERROR(Y464*I464/H464,"0")</f>
        <v>223.77600000000001</v>
      </c>
      <c r="BO464" s="64">
        <f>IFERROR(1/J464*(X464/H464),"0")</f>
        <v>0.45787545787545797</v>
      </c>
      <c r="BP464" s="64">
        <f>IFERROR(1/J464*(Y464/H464),"0")</f>
        <v>0.46153846153846156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583.33333333333337</v>
      </c>
      <c r="Y466" s="799">
        <f>IFERROR(Y461/H461,"0")+IFERROR(Y462/H462,"0")+IFERROR(Y463/H463,"0")+IFERROR(Y464/H464,"0")+IFERROR(Y465/H465,"0")</f>
        <v>584</v>
      </c>
      <c r="Z466" s="799">
        <f>IFERROR(IF(Z461="",0,Z461),"0")+IFERROR(IF(Z462="",0,Z462),"0")+IFERROR(IF(Z463="",0,Z463),"0")+IFERROR(IF(Z464="",0,Z464),"0")+IFERROR(IF(Z465="",0,Z465),"0")</f>
        <v>11.42184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4700</v>
      </c>
      <c r="Y467" s="799">
        <f>IFERROR(SUM(Y461:Y465),"0")</f>
        <v>4701.6000000000004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250</v>
      </c>
      <c r="Y552" s="798">
        <f t="shared" si="109"/>
        <v>253.44</v>
      </c>
      <c r="Z552" s="36">
        <f t="shared" si="110"/>
        <v>0.57408000000000003</v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267.04545454545456</v>
      </c>
      <c r="BN552" s="64">
        <f t="shared" si="112"/>
        <v>270.71999999999997</v>
      </c>
      <c r="BO552" s="64">
        <f t="shared" si="113"/>
        <v>0.45527389277389274</v>
      </c>
      <c r="BP552" s="64">
        <f t="shared" si="114"/>
        <v>0.46153846153846156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970</v>
      </c>
      <c r="Y554" s="798">
        <f t="shared" si="109"/>
        <v>971.5200000000001</v>
      </c>
      <c r="Z554" s="36">
        <f t="shared" si="110"/>
        <v>2.2006399999999999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1036.1363636363635</v>
      </c>
      <c r="BN554" s="64">
        <f t="shared" si="112"/>
        <v>1037.76</v>
      </c>
      <c r="BO554" s="64">
        <f t="shared" si="113"/>
        <v>1.7664627039627039</v>
      </c>
      <c r="BP554" s="64">
        <f t="shared" si="114"/>
        <v>1.7692307692307694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1880</v>
      </c>
      <c r="Y556" s="798">
        <f t="shared" si="109"/>
        <v>1884.96</v>
      </c>
      <c r="Z556" s="36">
        <f t="shared" si="110"/>
        <v>4.2697200000000004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2008.1818181818178</v>
      </c>
      <c r="BN556" s="64">
        <f t="shared" si="112"/>
        <v>2013.4799999999998</v>
      </c>
      <c r="BO556" s="64">
        <f t="shared" si="113"/>
        <v>3.4236596736596741</v>
      </c>
      <c r="BP556" s="64">
        <f t="shared" si="114"/>
        <v>3.4326923076923079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587.12121212121212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589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7.0444399999999998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3100</v>
      </c>
      <c r="Y567" s="799">
        <f>IFERROR(SUM(Y551:Y565),"0")</f>
        <v>3109.92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970</v>
      </c>
      <c r="Y578" s="798">
        <f t="shared" si="115"/>
        <v>971.5200000000001</v>
      </c>
      <c r="Z578" s="36">
        <f t="shared" si="116"/>
        <v>2.2006399999999999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1036.1363636363635</v>
      </c>
      <c r="BN578" s="64">
        <f t="shared" si="118"/>
        <v>1037.76</v>
      </c>
      <c r="BO578" s="64">
        <f t="shared" si="119"/>
        <v>1.7664627039627039</v>
      </c>
      <c r="BP578" s="64">
        <f t="shared" si="120"/>
        <v>1.7692307692307694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970</v>
      </c>
      <c r="Y580" s="798">
        <f t="shared" si="115"/>
        <v>971.5200000000001</v>
      </c>
      <c r="Z580" s="36">
        <f t="shared" si="116"/>
        <v>2.2006399999999999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1036.1363636363635</v>
      </c>
      <c r="BN580" s="64">
        <f t="shared" si="118"/>
        <v>1037.76</v>
      </c>
      <c r="BO580" s="64">
        <f t="shared" si="119"/>
        <v>1.7664627039627039</v>
      </c>
      <c r="BP580" s="64">
        <f t="shared" si="120"/>
        <v>1.7692307692307694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1880</v>
      </c>
      <c r="Y582" s="798">
        <f t="shared" si="115"/>
        <v>1884.96</v>
      </c>
      <c r="Z582" s="36">
        <f t="shared" si="116"/>
        <v>4.2697200000000004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2008.1818181818178</v>
      </c>
      <c r="BN582" s="64">
        <f t="shared" si="118"/>
        <v>2013.4799999999998</v>
      </c>
      <c r="BO582" s="64">
        <f t="shared" si="119"/>
        <v>3.4236596736596741</v>
      </c>
      <c r="BP582" s="64">
        <f t="shared" si="120"/>
        <v>3.4326923076923079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723.4848484848485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725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8.6709999999999994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3820</v>
      </c>
      <c r="Y593" s="799">
        <f>IFERROR(SUM(Y577:Y591),"0")</f>
        <v>3828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400</v>
      </c>
      <c r="Y624" s="798">
        <f t="shared" si="121"/>
        <v>408</v>
      </c>
      <c r="Z624" s="36">
        <f>IFERROR(IF(Y624=0,"",ROUNDUP(Y624/H624,0)*0.02175),"")</f>
        <v>0.73949999999999994</v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416</v>
      </c>
      <c r="BN624" s="64">
        <f t="shared" si="123"/>
        <v>424.32</v>
      </c>
      <c r="BO624" s="64">
        <f t="shared" si="124"/>
        <v>0.59523809523809523</v>
      </c>
      <c r="BP624" s="64">
        <f t="shared" si="125"/>
        <v>0.6071428571428571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33.333333333333336</v>
      </c>
      <c r="Y629" s="799">
        <f>IFERROR(Y622/H622,"0")+IFERROR(Y623/H623,"0")+IFERROR(Y624/H624,"0")+IFERROR(Y625/H625,"0")+IFERROR(Y626/H626,"0")+IFERROR(Y627/H627,"0")+IFERROR(Y628/H628,"0")</f>
        <v>34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0.73949999999999994</v>
      </c>
      <c r="AA629" s="800"/>
      <c r="AB629" s="800"/>
      <c r="AC629" s="800"/>
    </row>
    <row r="630" spans="1:68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400</v>
      </c>
      <c r="Y630" s="799">
        <f>IFERROR(SUM(Y622:Y628),"0")</f>
        <v>408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490</v>
      </c>
      <c r="Y649" s="798">
        <f t="shared" ref="Y649:Y656" si="131">IFERROR(IF(X649="",0,CEILING((X649/$H649),1)*$H649),"")</f>
        <v>491.4</v>
      </c>
      <c r="Z649" s="36">
        <f>IFERROR(IF(Y649=0,"",ROUNDUP(Y649/H649,0)*0.02175),"")</f>
        <v>1.37025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525.43076923076933</v>
      </c>
      <c r="BN649" s="64">
        <f t="shared" ref="BN649:BN656" si="133">IFERROR(Y649*I649/H649,"0")</f>
        <v>526.93200000000002</v>
      </c>
      <c r="BO649" s="64">
        <f t="shared" ref="BO649:BO656" si="134">IFERROR(1/J649*(X649/H649),"0")</f>
        <v>1.1217948717948718</v>
      </c>
      <c r="BP649" s="64">
        <f t="shared" ref="BP649:BP656" si="135">IFERROR(1/J649*(Y649/H649),"0")</f>
        <v>1.125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62.820512820512825</v>
      </c>
      <c r="Y657" s="799">
        <f>IFERROR(Y649/H649,"0")+IFERROR(Y650/H650,"0")+IFERROR(Y651/H651,"0")+IFERROR(Y652/H652,"0")+IFERROR(Y653/H653,"0")+IFERROR(Y654/H654,"0")+IFERROR(Y655/H655,"0")+IFERROR(Y656/H656,"0")</f>
        <v>63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1.37025</v>
      </c>
      <c r="AA657" s="800"/>
      <c r="AB657" s="800"/>
      <c r="AC657" s="800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490</v>
      </c>
      <c r="Y658" s="799">
        <f>IFERROR(SUM(Y649:Y656),"0")</f>
        <v>491.4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17775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17836.920000000002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18907.244225774226</v>
      </c>
      <c r="Y685" s="799">
        <f>IFERROR(SUM(BN22:BN681),"0")</f>
        <v>18972.702000000001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34</v>
      </c>
      <c r="Y686" s="38">
        <f>ROUNDUP(SUM(BP22:BP681),0)</f>
        <v>34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19757.244225774226</v>
      </c>
      <c r="Y687" s="799">
        <f>GrossWeightTotalR+PalletQtyTotalR*25</f>
        <v>19822.702000000001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2736.0529470529468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2745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40.713209999999997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496.8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594</v>
      </c>
      <c r="E694" s="46">
        <f>IFERROR(Y105*1,"0")+IFERROR(Y106*1,"0")+IFERROR(Y107*1,"0")+IFERROR(Y111*1,"0")+IFERROR(Y112*1,"0")+IFERROR(Y113*1,"0")+IFERROR(Y114*1,"0")+IFERROR(Y115*1,"0")+IFERROR(Y116*1,"0")</f>
        <v>1143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722.40000000000009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240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631.79999999999995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1470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4701.6000000000004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6937.92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899.4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40,00"/>
        <filter val="1 880,00"/>
        <filter val="100,00"/>
        <filter val="120,00"/>
        <filter val="141,67"/>
        <filter val="17 775,00"/>
        <filter val="18 907,24"/>
        <filter val="19 757,24"/>
        <filter val="2 736,05"/>
        <filter val="200,00"/>
        <filter val="225,00"/>
        <filter val="226,19"/>
        <filter val="240,00"/>
        <filter val="250,00"/>
        <filter val="3 100,00"/>
        <filter val="3 820,00"/>
        <filter val="32,67"/>
        <filter val="33,33"/>
        <filter val="34"/>
        <filter val="360,00"/>
        <filter val="4 500,00"/>
        <filter val="4 700,00"/>
        <filter val="400,00"/>
        <filter val="45,37"/>
        <filter val="490,00"/>
        <filter val="54,63"/>
        <filter val="583,33"/>
        <filter val="587,12"/>
        <filter val="590,00"/>
        <filter val="62,82"/>
        <filter val="630,00"/>
        <filter val="64,67"/>
        <filter val="715,00"/>
        <filter val="723,48"/>
        <filter val="780,00"/>
        <filter val="80,77"/>
        <filter val="970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2025-01-22T11:38:25Z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