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6E749F-EBE5-4DAC-BA17-49AEFEA480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BP379" i="1" s="1"/>
  <c r="P379" i="1"/>
  <c r="X377" i="1"/>
  <c r="X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G677" i="1" s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77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77" i="1" s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F10" i="1" s="1"/>
  <c r="D7" i="1"/>
  <c r="Q6" i="1"/>
  <c r="P2" i="1"/>
  <c r="BP429" i="1" l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0" i="1"/>
  <c r="BN50" i="1"/>
  <c r="Z65" i="1"/>
  <c r="BN65" i="1"/>
  <c r="Z75" i="1"/>
  <c r="BN75" i="1"/>
  <c r="Y87" i="1"/>
  <c r="Z89" i="1"/>
  <c r="BN89" i="1"/>
  <c r="Z106" i="1"/>
  <c r="BN106" i="1"/>
  <c r="Y117" i="1"/>
  <c r="Z130" i="1"/>
  <c r="BN130" i="1"/>
  <c r="Z140" i="1"/>
  <c r="BN140" i="1"/>
  <c r="Z159" i="1"/>
  <c r="BN159" i="1"/>
  <c r="Z164" i="1"/>
  <c r="BN164" i="1"/>
  <c r="H677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9" i="1"/>
  <c r="BN299" i="1"/>
  <c r="Z336" i="1"/>
  <c r="BN336" i="1"/>
  <c r="Z341" i="1"/>
  <c r="BN341" i="1"/>
  <c r="Z365" i="1"/>
  <c r="BN365" i="1"/>
  <c r="Z379" i="1"/>
  <c r="BN379" i="1"/>
  <c r="Z404" i="1"/>
  <c r="BN404" i="1"/>
  <c r="Z409" i="1"/>
  <c r="Z410" i="1" s="1"/>
  <c r="BN409" i="1"/>
  <c r="BP409" i="1"/>
  <c r="Z413" i="1"/>
  <c r="BN413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BP304" i="1"/>
  <c r="BN304" i="1"/>
  <c r="Z304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B677" i="1"/>
  <c r="X669" i="1"/>
  <c r="X670" i="1" s="1"/>
  <c r="Y34" i="1"/>
  <c r="Z48" i="1"/>
  <c r="BN48" i="1"/>
  <c r="Z52" i="1"/>
  <c r="BN52" i="1"/>
  <c r="Y58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E677" i="1"/>
  <c r="Z112" i="1"/>
  <c r="BN112" i="1"/>
  <c r="F677" i="1"/>
  <c r="Z124" i="1"/>
  <c r="BN124" i="1"/>
  <c r="Y134" i="1"/>
  <c r="Z132" i="1"/>
  <c r="BN132" i="1"/>
  <c r="Y144" i="1"/>
  <c r="Z138" i="1"/>
  <c r="BN138" i="1"/>
  <c r="Z142" i="1"/>
  <c r="BN142" i="1"/>
  <c r="Y148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J677" i="1"/>
  <c r="Z210" i="1"/>
  <c r="BN210" i="1"/>
  <c r="BP210" i="1"/>
  <c r="Y224" i="1"/>
  <c r="Z218" i="1"/>
  <c r="BN218" i="1"/>
  <c r="Z222" i="1"/>
  <c r="BN222" i="1"/>
  <c r="Z228" i="1"/>
  <c r="BN228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Y406" i="1"/>
  <c r="BP402" i="1"/>
  <c r="BN402" i="1"/>
  <c r="Z402" i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X677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H9" i="1"/>
  <c r="A1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62" i="1" l="1"/>
  <c r="Z531" i="1"/>
  <c r="Z522" i="1"/>
  <c r="Z399" i="1"/>
  <c r="Z207" i="1"/>
  <c r="Z201" i="1"/>
  <c r="Z143" i="1"/>
  <c r="Z348" i="1"/>
  <c r="Z212" i="1"/>
  <c r="Z629" i="1"/>
  <c r="Z504" i="1"/>
  <c r="Z556" i="1"/>
  <c r="Z237" i="1"/>
  <c r="Z77" i="1"/>
  <c r="Z288" i="1"/>
  <c r="Z619" i="1"/>
  <c r="Z470" i="1"/>
  <c r="Z431" i="1"/>
  <c r="Z405" i="1"/>
  <c r="Z392" i="1"/>
  <c r="Z385" i="1"/>
  <c r="Z310" i="1"/>
  <c r="Z184" i="1"/>
  <c r="Z166" i="1"/>
  <c r="Z133" i="1"/>
  <c r="Z126" i="1"/>
  <c r="Z101" i="1"/>
  <c r="Z95" i="1"/>
  <c r="Z34" i="1"/>
  <c r="Z416" i="1"/>
  <c r="Z376" i="1"/>
  <c r="Z271" i="1"/>
  <c r="Z647" i="1"/>
  <c r="Z612" i="1"/>
  <c r="Z579" i="1"/>
  <c r="Y671" i="1"/>
  <c r="Y668" i="1"/>
  <c r="Z258" i="1"/>
  <c r="Y667" i="1"/>
  <c r="Z640" i="1"/>
  <c r="Z457" i="1"/>
  <c r="Z441" i="1"/>
  <c r="Z369" i="1"/>
  <c r="Z223" i="1"/>
  <c r="Z179" i="1"/>
  <c r="Z155" i="1"/>
  <c r="Z117" i="1"/>
  <c r="Z108" i="1"/>
  <c r="Z86" i="1"/>
  <c r="Z70" i="1"/>
  <c r="Z672" i="1" s="1"/>
  <c r="Z53" i="1"/>
  <c r="Y669" i="1"/>
  <c r="Z246" i="1"/>
  <c r="Y670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<sst xmlns="http://schemas.openxmlformats.org/spreadsheetml/2006/main" count="3167" uniqueCount="1091">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</sst>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0.58333333333333337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12</v>
      </c>
      <c r="Y49" s="780">
        <f t="shared" si="6"/>
        <v>22.4</v>
      </c>
      <c r="Z49" s="36">
        <f>IFERROR(IF(Y49=0,"",ROUNDUP(Y49/H49,0)*0.01898),"")</f>
        <v>3.7960000000000001E-2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12.46607142857143</v>
      </c>
      <c r="BN49" s="64">
        <f t="shared" si="8"/>
        <v>23.27</v>
      </c>
      <c r="BO49" s="64">
        <f t="shared" si="9"/>
        <v>1.6741071428571428E-2</v>
      </c>
      <c r="BP49" s="64">
        <f t="shared" si="10"/>
        <v>3.125E-2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1.0714285714285714</v>
      </c>
      <c r="Y53" s="781">
        <f>IFERROR(Y47/H47,"0")+IFERROR(Y48/H48,"0")+IFERROR(Y49/H49,"0")+IFERROR(Y50/H50,"0")+IFERROR(Y51/H51,"0")+IFERROR(Y52/H52,"0")</f>
        <v>2</v>
      </c>
      <c r="Z53" s="781">
        <f>IFERROR(IF(Z47="",0,Z47),"0")+IFERROR(IF(Z48="",0,Z48),"0")+IFERROR(IF(Z49="",0,Z49),"0")+IFERROR(IF(Z50="",0,Z50),"0")+IFERROR(IF(Z51="",0,Z51),"0")+IFERROR(IF(Z52="",0,Z52),"0")</f>
        <v>3.7960000000000001E-2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12</v>
      </c>
      <c r="Y54" s="781">
        <f>IFERROR(SUM(Y47:Y52),"0")</f>
        <v>22.4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40</v>
      </c>
      <c r="Y73" s="780">
        <f>IFERROR(IF(X73="",0,CEILING((X73/$H73),1)*$H73),"")</f>
        <v>43.2</v>
      </c>
      <c r="Z73" s="36">
        <f>IFERROR(IF(Y73=0,"",ROUNDUP(Y73/H73,0)*0.01898),"")</f>
        <v>7.5920000000000001E-2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41.611111111111107</v>
      </c>
      <c r="BN73" s="64">
        <f>IFERROR(Y73*I73/H73,"0")</f>
        <v>44.94</v>
      </c>
      <c r="BO73" s="64">
        <f>IFERROR(1/J73*(X73/H73),"0")</f>
        <v>5.7870370370370364E-2</v>
      </c>
      <c r="BP73" s="64">
        <f>IFERROR(1/J73*(Y73/H73),"0")</f>
        <v>6.25E-2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3.7037037037037033</v>
      </c>
      <c r="Y77" s="781">
        <f>IFERROR(Y73/H73,"0")+IFERROR(Y74/H74,"0")+IFERROR(Y75/H75,"0")+IFERROR(Y76/H76,"0")</f>
        <v>4</v>
      </c>
      <c r="Z77" s="781">
        <f>IFERROR(IF(Z73="",0,Z73),"0")+IFERROR(IF(Z74="",0,Z74),"0")+IFERROR(IF(Z75="",0,Z75),"0")+IFERROR(IF(Z76="",0,Z76),"0")</f>
        <v>7.5920000000000001E-2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40</v>
      </c>
      <c r="Y78" s="781">
        <f>IFERROR(SUM(Y73:Y76),"0")</f>
        <v>43.2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199</v>
      </c>
      <c r="Y105" s="780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207.01527777777775</v>
      </c>
      <c r="BN105" s="64">
        <f>IFERROR(Y105*I105/H105,"0")</f>
        <v>213.46499999999997</v>
      </c>
      <c r="BO105" s="64">
        <f>IFERROR(1/J105*(X105/H105),"0")</f>
        <v>0.28790509259259256</v>
      </c>
      <c r="BP105" s="64">
        <f>IFERROR(1/J105*(Y105/H105),"0")</f>
        <v>0.296875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38</v>
      </c>
      <c r="Y107" s="780">
        <f>IFERROR(IF(X107="",0,CEILING((X107/$H107),1)*$H107),"")</f>
        <v>40.5</v>
      </c>
      <c r="Z107" s="36">
        <f>IFERROR(IF(Y107=0,"",ROUNDUP(Y107/H107,0)*0.00902),"")</f>
        <v>8.1180000000000002E-2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39.773333333333333</v>
      </c>
      <c r="BN107" s="64">
        <f>IFERROR(Y107*I107/H107,"0")</f>
        <v>42.39</v>
      </c>
      <c r="BO107" s="64">
        <f>IFERROR(1/J107*(X107/H107),"0")</f>
        <v>6.3973063973063973E-2</v>
      </c>
      <c r="BP107" s="64">
        <f>IFERROR(1/J107*(Y107/H107),"0")</f>
        <v>6.8181818181818177E-2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26.870370370370367</v>
      </c>
      <c r="Y108" s="781">
        <f>IFERROR(Y105/H105,"0")+IFERROR(Y106/H106,"0")+IFERROR(Y107/H107,"0")</f>
        <v>28</v>
      </c>
      <c r="Z108" s="781">
        <f>IFERROR(IF(Z105="",0,Z105),"0")+IFERROR(IF(Z106="",0,Z106),"0")+IFERROR(IF(Z107="",0,Z107),"0")</f>
        <v>0.44179999999999997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237</v>
      </c>
      <c r="Y109" s="781">
        <f>IFERROR(SUM(Y105:Y107),"0")</f>
        <v>245.70000000000002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77</v>
      </c>
      <c r="Y112" s="780">
        <f t="shared" si="26"/>
        <v>84</v>
      </c>
      <c r="Z112" s="36">
        <f>IFERROR(IF(Y112=0,"",ROUNDUP(Y112/H112,0)*0.01898),"")</f>
        <v>0.1898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81.757500000000007</v>
      </c>
      <c r="BN112" s="64">
        <f t="shared" si="28"/>
        <v>89.19</v>
      </c>
      <c r="BO112" s="64">
        <f t="shared" si="29"/>
        <v>0.14322916666666666</v>
      </c>
      <c r="BP112" s="64">
        <f t="shared" si="30"/>
        <v>0.15625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147</v>
      </c>
      <c r="Y113" s="780">
        <f t="shared" si="26"/>
        <v>148.5</v>
      </c>
      <c r="Z113" s="36">
        <f>IFERROR(IF(Y113=0,"",ROUNDUP(Y113/H113,0)*0.00651),"")</f>
        <v>0.35805000000000003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160.72</v>
      </c>
      <c r="BN113" s="64">
        <f t="shared" si="28"/>
        <v>162.35999999999999</v>
      </c>
      <c r="BO113" s="64">
        <f t="shared" si="29"/>
        <v>0.29914529914529914</v>
      </c>
      <c r="BP113" s="64">
        <f t="shared" si="30"/>
        <v>0.30219780219780218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63.611111111111107</v>
      </c>
      <c r="Y117" s="781">
        <f>IFERROR(Y111/H111,"0")+IFERROR(Y112/H112,"0")+IFERROR(Y113/H113,"0")+IFERROR(Y114/H114,"0")+IFERROR(Y115/H115,"0")+IFERROR(Y116/H116,"0")</f>
        <v>65</v>
      </c>
      <c r="Z117" s="781">
        <f>IFERROR(IF(Z111="",0,Z111),"0")+IFERROR(IF(Z112="",0,Z112),"0")+IFERROR(IF(Z113="",0,Z113),"0")+IFERROR(IF(Z114="",0,Z114),"0")+IFERROR(IF(Z115="",0,Z115),"0")+IFERROR(IF(Z116="",0,Z116),"0")</f>
        <v>0.54785000000000006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224</v>
      </c>
      <c r="Y118" s="781">
        <f>IFERROR(SUM(Y111:Y116),"0")</f>
        <v>232.5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134</v>
      </c>
      <c r="Y122" s="780">
        <f>IFERROR(IF(X122="",0,CEILING((X122/$H122),1)*$H122),"")</f>
        <v>134.39999999999998</v>
      </c>
      <c r="Z122" s="36">
        <f>IFERROR(IF(Y122=0,"",ROUNDUP(Y122/H122,0)*0.01898),"")</f>
        <v>0.22776000000000002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139.20446428571429</v>
      </c>
      <c r="BN122" s="64">
        <f>IFERROR(Y122*I122/H122,"0")</f>
        <v>139.61999999999998</v>
      </c>
      <c r="BO122" s="64">
        <f>IFERROR(1/J122*(X122/H122),"0")</f>
        <v>0.1869419642857143</v>
      </c>
      <c r="BP122" s="64">
        <f>IFERROR(1/J122*(Y122/H122),"0")</f>
        <v>0.18749999999999997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84</v>
      </c>
      <c r="Y124" s="780">
        <f>IFERROR(IF(X124="",0,CEILING((X124/$H124),1)*$H124),"")</f>
        <v>85.5</v>
      </c>
      <c r="Z124" s="36">
        <f>IFERROR(IF(Y124=0,"",ROUNDUP(Y124/H124,0)*0.00902),"")</f>
        <v>0.17138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87.92</v>
      </c>
      <c r="BN124" s="64">
        <f>IFERROR(Y124*I124/H124,"0")</f>
        <v>89.49</v>
      </c>
      <c r="BO124" s="64">
        <f>IFERROR(1/J124*(X124/H124),"0")</f>
        <v>0.14141414141414144</v>
      </c>
      <c r="BP124" s="64">
        <f>IFERROR(1/J124*(Y124/H124),"0")</f>
        <v>0.14393939393939395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30.630952380952383</v>
      </c>
      <c r="Y126" s="781">
        <f>IFERROR(Y121/H121,"0")+IFERROR(Y122/H122,"0")+IFERROR(Y123/H123,"0")+IFERROR(Y124/H124,"0")+IFERROR(Y125/H125,"0")</f>
        <v>31</v>
      </c>
      <c r="Z126" s="781">
        <f>IFERROR(IF(Z121="",0,Z121),"0")+IFERROR(IF(Z122="",0,Z122),"0")+IFERROR(IF(Z123="",0,Z123),"0")+IFERROR(IF(Z124="",0,Z124),"0")+IFERROR(IF(Z125="",0,Z125),"0")</f>
        <v>0.39914000000000005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218</v>
      </c>
      <c r="Y127" s="781">
        <f>IFERROR(SUM(Y121:Y125),"0")</f>
        <v>219.89999999999998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40</v>
      </c>
      <c r="Y129" s="780">
        <f>IFERROR(IF(X129="",0,CEILING((X129/$H129),1)*$H129),"")</f>
        <v>43.2</v>
      </c>
      <c r="Z129" s="36">
        <f>IFERROR(IF(Y129=0,"",ROUNDUP(Y129/H129,0)*0.01898),"")</f>
        <v>7.5920000000000001E-2</v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41.611111111111107</v>
      </c>
      <c r="BN129" s="64">
        <f>IFERROR(Y129*I129/H129,"0")</f>
        <v>44.94</v>
      </c>
      <c r="BO129" s="64">
        <f>IFERROR(1/J129*(X129/H129),"0")</f>
        <v>5.7870370370370364E-2</v>
      </c>
      <c r="BP129" s="64">
        <f>IFERROR(1/J129*(Y129/H129),"0")</f>
        <v>6.25E-2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3.7037037037037033</v>
      </c>
      <c r="Y133" s="781">
        <f>IFERROR(Y129/H129,"0")+IFERROR(Y130/H130,"0")+IFERROR(Y131/H131,"0")+IFERROR(Y132/H132,"0")</f>
        <v>4</v>
      </c>
      <c r="Z133" s="781">
        <f>IFERROR(IF(Z129="",0,Z129),"0")+IFERROR(IF(Z130="",0,Z130),"0")+IFERROR(IF(Z131="",0,Z131),"0")+IFERROR(IF(Z132="",0,Z132),"0")</f>
        <v>7.5920000000000001E-2</v>
      </c>
      <c r="AA133" s="782"/>
      <c r="AB133" s="782"/>
      <c r="AC133" s="782"/>
    </row>
    <row r="134" spans="1:68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40</v>
      </c>
      <c r="Y134" s="781">
        <f>IFERROR(SUM(Y129:Y132),"0")</f>
        <v>43.2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64</v>
      </c>
      <c r="Y136" s="780">
        <f t="shared" ref="Y136:Y142" si="31">IFERROR(IF(X136="",0,CEILING((X136/$H136),1)*$H136),"")</f>
        <v>67.2</v>
      </c>
      <c r="Z136" s="36">
        <f>IFERROR(IF(Y136=0,"",ROUNDUP(Y136/H136,0)*0.01898),"")</f>
        <v>0.15184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67.908571428571435</v>
      </c>
      <c r="BN136" s="64">
        <f t="shared" ref="BN136:BN142" si="33">IFERROR(Y136*I136/H136,"0")</f>
        <v>71.304000000000002</v>
      </c>
      <c r="BO136" s="64">
        <f t="shared" ref="BO136:BO142" si="34">IFERROR(1/J136*(X136/H136),"0")</f>
        <v>0.11904761904761904</v>
      </c>
      <c r="BP136" s="64">
        <f t="shared" ref="BP136:BP142" si="35">IFERROR(1/J136*(Y136/H136),"0")</f>
        <v>0.125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212</v>
      </c>
      <c r="Y140" s="780">
        <f t="shared" si="31"/>
        <v>213.3</v>
      </c>
      <c r="Z140" s="36">
        <f>IFERROR(IF(Y140=0,"",ROUNDUP(Y140/H140,0)*0.00651),"")</f>
        <v>0.51429000000000002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231.78666666666663</v>
      </c>
      <c r="BN140" s="64">
        <f t="shared" si="33"/>
        <v>233.208</v>
      </c>
      <c r="BO140" s="64">
        <f t="shared" si="34"/>
        <v>0.43142043142043146</v>
      </c>
      <c r="BP140" s="64">
        <f t="shared" si="35"/>
        <v>0.43406593406593408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86.137566137566139</v>
      </c>
      <c r="Y143" s="781">
        <f>IFERROR(Y136/H136,"0")+IFERROR(Y137/H137,"0")+IFERROR(Y138/H138,"0")+IFERROR(Y139/H139,"0")+IFERROR(Y140/H140,"0")+IFERROR(Y141/H141,"0")+IFERROR(Y142/H142,"0")</f>
        <v>87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0.66613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276</v>
      </c>
      <c r="Y144" s="781">
        <f>IFERROR(SUM(Y136:Y142),"0")</f>
        <v>280.5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25</v>
      </c>
      <c r="Y193" s="780">
        <f t="shared" ref="Y193:Y200" si="36">IFERROR(IF(X193="",0,CEILING((X193/$H193),1)*$H193),"")</f>
        <v>25.200000000000003</v>
      </c>
      <c r="Z193" s="36">
        <f>IFERROR(IF(Y193=0,"",ROUNDUP(Y193/H193,0)*0.00902),"")</f>
        <v>5.4120000000000001E-2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26.607142857142858</v>
      </c>
      <c r="BN193" s="64">
        <f t="shared" ref="BN193:BN200" si="38">IFERROR(Y193*I193/H193,"0")</f>
        <v>26.82</v>
      </c>
      <c r="BO193" s="64">
        <f t="shared" ref="BO193:BO200" si="39">IFERROR(1/J193*(X193/H193),"0")</f>
        <v>4.5093795093795096E-2</v>
      </c>
      <c r="BP193" s="64">
        <f t="shared" ref="BP193:BP200" si="40">IFERROR(1/J193*(Y193/H193),"0")</f>
        <v>4.5454545454545456E-2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59</v>
      </c>
      <c r="Y195" s="780">
        <f t="shared" si="36"/>
        <v>63</v>
      </c>
      <c r="Z195" s="36">
        <f>IFERROR(IF(Y195=0,"",ROUNDUP(Y195/H195,0)*0.00902),"")</f>
        <v>0.1353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61.949999999999996</v>
      </c>
      <c r="BN195" s="64">
        <f t="shared" si="38"/>
        <v>66.149999999999991</v>
      </c>
      <c r="BO195" s="64">
        <f t="shared" si="39"/>
        <v>0.10642135642135642</v>
      </c>
      <c r="BP195" s="64">
        <f t="shared" si="40"/>
        <v>0.11363636363636365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34</v>
      </c>
      <c r="Y196" s="780">
        <f t="shared" si="36"/>
        <v>35.700000000000003</v>
      </c>
      <c r="Z196" s="36">
        <f>IFERROR(IF(Y196=0,"",ROUNDUP(Y196/H196,0)*0.00502),"")</f>
        <v>8.5339999999999999E-2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36.104761904761901</v>
      </c>
      <c r="BN196" s="64">
        <f t="shared" si="38"/>
        <v>37.910000000000004</v>
      </c>
      <c r="BO196" s="64">
        <f t="shared" si="39"/>
        <v>6.9190069190069189E-2</v>
      </c>
      <c r="BP196" s="64">
        <f t="shared" si="40"/>
        <v>7.2649572649572655E-2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177</v>
      </c>
      <c r="Y198" s="780">
        <f t="shared" si="36"/>
        <v>178.5</v>
      </c>
      <c r="Z198" s="36">
        <f>IFERROR(IF(Y198=0,"",ROUNDUP(Y198/H198,0)*0.00502),"")</f>
        <v>0.42670000000000002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185.42857142857144</v>
      </c>
      <c r="BN198" s="64">
        <f t="shared" si="38"/>
        <v>187</v>
      </c>
      <c r="BO198" s="64">
        <f t="shared" si="39"/>
        <v>0.36019536019536019</v>
      </c>
      <c r="BP198" s="64">
        <f t="shared" si="40"/>
        <v>0.36324786324786329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120.47619047619047</v>
      </c>
      <c r="Y201" s="781">
        <f>IFERROR(Y193/H193,"0")+IFERROR(Y194/H194,"0")+IFERROR(Y195/H195,"0")+IFERROR(Y196/H196,"0")+IFERROR(Y197/H197,"0")+IFERROR(Y198/H198,"0")+IFERROR(Y199/H199,"0")+IFERROR(Y200/H200,"0")</f>
        <v>123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0.70145999999999997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295</v>
      </c>
      <c r="Y202" s="781">
        <f>IFERROR(SUM(Y193:Y200),"0")</f>
        <v>302.39999999999998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22</v>
      </c>
      <c r="Y219" s="780">
        <f t="shared" si="41"/>
        <v>23.400000000000002</v>
      </c>
      <c r="Z219" s="36">
        <f>IFERROR(IF(Y219=0,"",ROUNDUP(Y219/H219,0)*0.00502),"")</f>
        <v>6.5259999999999999E-2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23.588888888888889</v>
      </c>
      <c r="BN219" s="64">
        <f t="shared" si="43"/>
        <v>25.090000000000003</v>
      </c>
      <c r="BO219" s="64">
        <f t="shared" si="44"/>
        <v>5.2231718898385564E-2</v>
      </c>
      <c r="BP219" s="64">
        <f t="shared" si="45"/>
        <v>5.5555555555555559E-2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16</v>
      </c>
      <c r="Y222" s="780">
        <f t="shared" si="41"/>
        <v>16.2</v>
      </c>
      <c r="Z222" s="36">
        <f>IFERROR(IF(Y222=0,"",ROUNDUP(Y222/H222,0)*0.00502),"")</f>
        <v>4.5179999999999998E-2</v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16.888888888888889</v>
      </c>
      <c r="BN222" s="64">
        <f t="shared" si="43"/>
        <v>17.099999999999998</v>
      </c>
      <c r="BO222" s="64">
        <f t="shared" si="44"/>
        <v>3.7986704653371325E-2</v>
      </c>
      <c r="BP222" s="64">
        <f t="shared" si="45"/>
        <v>3.8461538461538464E-2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21.111111111111111</v>
      </c>
      <c r="Y223" s="781">
        <f>IFERROR(Y215/H215,"0")+IFERROR(Y216/H216,"0")+IFERROR(Y217/H217,"0")+IFERROR(Y218/H218,"0")+IFERROR(Y219/H219,"0")+IFERROR(Y220/H220,"0")+IFERROR(Y221/H221,"0")+IFERROR(Y222/H222,"0")</f>
        <v>22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0.11044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38</v>
      </c>
      <c r="Y224" s="781">
        <f>IFERROR(SUM(Y215:Y222),"0")</f>
        <v>39.6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321</v>
      </c>
      <c r="Y229" s="780">
        <f t="shared" si="46"/>
        <v>321.89999999999998</v>
      </c>
      <c r="Z229" s="36">
        <f>IFERROR(IF(Y229=0,"",ROUNDUP(Y229/H229,0)*0.02175),"")</f>
        <v>0.80474999999999997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341.80965517241378</v>
      </c>
      <c r="BN229" s="64">
        <f t="shared" si="48"/>
        <v>342.76799999999997</v>
      </c>
      <c r="BO229" s="64">
        <f t="shared" si="49"/>
        <v>0.65886699507389168</v>
      </c>
      <c r="BP229" s="64">
        <f t="shared" si="50"/>
        <v>0.6607142857142857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153</v>
      </c>
      <c r="Y230" s="780">
        <f t="shared" si="46"/>
        <v>153.6</v>
      </c>
      <c r="Z230" s="36">
        <f t="shared" ref="Z230:Z236" si="51">IFERROR(IF(Y230=0,"",ROUNDUP(Y230/H230,0)*0.00651),"")</f>
        <v>0.41664000000000001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170.21250000000001</v>
      </c>
      <c r="BN230" s="64">
        <f t="shared" si="48"/>
        <v>170.88</v>
      </c>
      <c r="BO230" s="64">
        <f t="shared" si="49"/>
        <v>0.35027472527472531</v>
      </c>
      <c r="BP230" s="64">
        <f t="shared" si="50"/>
        <v>0.35164835164835168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130</v>
      </c>
      <c r="Y232" s="780">
        <f t="shared" si="46"/>
        <v>132</v>
      </c>
      <c r="Z232" s="36">
        <f t="shared" si="51"/>
        <v>0.35805000000000003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143.65</v>
      </c>
      <c r="BN232" s="64">
        <f t="shared" si="48"/>
        <v>145.86000000000001</v>
      </c>
      <c r="BO232" s="64">
        <f t="shared" si="49"/>
        <v>0.29761904761904767</v>
      </c>
      <c r="BP232" s="64">
        <f t="shared" si="50"/>
        <v>0.30219780219780223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206</v>
      </c>
      <c r="Y233" s="780">
        <f t="shared" si="46"/>
        <v>206.4</v>
      </c>
      <c r="Z233" s="36">
        <f t="shared" si="51"/>
        <v>0.55986000000000002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227.63000000000002</v>
      </c>
      <c r="BN233" s="64">
        <f t="shared" si="48"/>
        <v>228.07200000000006</v>
      </c>
      <c r="BO233" s="64">
        <f t="shared" si="49"/>
        <v>0.47161172161172171</v>
      </c>
      <c r="BP233" s="64">
        <f t="shared" si="50"/>
        <v>0.47252747252747257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151</v>
      </c>
      <c r="Y235" s="780">
        <f t="shared" si="46"/>
        <v>151.19999999999999</v>
      </c>
      <c r="Z235" s="36">
        <f t="shared" si="51"/>
        <v>0.41012999999999999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166.85500000000002</v>
      </c>
      <c r="BN235" s="64">
        <f t="shared" si="48"/>
        <v>167.07599999999999</v>
      </c>
      <c r="BO235" s="64">
        <f t="shared" si="49"/>
        <v>0.34569597069597074</v>
      </c>
      <c r="BP235" s="64">
        <f t="shared" si="50"/>
        <v>0.3461538461538462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108</v>
      </c>
      <c r="Y236" s="780">
        <f t="shared" si="46"/>
        <v>108</v>
      </c>
      <c r="Z236" s="36">
        <f t="shared" si="51"/>
        <v>0.29294999999999999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119.60999999999999</v>
      </c>
      <c r="BN236" s="64">
        <f t="shared" si="48"/>
        <v>119.60999999999999</v>
      </c>
      <c r="BO236" s="64">
        <f t="shared" si="49"/>
        <v>0.24725274725274726</v>
      </c>
      <c r="BP236" s="64">
        <f t="shared" si="50"/>
        <v>0.24725274725274726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348.56321839080459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350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2.8423799999999999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1069</v>
      </c>
      <c r="Y238" s="781">
        <f>IFERROR(SUM(Y226:Y236),"0")</f>
        <v>1073.0999999999999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30</v>
      </c>
      <c r="Y245" s="780">
        <f t="shared" si="52"/>
        <v>31.2</v>
      </c>
      <c r="Z245" s="36">
        <f>IFERROR(IF(Y245=0,"",ROUNDUP(Y245/H245,0)*0.00651),"")</f>
        <v>8.4629999999999997E-2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33.150000000000006</v>
      </c>
      <c r="BN245" s="64">
        <f t="shared" si="54"/>
        <v>34.476000000000006</v>
      </c>
      <c r="BO245" s="64">
        <f t="shared" si="55"/>
        <v>6.8681318681318687E-2</v>
      </c>
      <c r="BP245" s="64">
        <f t="shared" si="56"/>
        <v>7.1428571428571438E-2</v>
      </c>
    </row>
    <row r="246" spans="1:68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12.5</v>
      </c>
      <c r="Y246" s="781">
        <f>IFERROR(Y240/H240,"0")+IFERROR(Y241/H241,"0")+IFERROR(Y242/H242,"0")+IFERROR(Y243/H243,"0")+IFERROR(Y244/H244,"0")+IFERROR(Y245/H245,"0")</f>
        <v>13</v>
      </c>
      <c r="Z246" s="781">
        <f>IFERROR(IF(Z240="",0,Z240),"0")+IFERROR(IF(Z241="",0,Z241),"0")+IFERROR(IF(Z242="",0,Z242),"0")+IFERROR(IF(Z243="",0,Z243),"0")+IFERROR(IF(Z244="",0,Z244),"0")+IFERROR(IF(Z245="",0,Z245),"0")</f>
        <v>8.4629999999999997E-2</v>
      </c>
      <c r="AA246" s="782"/>
      <c r="AB246" s="782"/>
      <c r="AC246" s="782"/>
    </row>
    <row r="247" spans="1:68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30</v>
      </c>
      <c r="Y247" s="781">
        <f>IFERROR(SUM(Y240:Y245),"0")</f>
        <v>31.2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51</v>
      </c>
      <c r="Y307" s="780">
        <f t="shared" si="72"/>
        <v>52.8</v>
      </c>
      <c r="Z307" s="36">
        <f>IFERROR(IF(Y307=0,"",ROUNDUP(Y307/H307,0)*0.00651),"")</f>
        <v>0.14322000000000001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56.355000000000004</v>
      </c>
      <c r="BN307" s="64">
        <f t="shared" si="74"/>
        <v>58.344000000000001</v>
      </c>
      <c r="BO307" s="64">
        <f t="shared" si="75"/>
        <v>0.11675824175824177</v>
      </c>
      <c r="BP307" s="64">
        <f t="shared" si="76"/>
        <v>0.12087912087912089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80</v>
      </c>
      <c r="Y308" s="780">
        <f t="shared" si="72"/>
        <v>81.599999999999994</v>
      </c>
      <c r="Z308" s="36">
        <f>IFERROR(IF(Y308=0,"",ROUNDUP(Y308/H308,0)*0.00651),"")</f>
        <v>0.22134000000000001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86</v>
      </c>
      <c r="BN308" s="64">
        <f t="shared" si="74"/>
        <v>87.72</v>
      </c>
      <c r="BO308" s="64">
        <f t="shared" si="75"/>
        <v>0.18315018315018317</v>
      </c>
      <c r="BP308" s="64">
        <f t="shared" si="76"/>
        <v>0.18681318681318682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54.583333333333336</v>
      </c>
      <c r="Y310" s="781">
        <f>IFERROR(Y304/H304,"0")+IFERROR(Y305/H305,"0")+IFERROR(Y306/H306,"0")+IFERROR(Y307/H307,"0")+IFERROR(Y308/H308,"0")+IFERROR(Y309/H309,"0")</f>
        <v>56</v>
      </c>
      <c r="Z310" s="781">
        <f>IFERROR(IF(Z304="",0,Z304),"0")+IFERROR(IF(Z305="",0,Z305),"0")+IFERROR(IF(Z306="",0,Z306),"0")+IFERROR(IF(Z307="",0,Z307),"0")+IFERROR(IF(Z308="",0,Z308),"0")+IFERROR(IF(Z309="",0,Z309),"0")</f>
        <v>0.36456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131</v>
      </c>
      <c r="Y311" s="781">
        <f>IFERROR(SUM(Y304:Y309),"0")</f>
        <v>134.39999999999998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5</v>
      </c>
      <c r="Y363" s="780">
        <f t="shared" si="77"/>
        <v>10.8</v>
      </c>
      <c r="Z363" s="36">
        <f>IFERROR(IF(Y363=0,"",ROUNDUP(Y363/H363,0)*0.01898),"")</f>
        <v>1.898E-2</v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5.2013888888888884</v>
      </c>
      <c r="BN363" s="64">
        <f t="shared" si="79"/>
        <v>11.234999999999999</v>
      </c>
      <c r="BO363" s="64">
        <f t="shared" si="80"/>
        <v>7.2337962962962955E-3</v>
      </c>
      <c r="BP363" s="64">
        <f t="shared" si="81"/>
        <v>1.5625E-2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0.46296296296296291</v>
      </c>
      <c r="Y369" s="781">
        <f>IFERROR(Y361/H361,"0")+IFERROR(Y362/H362,"0")+IFERROR(Y363/H363,"0")+IFERROR(Y364/H364,"0")+IFERROR(Y365/H365,"0")+IFERROR(Y366/H366,"0")+IFERROR(Y367/H367,"0")+IFERROR(Y368/H368,"0")</f>
        <v>1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1.898E-2</v>
      </c>
      <c r="AA369" s="782"/>
      <c r="AB369" s="782"/>
      <c r="AC369" s="782"/>
    </row>
    <row r="370" spans="1:68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5</v>
      </c>
      <c r="Y370" s="781">
        <f>IFERROR(SUM(Y361:Y368),"0")</f>
        <v>10.8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214</v>
      </c>
      <c r="Y389" s="780">
        <f>IFERROR(IF(X389="",0,CEILING((X389/$H389),1)*$H389),"")</f>
        <v>218.4</v>
      </c>
      <c r="Z389" s="36">
        <f>IFERROR(IF(Y389=0,"",ROUNDUP(Y389/H389,0)*0.02175),"")</f>
        <v>0.60899999999999999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229.47384615384618</v>
      </c>
      <c r="BN389" s="64">
        <f>IFERROR(Y389*I389/H389,"0")</f>
        <v>234.19200000000004</v>
      </c>
      <c r="BO389" s="64">
        <f>IFERROR(1/J389*(X389/H389),"0")</f>
        <v>0.48992673992673996</v>
      </c>
      <c r="BP389" s="64">
        <f>IFERROR(1/J389*(Y389/H389),"0")</f>
        <v>0.5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27.435897435897438</v>
      </c>
      <c r="Y392" s="781">
        <f>IFERROR(Y388/H388,"0")+IFERROR(Y389/H389,"0")+IFERROR(Y390/H390,"0")+IFERROR(Y391/H391,"0")</f>
        <v>28</v>
      </c>
      <c r="Z392" s="781">
        <f>IFERROR(IF(Z388="",0,Z388),"0")+IFERROR(IF(Z389="",0,Z389),"0")+IFERROR(IF(Z390="",0,Z390),"0")+IFERROR(IF(Z391="",0,Z391),"0")</f>
        <v>0.60899999999999999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214</v>
      </c>
      <c r="Y393" s="781">
        <f>IFERROR(SUM(Y388:Y391),"0")</f>
        <v>218.4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8</v>
      </c>
      <c r="Y397" s="780">
        <f>IFERROR(IF(X397="",0,CEILING((X397/$H397),1)*$H397),"")</f>
        <v>10.199999999999999</v>
      </c>
      <c r="Z397" s="36">
        <f>IFERROR(IF(Y397=0,"",ROUNDUP(Y397/H397,0)*0.00651),"")</f>
        <v>2.6040000000000001E-2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9.2705882352941185</v>
      </c>
      <c r="BN397" s="64">
        <f>IFERROR(Y397*I397/H397,"0")</f>
        <v>11.82</v>
      </c>
      <c r="BO397" s="64">
        <f>IFERROR(1/J397*(X397/H397),"0")</f>
        <v>1.7237664296487831E-2</v>
      </c>
      <c r="BP397" s="64">
        <f>IFERROR(1/J397*(Y397/H397),"0")</f>
        <v>2.197802197802198E-2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4</v>
      </c>
      <c r="Y398" s="780">
        <f>IFERROR(IF(X398="",0,CEILING((X398/$H398),1)*$H398),"")</f>
        <v>5.0999999999999996</v>
      </c>
      <c r="Z398" s="36">
        <f>IFERROR(IF(Y398=0,"",ROUNDUP(Y398/H398,0)*0.00651),"")</f>
        <v>1.302E-2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4.5176470588235293</v>
      </c>
      <c r="BN398" s="64">
        <f>IFERROR(Y398*I398/H398,"0")</f>
        <v>5.76</v>
      </c>
      <c r="BO398" s="64">
        <f>IFERROR(1/J398*(X398/H398),"0")</f>
        <v>8.6188321482439153E-3</v>
      </c>
      <c r="BP398" s="64">
        <f>IFERROR(1/J398*(Y398/H398),"0")</f>
        <v>1.098901098901099E-2</v>
      </c>
    </row>
    <row r="399" spans="1:68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4.7058823529411775</v>
      </c>
      <c r="Y399" s="781">
        <f>IFERROR(Y395/H395,"0")+IFERROR(Y396/H396,"0")+IFERROR(Y397/H397,"0")+IFERROR(Y398/H398,"0")</f>
        <v>6</v>
      </c>
      <c r="Z399" s="781">
        <f>IFERROR(IF(Z395="",0,Z395),"0")+IFERROR(IF(Z396="",0,Z396),"0")+IFERROR(IF(Z397="",0,Z397),"0")+IFERROR(IF(Z398="",0,Z398),"0")</f>
        <v>3.9059999999999997E-2</v>
      </c>
      <c r="AA399" s="782"/>
      <c r="AB399" s="782"/>
      <c r="AC399" s="782"/>
    </row>
    <row r="400" spans="1:68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12</v>
      </c>
      <c r="Y400" s="781">
        <f>IFERROR(SUM(Y395:Y398),"0")</f>
        <v>15.299999999999999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326</v>
      </c>
      <c r="Y422" s="780">
        <f t="shared" si="87"/>
        <v>330</v>
      </c>
      <c r="Z422" s="36">
        <f>IFERROR(IF(Y422=0,"",ROUNDUP(Y422/H422,0)*0.02175),"")</f>
        <v>0.47849999999999998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336.43200000000002</v>
      </c>
      <c r="BN422" s="64">
        <f t="shared" si="89"/>
        <v>340.56000000000006</v>
      </c>
      <c r="BO422" s="64">
        <f t="shared" si="90"/>
        <v>0.45277777777777778</v>
      </c>
      <c r="BP422" s="64">
        <f t="shared" si="91"/>
        <v>0.45833333333333331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179</v>
      </c>
      <c r="Y424" s="780">
        <f t="shared" si="87"/>
        <v>180</v>
      </c>
      <c r="Z424" s="36">
        <f>IFERROR(IF(Y424=0,"",ROUNDUP(Y424/H424,0)*0.02175),"")</f>
        <v>0.26100000000000001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184.72800000000001</v>
      </c>
      <c r="BN424" s="64">
        <f t="shared" si="89"/>
        <v>185.76000000000002</v>
      </c>
      <c r="BO424" s="64">
        <f t="shared" si="90"/>
        <v>0.24861111111111112</v>
      </c>
      <c r="BP424" s="64">
        <f t="shared" si="91"/>
        <v>0.25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146</v>
      </c>
      <c r="Y426" s="780">
        <f t="shared" si="87"/>
        <v>150</v>
      </c>
      <c r="Z426" s="36">
        <f>IFERROR(IF(Y426=0,"",ROUNDUP(Y426/H426,0)*0.02175),"")</f>
        <v>0.21749999999999997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150.672</v>
      </c>
      <c r="BN426" s="64">
        <f t="shared" si="89"/>
        <v>154.80000000000001</v>
      </c>
      <c r="BO426" s="64">
        <f t="shared" si="90"/>
        <v>0.20277777777777775</v>
      </c>
      <c r="BP426" s="64">
        <f t="shared" si="91"/>
        <v>0.20833333333333331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43.400000000000006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44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0.95700000000000007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651</v>
      </c>
      <c r="Y432" s="781">
        <f>IFERROR(SUM(Y421:Y430),"0")</f>
        <v>660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300</v>
      </c>
      <c r="Y434" s="780">
        <f>IFERROR(IF(X434="",0,CEILING((X434/$H434),1)*$H434),"")</f>
        <v>300</v>
      </c>
      <c r="Z434" s="36">
        <f>IFERROR(IF(Y434=0,"",ROUNDUP(Y434/H434,0)*0.02175),"")</f>
        <v>0.43499999999999994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309.60000000000002</v>
      </c>
      <c r="BN434" s="64">
        <f>IFERROR(Y434*I434/H434,"0")</f>
        <v>309.60000000000002</v>
      </c>
      <c r="BO434" s="64">
        <f>IFERROR(1/J434*(X434/H434),"0")</f>
        <v>0.41666666666666663</v>
      </c>
      <c r="BP434" s="64">
        <f>IFERROR(1/J434*(Y434/H434),"0")</f>
        <v>0.41666666666666663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20</v>
      </c>
      <c r="Y436" s="781">
        <f>IFERROR(Y434/H434,"0")+IFERROR(Y435/H435,"0")</f>
        <v>20</v>
      </c>
      <c r="Z436" s="781">
        <f>IFERROR(IF(Z434="",0,Z434),"0")+IFERROR(IF(Z435="",0,Z435),"0")</f>
        <v>0.43499999999999994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300</v>
      </c>
      <c r="Y437" s="781">
        <f>IFERROR(SUM(Y434:Y435),"0")</f>
        <v>300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2101</v>
      </c>
      <c r="Y465" s="780">
        <f>IFERROR(IF(X465="",0,CEILING((X465/$H465),1)*$H465),"")</f>
        <v>2106</v>
      </c>
      <c r="Z465" s="36">
        <f>IFERROR(IF(Y465=0,"",ROUNDUP(Y465/H465,0)*0.01898),"")</f>
        <v>4.4413200000000002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2222.157666666667</v>
      </c>
      <c r="BN465" s="64">
        <f>IFERROR(Y465*I465/H465,"0")</f>
        <v>2227.4459999999999</v>
      </c>
      <c r="BO465" s="64">
        <f>IFERROR(1/J465*(X465/H465),"0")</f>
        <v>3.6475694444444446</v>
      </c>
      <c r="BP465" s="64">
        <f>IFERROR(1/J465*(Y465/H465),"0")</f>
        <v>3.65625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233.44444444444446</v>
      </c>
      <c r="Y470" s="781">
        <f>IFERROR(Y465/H465,"0")+IFERROR(Y466/H466,"0")+IFERROR(Y467/H467,"0")+IFERROR(Y468/H468,"0")+IFERROR(Y469/H469,"0")</f>
        <v>234</v>
      </c>
      <c r="Z470" s="781">
        <f>IFERROR(IF(Z465="",0,Z465),"0")+IFERROR(IF(Z466="",0,Z466),"0")+IFERROR(IF(Z467="",0,Z467),"0")+IFERROR(IF(Z468="",0,Z468),"0")+IFERROR(IF(Z469="",0,Z469),"0")</f>
        <v>4.4413200000000002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2101</v>
      </c>
      <c r="Y471" s="781">
        <f>IFERROR(SUM(Y465:Y469),"0")</f>
        <v>2106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47</v>
      </c>
      <c r="Y499" s="780">
        <f t="shared" si="97"/>
        <v>48.300000000000004</v>
      </c>
      <c r="Z499" s="36">
        <f t="shared" si="102"/>
        <v>0.11546000000000001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49.909523809523812</v>
      </c>
      <c r="BN499" s="64">
        <f t="shared" si="99"/>
        <v>51.29</v>
      </c>
      <c r="BO499" s="64">
        <f t="shared" si="100"/>
        <v>9.5645095645095643E-2</v>
      </c>
      <c r="BP499" s="64">
        <f t="shared" si="101"/>
        <v>9.8290598290598302E-2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22.38095238095238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23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0.11546000000000001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47</v>
      </c>
      <c r="Y505" s="781">
        <f>IFERROR(SUM(Y483:Y503),"0")</f>
        <v>48.300000000000004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374</v>
      </c>
      <c r="Y544" s="780">
        <f t="shared" si="103"/>
        <v>374.88</v>
      </c>
      <c r="Z544" s="36">
        <f t="shared" si="104"/>
        <v>0.84916000000000003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399.49999999999994</v>
      </c>
      <c r="BN544" s="64">
        <f t="shared" si="106"/>
        <v>400.43999999999994</v>
      </c>
      <c r="BO544" s="64">
        <f t="shared" si="107"/>
        <v>0.68108974358974361</v>
      </c>
      <c r="BP544" s="64">
        <f t="shared" si="108"/>
        <v>0.68269230769230771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302</v>
      </c>
      <c r="Y546" s="780">
        <f t="shared" si="103"/>
        <v>306.24</v>
      </c>
      <c r="Z546" s="36">
        <f t="shared" si="104"/>
        <v>0.69367999999999996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322.59090909090907</v>
      </c>
      <c r="BN546" s="64">
        <f t="shared" si="106"/>
        <v>327.12</v>
      </c>
      <c r="BO546" s="64">
        <f t="shared" si="107"/>
        <v>0.54997086247086246</v>
      </c>
      <c r="BP546" s="64">
        <f t="shared" si="108"/>
        <v>0.55769230769230771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180</v>
      </c>
      <c r="Y547" s="780">
        <f t="shared" si="103"/>
        <v>180</v>
      </c>
      <c r="Z547" s="36">
        <f>IFERROR(IF(Y547=0,"",ROUNDUP(Y547/H547,0)*0.00902),"")</f>
        <v>0.45100000000000001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190.49999999999997</v>
      </c>
      <c r="BN547" s="64">
        <f t="shared" si="106"/>
        <v>190.49999999999997</v>
      </c>
      <c r="BO547" s="64">
        <f t="shared" si="107"/>
        <v>0.37878787878787878</v>
      </c>
      <c r="BP547" s="64">
        <f t="shared" si="108"/>
        <v>0.37878787878787878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178.03030303030303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179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1.9938400000000001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856</v>
      </c>
      <c r="Y557" s="781">
        <f>IFERROR(SUM(Y541:Y555),"0")</f>
        <v>861.12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310</v>
      </c>
      <c r="Y560" s="780">
        <f>IFERROR(IF(X560="",0,CEILING((X560/$H560),1)*$H560),"")</f>
        <v>311.52000000000004</v>
      </c>
      <c r="Z560" s="36">
        <f>IFERROR(IF(Y560=0,"",ROUNDUP(Y560/H560,0)*0.01196),"")</f>
        <v>0.70564000000000004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331.13636363636357</v>
      </c>
      <c r="BN560" s="64">
        <f>IFERROR(Y560*I560/H560,"0")</f>
        <v>332.76</v>
      </c>
      <c r="BO560" s="64">
        <f>IFERROR(1/J560*(X560/H560),"0")</f>
        <v>0.56453962703962701</v>
      </c>
      <c r="BP560" s="64">
        <f>IFERROR(1/J560*(Y560/H560),"0")</f>
        <v>0.5673076923076924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240</v>
      </c>
      <c r="Y561" s="780">
        <f>IFERROR(IF(X561="",0,CEILING((X561/$H561),1)*$H561),"")</f>
        <v>240</v>
      </c>
      <c r="Z561" s="36">
        <f>IFERROR(IF(Y561=0,"",ROUNDUP(Y561/H561,0)*0.00902),"")</f>
        <v>0.45100000000000001</v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346.5</v>
      </c>
      <c r="BN561" s="64">
        <f>IFERROR(Y561*I561/H561,"0")</f>
        <v>346.5</v>
      </c>
      <c r="BO561" s="64">
        <f>IFERROR(1/J561*(X561/H561),"0")</f>
        <v>0.37878787878787878</v>
      </c>
      <c r="BP561" s="64">
        <f>IFERROR(1/J561*(Y561/H561),"0")</f>
        <v>0.37878787878787878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108.71212121212122</v>
      </c>
      <c r="Y562" s="781">
        <f>IFERROR(Y559/H559,"0")+IFERROR(Y560/H560,"0")+IFERROR(Y561/H561,"0")</f>
        <v>109</v>
      </c>
      <c r="Z562" s="781">
        <f>IFERROR(IF(Z559="",0,Z559),"0")+IFERROR(IF(Z560="",0,Z560),"0")+IFERROR(IF(Z561="",0,Z561),"0")</f>
        <v>1.1566400000000001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550</v>
      </c>
      <c r="Y563" s="781">
        <f>IFERROR(SUM(Y559:Y561),"0")</f>
        <v>551.52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268</v>
      </c>
      <c r="Y565" s="780">
        <f t="shared" ref="Y565:Y578" si="109">IFERROR(IF(X565="",0,CEILING((X565/$H565),1)*$H565),"")</f>
        <v>269.28000000000003</v>
      </c>
      <c r="Z565" s="36">
        <f>IFERROR(IF(Y565=0,"",ROUNDUP(Y565/H565,0)*0.01196),"")</f>
        <v>0.60996000000000006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286.27272727272725</v>
      </c>
      <c r="BN565" s="64">
        <f t="shared" ref="BN565:BN578" si="111">IFERROR(Y565*I565/H565,"0")</f>
        <v>287.64</v>
      </c>
      <c r="BO565" s="64">
        <f t="shared" ref="BO565:BO578" si="112">IFERROR(1/J565*(X565/H565),"0")</f>
        <v>0.48805361305361306</v>
      </c>
      <c r="BP565" s="64">
        <f t="shared" ref="BP565:BP578" si="113">IFERROR(1/J565*(Y565/H565),"0")</f>
        <v>0.49038461538461542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183</v>
      </c>
      <c r="Y567" s="780">
        <f t="shared" si="109"/>
        <v>184.8</v>
      </c>
      <c r="Z567" s="36">
        <f>IFERROR(IF(Y567=0,"",ROUNDUP(Y567/H567,0)*0.01196),"")</f>
        <v>0.41860000000000003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195.47727272727269</v>
      </c>
      <c r="BN567" s="64">
        <f t="shared" si="111"/>
        <v>197.39999999999998</v>
      </c>
      <c r="BO567" s="64">
        <f t="shared" si="112"/>
        <v>0.33326048951048948</v>
      </c>
      <c r="BP567" s="64">
        <f t="shared" si="113"/>
        <v>0.33653846153846156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374</v>
      </c>
      <c r="Y569" s="780">
        <f t="shared" si="109"/>
        <v>374.88</v>
      </c>
      <c r="Z569" s="36">
        <f>IFERROR(IF(Y569=0,"",ROUNDUP(Y569/H569,0)*0.01196),"")</f>
        <v>0.84916000000000003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399.49999999999994</v>
      </c>
      <c r="BN569" s="64">
        <f t="shared" si="111"/>
        <v>400.43999999999994</v>
      </c>
      <c r="BO569" s="64">
        <f t="shared" si="112"/>
        <v>0.68108974358974361</v>
      </c>
      <c r="BP569" s="64">
        <f t="shared" si="113"/>
        <v>0.68269230769230771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156.25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157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1.8777200000000001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825</v>
      </c>
      <c r="Y580" s="781">
        <f>IFERROR(SUM(Y565:Y578),"0")</f>
        <v>828.96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8171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8268.5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8781.0544498238414</v>
      </c>
      <c r="Y668" s="781">
        <f>IFERROR(SUM(BN22:BN664),"0")</f>
        <v>8884.3160000000007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15</v>
      </c>
      <c r="Y669" s="38">
        <f>ROUNDUP(SUM(BP22:BP664),0)</f>
        <v>16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9156.0544498238414</v>
      </c>
      <c r="Y670" s="781">
        <f>GrossWeightTotalR+PalletQtyTotalR*25</f>
        <v>9284.3160000000007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1567.7852531098981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1586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17.99221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22.4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43.2</v>
      </c>
      <c r="E677" s="46">
        <f>IFERROR(Y105*1,"0")+IFERROR(Y106*1,"0")+IFERROR(Y107*1,"0")+IFERROR(Y111*1,"0")+IFERROR(Y112*1,"0")+IFERROR(Y113*1,"0")+IFERROR(Y114*1,"0")+IFERROR(Y115*1,"0")+IFERROR(Y116*1,"0")</f>
        <v>478.20000000000005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543.59999999999991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302.39999999999998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1143.9000000000001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134.39999999999998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244.5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960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2106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48.300000000000004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2241.6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 069,00"/>
        <filter val="1 567,79"/>
        <filter val="1,07"/>
        <filter val="108,00"/>
        <filter val="108,71"/>
        <filter val="12,00"/>
        <filter val="12,50"/>
        <filter val="120,48"/>
        <filter val="130,00"/>
        <filter val="131,00"/>
        <filter val="134,00"/>
        <filter val="146,00"/>
        <filter val="147,00"/>
        <filter val="15"/>
        <filter val="151,00"/>
        <filter val="153,00"/>
        <filter val="156,25"/>
        <filter val="16,00"/>
        <filter val="177,00"/>
        <filter val="178,03"/>
        <filter val="179,00"/>
        <filter val="180,00"/>
        <filter val="183,00"/>
        <filter val="199,00"/>
        <filter val="2 101,00"/>
        <filter val="20,00"/>
        <filter val="206,00"/>
        <filter val="21,11"/>
        <filter val="212,00"/>
        <filter val="214,00"/>
        <filter val="218,00"/>
        <filter val="22,00"/>
        <filter val="22,38"/>
        <filter val="224,00"/>
        <filter val="233,44"/>
        <filter val="237,00"/>
        <filter val="240,00"/>
        <filter val="25,00"/>
        <filter val="26,87"/>
        <filter val="268,00"/>
        <filter val="27,44"/>
        <filter val="276,00"/>
        <filter val="295,00"/>
        <filter val="3,70"/>
        <filter val="30,00"/>
        <filter val="30,63"/>
        <filter val="300,00"/>
        <filter val="302,00"/>
        <filter val="310,00"/>
        <filter val="321,00"/>
        <filter val="326,00"/>
        <filter val="34,00"/>
        <filter val="348,56"/>
        <filter val="374,00"/>
        <filter val="38,00"/>
        <filter val="4,00"/>
        <filter val="4,71"/>
        <filter val="40,00"/>
        <filter val="43,40"/>
        <filter val="47,00"/>
        <filter val="5,00"/>
        <filter val="51,00"/>
        <filter val="54,58"/>
        <filter val="550,00"/>
        <filter val="59,00"/>
        <filter val="63,61"/>
        <filter val="64,00"/>
        <filter val="651,00"/>
        <filter val="77,00"/>
        <filter val="8 171,00"/>
        <filter val="8 781,05"/>
        <filter val="8,00"/>
        <filter val="80,00"/>
        <filter val="825,00"/>
        <filter val="84,00"/>
        <filter val="856,00"/>
        <filter val="86,14"/>
        <filter val="9 156,05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