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62D1BB4-A581-40C5-8070-01D010891DB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X376" i="1"/>
  <c r="BO375" i="1"/>
  <c r="BM375" i="1"/>
  <c r="Y375" i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BP361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P304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J677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0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6" i="1" s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4" i="1" s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77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E67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4" i="1" s="1"/>
  <c r="P26" i="1"/>
  <c r="X24" i="1"/>
  <c r="X23" i="1"/>
  <c r="BO22" i="1"/>
  <c r="X669" i="1" s="1"/>
  <c r="BM22" i="1"/>
  <c r="Y22" i="1"/>
  <c r="B677" i="1" s="1"/>
  <c r="P22" i="1"/>
  <c r="H10" i="1"/>
  <c r="A9" i="1"/>
  <c r="F10" i="1" s="1"/>
  <c r="D7" i="1"/>
  <c r="Q6" i="1"/>
  <c r="P2" i="1"/>
  <c r="BP429" i="1" l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Z52" i="1"/>
  <c r="BN52" i="1"/>
  <c r="Z67" i="1"/>
  <c r="BN67" i="1"/>
  <c r="Z81" i="1"/>
  <c r="BN81" i="1"/>
  <c r="Z91" i="1"/>
  <c r="BN91" i="1"/>
  <c r="Z112" i="1"/>
  <c r="BN112" i="1"/>
  <c r="Z124" i="1"/>
  <c r="BN124" i="1"/>
  <c r="Z138" i="1"/>
  <c r="BN138" i="1"/>
  <c r="Z153" i="1"/>
  <c r="BN153" i="1"/>
  <c r="Z175" i="1"/>
  <c r="BN175" i="1"/>
  <c r="Z195" i="1"/>
  <c r="BN195" i="1"/>
  <c r="Z210" i="1"/>
  <c r="BN210" i="1"/>
  <c r="Y224" i="1"/>
  <c r="Z222" i="1"/>
  <c r="BN222" i="1"/>
  <c r="Z232" i="1"/>
  <c r="BN232" i="1"/>
  <c r="Z253" i="1"/>
  <c r="BN253" i="1"/>
  <c r="Z264" i="1"/>
  <c r="BN264" i="1"/>
  <c r="Z274" i="1"/>
  <c r="Z275" i="1" s="1"/>
  <c r="BN274" i="1"/>
  <c r="BP274" i="1"/>
  <c r="Y275" i="1"/>
  <c r="Z279" i="1"/>
  <c r="BN279" i="1"/>
  <c r="Z287" i="1"/>
  <c r="BN287" i="1"/>
  <c r="Z306" i="1"/>
  <c r="BN306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Z373" i="1"/>
  <c r="BN373" i="1"/>
  <c r="Z383" i="1"/>
  <c r="BN383" i="1"/>
  <c r="Z398" i="1"/>
  <c r="BN398" i="1"/>
  <c r="Z409" i="1"/>
  <c r="Z410" i="1" s="1"/>
  <c r="BN409" i="1"/>
  <c r="BP409" i="1"/>
  <c r="Z413" i="1"/>
  <c r="BN413" i="1"/>
  <c r="BP421" i="1"/>
  <c r="BN421" i="1"/>
  <c r="Z421" i="1"/>
  <c r="Y446" i="1"/>
  <c r="Y445" i="1"/>
  <c r="BP444" i="1"/>
  <c r="BN444" i="1"/>
  <c r="Z444" i="1"/>
  <c r="Z445" i="1" s="1"/>
  <c r="BP449" i="1"/>
  <c r="BN449" i="1"/>
  <c r="Z449" i="1"/>
  <c r="BP487" i="1"/>
  <c r="BN487" i="1"/>
  <c r="Z487" i="1"/>
  <c r="BP495" i="1"/>
  <c r="BN495" i="1"/>
  <c r="Z495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X668" i="1"/>
  <c r="X671" i="1"/>
  <c r="Z27" i="1"/>
  <c r="BN27" i="1"/>
  <c r="Z32" i="1"/>
  <c r="BN32" i="1"/>
  <c r="C677" i="1"/>
  <c r="Z50" i="1"/>
  <c r="BN50" i="1"/>
  <c r="Z56" i="1"/>
  <c r="BN56" i="1"/>
  <c r="BP56" i="1"/>
  <c r="D677" i="1"/>
  <c r="Z65" i="1"/>
  <c r="BN65" i="1"/>
  <c r="Z69" i="1"/>
  <c r="BN69" i="1"/>
  <c r="Y77" i="1"/>
  <c r="Z75" i="1"/>
  <c r="BN75" i="1"/>
  <c r="Y87" i="1"/>
  <c r="Z83" i="1"/>
  <c r="BN83" i="1"/>
  <c r="Z89" i="1"/>
  <c r="BN89" i="1"/>
  <c r="BP89" i="1"/>
  <c r="Z93" i="1"/>
  <c r="BN93" i="1"/>
  <c r="Y101" i="1"/>
  <c r="Z106" i="1"/>
  <c r="BN106" i="1"/>
  <c r="Y117" i="1"/>
  <c r="Z114" i="1"/>
  <c r="BN114" i="1"/>
  <c r="Z122" i="1"/>
  <c r="BN122" i="1"/>
  <c r="Z130" i="1"/>
  <c r="BN130" i="1"/>
  <c r="Z136" i="1"/>
  <c r="BN136" i="1"/>
  <c r="BP136" i="1"/>
  <c r="Z140" i="1"/>
  <c r="BN140" i="1"/>
  <c r="Z146" i="1"/>
  <c r="BN146" i="1"/>
  <c r="BP146" i="1"/>
  <c r="G677" i="1"/>
  <c r="Z159" i="1"/>
  <c r="BN159" i="1"/>
  <c r="Z164" i="1"/>
  <c r="BN164" i="1"/>
  <c r="H677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Z230" i="1"/>
  <c r="BN230" i="1"/>
  <c r="Z234" i="1"/>
  <c r="BN234" i="1"/>
  <c r="Z241" i="1"/>
  <c r="BN241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Z285" i="1"/>
  <c r="BN285" i="1"/>
  <c r="BP304" i="1"/>
  <c r="BN304" i="1"/>
  <c r="Z304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O677" i="1"/>
  <c r="Y293" i="1"/>
  <c r="BP292" i="1"/>
  <c r="BN292" i="1"/>
  <c r="Z292" i="1"/>
  <c r="Z293" i="1" s="1"/>
  <c r="BP297" i="1"/>
  <c r="BN297" i="1"/>
  <c r="Z297" i="1"/>
  <c r="BP308" i="1"/>
  <c r="BN308" i="1"/>
  <c r="Z308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Z399" i="1" s="1"/>
  <c r="Y406" i="1"/>
  <c r="BP402" i="1"/>
  <c r="BN402" i="1"/>
  <c r="Z402" i="1"/>
  <c r="Z405" i="1" s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X677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Z590" i="1" s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H9" i="1"/>
  <c r="A10" i="1"/>
  <c r="X670" i="1"/>
  <c r="Y24" i="1"/>
  <c r="Y35" i="1"/>
  <c r="Y39" i="1"/>
  <c r="Y43" i="1"/>
  <c r="Y53" i="1"/>
  <c r="Y59" i="1"/>
  <c r="Y70" i="1"/>
  <c r="Y78" i="1"/>
  <c r="Y86" i="1"/>
  <c r="Y96" i="1"/>
  <c r="Y102" i="1"/>
  <c r="Y109" i="1"/>
  <c r="Y118" i="1"/>
  <c r="Y127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Z531" i="1" s="1"/>
  <c r="Y531" i="1"/>
  <c r="K677" i="1"/>
  <c r="F9" i="1"/>
  <c r="J9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Z58" i="1" s="1"/>
  <c r="BN57" i="1"/>
  <c r="Z62" i="1"/>
  <c r="BN62" i="1"/>
  <c r="BP62" i="1"/>
  <c r="Z64" i="1"/>
  <c r="BN64" i="1"/>
  <c r="Z66" i="1"/>
  <c r="BN66" i="1"/>
  <c r="Z68" i="1"/>
  <c r="BN68" i="1"/>
  <c r="Y71" i="1"/>
  <c r="Z74" i="1"/>
  <c r="BN74" i="1"/>
  <c r="Z76" i="1"/>
  <c r="BN76" i="1"/>
  <c r="Z80" i="1"/>
  <c r="BN80" i="1"/>
  <c r="BP80" i="1"/>
  <c r="Z82" i="1"/>
  <c r="BN82" i="1"/>
  <c r="Z84" i="1"/>
  <c r="BN84" i="1"/>
  <c r="Z90" i="1"/>
  <c r="BN90" i="1"/>
  <c r="Z92" i="1"/>
  <c r="BN92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Z385" i="1" s="1"/>
  <c r="BP391" i="1"/>
  <c r="BN391" i="1"/>
  <c r="Z391" i="1"/>
  <c r="Y393" i="1"/>
  <c r="BP397" i="1"/>
  <c r="BN397" i="1"/>
  <c r="Z397" i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Z585" i="1" s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619" i="1" l="1"/>
  <c r="Z457" i="1"/>
  <c r="Z436" i="1"/>
  <c r="Z392" i="1"/>
  <c r="Z462" i="1"/>
  <c r="Z441" i="1"/>
  <c r="Z369" i="1"/>
  <c r="Z310" i="1"/>
  <c r="Z223" i="1"/>
  <c r="Z179" i="1"/>
  <c r="Z155" i="1"/>
  <c r="Z117" i="1"/>
  <c r="Z108" i="1"/>
  <c r="Z86" i="1"/>
  <c r="Z70" i="1"/>
  <c r="Z53" i="1"/>
  <c r="Z416" i="1"/>
  <c r="Z629" i="1"/>
  <c r="Z504" i="1"/>
  <c r="Z237" i="1"/>
  <c r="Z201" i="1"/>
  <c r="Z143" i="1"/>
  <c r="Z77" i="1"/>
  <c r="Z271" i="1"/>
  <c r="Z647" i="1"/>
  <c r="Z612" i="1"/>
  <c r="Z556" i="1"/>
  <c r="Z431" i="1"/>
  <c r="Z95" i="1"/>
  <c r="Z522" i="1"/>
  <c r="Z288" i="1"/>
  <c r="Z640" i="1"/>
  <c r="Z470" i="1"/>
  <c r="Z579" i="1"/>
  <c r="Z166" i="1"/>
  <c r="Z133" i="1"/>
  <c r="Z126" i="1"/>
  <c r="Z101" i="1"/>
  <c r="Z34" i="1"/>
  <c r="Y671" i="1"/>
  <c r="Y668" i="1"/>
  <c r="Y667" i="1"/>
  <c r="Y669" i="1"/>
  <c r="Z376" i="1"/>
  <c r="Z258" i="1"/>
  <c r="Z246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<sst xmlns="http://schemas.openxmlformats.org/spreadsheetml/2006/main" count="3167" uniqueCount="1091">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</sst>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45684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0.54166666666666663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993</v>
      </c>
      <c r="Y48" s="780">
        <f t="shared" si="6"/>
        <v>993.6</v>
      </c>
      <c r="Z48" s="36">
        <f>IFERROR(IF(Y48=0,"",ROUNDUP(Y48/H48,0)*0.01898),"")</f>
        <v>1.7461599999999999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1032.9958333333332</v>
      </c>
      <c r="BN48" s="64">
        <f t="shared" si="8"/>
        <v>1033.6199999999999</v>
      </c>
      <c r="BO48" s="64">
        <f t="shared" si="9"/>
        <v>1.4366319444444444</v>
      </c>
      <c r="BP48" s="64">
        <f t="shared" si="10"/>
        <v>1.4375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93</v>
      </c>
      <c r="Y50" s="780">
        <f t="shared" si="6"/>
        <v>96.2</v>
      </c>
      <c r="Z50" s="36">
        <f>IFERROR(IF(Y50=0,"",ROUNDUP(Y50/H50,0)*0.00902),"")</f>
        <v>0.23452000000000001</v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98.278378378378378</v>
      </c>
      <c r="BN50" s="64">
        <f t="shared" si="8"/>
        <v>101.66000000000001</v>
      </c>
      <c r="BO50" s="64">
        <f t="shared" si="9"/>
        <v>0.19041769041769041</v>
      </c>
      <c r="BP50" s="64">
        <f t="shared" si="10"/>
        <v>0.19696969696969696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117.07957957957957</v>
      </c>
      <c r="Y53" s="781">
        <f>IFERROR(Y47/H47,"0")+IFERROR(Y48/H48,"0")+IFERROR(Y49/H49,"0")+IFERROR(Y50/H50,"0")+IFERROR(Y51/H51,"0")+IFERROR(Y52/H52,"0")</f>
        <v>118</v>
      </c>
      <c r="Z53" s="781">
        <f>IFERROR(IF(Z47="",0,Z47),"0")+IFERROR(IF(Z48="",0,Z48),"0")+IFERROR(IF(Z49="",0,Z49),"0")+IFERROR(IF(Z50="",0,Z50),"0")+IFERROR(IF(Z51="",0,Z51),"0")+IFERROR(IF(Z52="",0,Z52),"0")</f>
        <v>1.98068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1086</v>
      </c>
      <c r="Y54" s="781">
        <f>IFERROR(SUM(Y47:Y52),"0")</f>
        <v>1089.8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263</v>
      </c>
      <c r="Y63" s="780">
        <f t="shared" si="11"/>
        <v>270</v>
      </c>
      <c r="Z63" s="36">
        <f>IFERROR(IF(Y63=0,"",ROUNDUP(Y63/H63,0)*0.01898),"")</f>
        <v>0.47450000000000003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273.59305555555551</v>
      </c>
      <c r="BN63" s="64">
        <f t="shared" si="13"/>
        <v>280.87499999999994</v>
      </c>
      <c r="BO63" s="64">
        <f t="shared" si="14"/>
        <v>0.38049768518518517</v>
      </c>
      <c r="BP63" s="64">
        <f t="shared" si="15"/>
        <v>0.390625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34</v>
      </c>
      <c r="Y67" s="780">
        <f t="shared" si="11"/>
        <v>36</v>
      </c>
      <c r="Z67" s="36">
        <f>IFERROR(IF(Y67=0,"",ROUNDUP(Y67/H67,0)*0.00902),"")</f>
        <v>8.1180000000000002E-2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35.784999999999997</v>
      </c>
      <c r="BN67" s="64">
        <f t="shared" si="13"/>
        <v>37.89</v>
      </c>
      <c r="BO67" s="64">
        <f t="shared" si="14"/>
        <v>6.4393939393939392E-2</v>
      </c>
      <c r="BP67" s="64">
        <f t="shared" si="15"/>
        <v>6.8181818181818177E-2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32.851851851851848</v>
      </c>
      <c r="Y70" s="781">
        <f>IFERROR(Y62/H62,"0")+IFERROR(Y63/H63,"0")+IFERROR(Y64/H64,"0")+IFERROR(Y65/H65,"0")+IFERROR(Y66/H66,"0")+IFERROR(Y67/H67,"0")+IFERROR(Y68/H68,"0")+IFERROR(Y69/H69,"0")</f>
        <v>34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0.55568000000000006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297</v>
      </c>
      <c r="Y71" s="781">
        <f>IFERROR(SUM(Y62:Y69),"0")</f>
        <v>306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225</v>
      </c>
      <c r="Y73" s="780">
        <f>IFERROR(IF(X73="",0,CEILING((X73/$H73),1)*$H73),"")</f>
        <v>226.8</v>
      </c>
      <c r="Z73" s="36">
        <f>IFERROR(IF(Y73=0,"",ROUNDUP(Y73/H73,0)*0.01898),"")</f>
        <v>0.39857999999999999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234.06249999999997</v>
      </c>
      <c r="BN73" s="64">
        <f>IFERROR(Y73*I73/H73,"0")</f>
        <v>235.93499999999997</v>
      </c>
      <c r="BO73" s="64">
        <f>IFERROR(1/J73*(X73/H73),"0")</f>
        <v>0.32552083333333331</v>
      </c>
      <c r="BP73" s="64">
        <f>IFERROR(1/J73*(Y73/H73),"0")</f>
        <v>0.328125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20.833333333333332</v>
      </c>
      <c r="Y77" s="781">
        <f>IFERROR(Y73/H73,"0")+IFERROR(Y74/H74,"0")+IFERROR(Y75/H75,"0")+IFERROR(Y76/H76,"0")</f>
        <v>21</v>
      </c>
      <c r="Z77" s="781">
        <f>IFERROR(IF(Z73="",0,Z73),"0")+IFERROR(IF(Z74="",0,Z74),"0")+IFERROR(IF(Z75="",0,Z75),"0")+IFERROR(IF(Z76="",0,Z76),"0")</f>
        <v>0.39857999999999999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225</v>
      </c>
      <c r="Y78" s="781">
        <f>IFERROR(SUM(Y73:Y76),"0")</f>
        <v>226.8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46</v>
      </c>
      <c r="Y90" s="780">
        <f t="shared" si="21"/>
        <v>50.400000000000006</v>
      </c>
      <c r="Z90" s="36">
        <f>IFERROR(IF(Y90=0,"",ROUNDUP(Y90/H90,0)*0.01898),"")</f>
        <v>0.11388000000000001</v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48.38214285714286</v>
      </c>
      <c r="BN90" s="64">
        <f t="shared" si="23"/>
        <v>53.010000000000012</v>
      </c>
      <c r="BO90" s="64">
        <f t="shared" si="24"/>
        <v>8.5565476190476192E-2</v>
      </c>
      <c r="BP90" s="64">
        <f t="shared" si="25"/>
        <v>9.375E-2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5.4761904761904763</v>
      </c>
      <c r="Y95" s="781">
        <f>IFERROR(Y89/H89,"0")+IFERROR(Y90/H90,"0")+IFERROR(Y91/H91,"0")+IFERROR(Y92/H92,"0")+IFERROR(Y93/H93,"0")+IFERROR(Y94/H94,"0")</f>
        <v>6</v>
      </c>
      <c r="Z95" s="781">
        <f>IFERROR(IF(Z89="",0,Z89),"0")+IFERROR(IF(Z90="",0,Z90),"0")+IFERROR(IF(Z91="",0,Z91),"0")+IFERROR(IF(Z92="",0,Z92),"0")+IFERROR(IF(Z93="",0,Z93),"0")+IFERROR(IF(Z94="",0,Z94),"0")</f>
        <v>0.11388000000000001</v>
      </c>
      <c r="AA95" s="782"/>
      <c r="AB95" s="782"/>
      <c r="AC95" s="782"/>
    </row>
    <row r="96" spans="1:68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46</v>
      </c>
      <c r="Y96" s="781">
        <f>IFERROR(SUM(Y89:Y94),"0")</f>
        <v>50.400000000000006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21</v>
      </c>
      <c r="Y99" s="780">
        <f>IFERROR(IF(X99="",0,CEILING((X99/$H99),1)*$H99),"")</f>
        <v>25.200000000000003</v>
      </c>
      <c r="Z99" s="36">
        <f>IFERROR(IF(Y99=0,"",ROUNDUP(Y99/H99,0)*0.02175),"")</f>
        <v>6.5250000000000002E-2</v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22.41</v>
      </c>
      <c r="BN99" s="64">
        <f>IFERROR(Y99*I99/H99,"0")</f>
        <v>26.892000000000003</v>
      </c>
      <c r="BO99" s="64">
        <f>IFERROR(1/J99*(X99/H99),"0")</f>
        <v>4.4642857142857137E-2</v>
      </c>
      <c r="BP99" s="64">
        <f>IFERROR(1/J99*(Y99/H99),"0")</f>
        <v>5.3571428571428568E-2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2.5</v>
      </c>
      <c r="Y101" s="781">
        <f>IFERROR(Y98/H98,"0")+IFERROR(Y99/H99,"0")+IFERROR(Y100/H100,"0")</f>
        <v>3</v>
      </c>
      <c r="Z101" s="781">
        <f>IFERROR(IF(Z98="",0,Z98),"0")+IFERROR(IF(Z99="",0,Z99),"0")+IFERROR(IF(Z100="",0,Z100),"0")</f>
        <v>6.5250000000000002E-2</v>
      </c>
      <c r="AA101" s="782"/>
      <c r="AB101" s="782"/>
      <c r="AC101" s="782"/>
    </row>
    <row r="102" spans="1:68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21</v>
      </c>
      <c r="Y102" s="781">
        <f>IFERROR(SUM(Y98:Y100),"0")</f>
        <v>25.200000000000003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234</v>
      </c>
      <c r="Y105" s="780">
        <f>IFERROR(IF(X105="",0,CEILING((X105/$H105),1)*$H105),"")</f>
        <v>237.60000000000002</v>
      </c>
      <c r="Z105" s="36">
        <f>IFERROR(IF(Y105=0,"",ROUNDUP(Y105/H105,0)*0.01898),"")</f>
        <v>0.41755999999999999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243.42499999999995</v>
      </c>
      <c r="BN105" s="64">
        <f>IFERROR(Y105*I105/H105,"0")</f>
        <v>247.17</v>
      </c>
      <c r="BO105" s="64">
        <f>IFERROR(1/J105*(X105/H105),"0")</f>
        <v>0.33854166666666663</v>
      </c>
      <c r="BP105" s="64">
        <f>IFERROR(1/J105*(Y105/H105),"0")</f>
        <v>0.34375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167</v>
      </c>
      <c r="Y107" s="780">
        <f>IFERROR(IF(X107="",0,CEILING((X107/$H107),1)*$H107),"")</f>
        <v>171</v>
      </c>
      <c r="Z107" s="36">
        <f>IFERROR(IF(Y107=0,"",ROUNDUP(Y107/H107,0)*0.00902),"")</f>
        <v>0.34276000000000001</v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174.79333333333335</v>
      </c>
      <c r="BN107" s="64">
        <f>IFERROR(Y107*I107/H107,"0")</f>
        <v>178.98</v>
      </c>
      <c r="BO107" s="64">
        <f>IFERROR(1/J107*(X107/H107),"0")</f>
        <v>0.2811447811447812</v>
      </c>
      <c r="BP107" s="64">
        <f>IFERROR(1/J107*(Y107/H107),"0")</f>
        <v>0.2878787878787879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58.777777777777779</v>
      </c>
      <c r="Y108" s="781">
        <f>IFERROR(Y105/H105,"0")+IFERROR(Y106/H106,"0")+IFERROR(Y107/H107,"0")</f>
        <v>60</v>
      </c>
      <c r="Z108" s="781">
        <f>IFERROR(IF(Z105="",0,Z105),"0")+IFERROR(IF(Z106="",0,Z106),"0")+IFERROR(IF(Z107="",0,Z107),"0")</f>
        <v>0.76032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401</v>
      </c>
      <c r="Y109" s="781">
        <f>IFERROR(SUM(Y105:Y107),"0")</f>
        <v>408.6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379</v>
      </c>
      <c r="Y112" s="780">
        <f t="shared" si="26"/>
        <v>386.40000000000003</v>
      </c>
      <c r="Z112" s="36">
        <f>IFERROR(IF(Y112=0,"",ROUNDUP(Y112/H112,0)*0.01898),"")</f>
        <v>0.87307999999999997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402.41678571428577</v>
      </c>
      <c r="BN112" s="64">
        <f t="shared" si="28"/>
        <v>410.27400000000006</v>
      </c>
      <c r="BO112" s="64">
        <f t="shared" si="29"/>
        <v>0.70498511904761907</v>
      </c>
      <c r="BP112" s="64">
        <f t="shared" si="30"/>
        <v>0.71875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127</v>
      </c>
      <c r="Y115" s="780">
        <f t="shared" si="26"/>
        <v>129.60000000000002</v>
      </c>
      <c r="Z115" s="36">
        <f>IFERROR(IF(Y115=0,"",ROUNDUP(Y115/H115,0)*0.00902),"")</f>
        <v>0.43296000000000001</v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140.54666666666665</v>
      </c>
      <c r="BN115" s="64">
        <f t="shared" si="28"/>
        <v>143.42400000000001</v>
      </c>
      <c r="BO115" s="64">
        <f t="shared" si="29"/>
        <v>0.356341189674523</v>
      </c>
      <c r="BP115" s="64">
        <f t="shared" si="30"/>
        <v>0.3636363636363637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92.156084656084658</v>
      </c>
      <c r="Y117" s="781">
        <f>IFERROR(Y111/H111,"0")+IFERROR(Y112/H112,"0")+IFERROR(Y113/H113,"0")+IFERROR(Y114/H114,"0")+IFERROR(Y115/H115,"0")+IFERROR(Y116/H116,"0")</f>
        <v>94</v>
      </c>
      <c r="Z117" s="781">
        <f>IFERROR(IF(Z111="",0,Z111),"0")+IFERROR(IF(Z112="",0,Z112),"0")+IFERROR(IF(Z113="",0,Z113),"0")+IFERROR(IF(Z114="",0,Z114),"0")+IFERROR(IF(Z115="",0,Z115),"0")+IFERROR(IF(Z116="",0,Z116),"0")</f>
        <v>1.3060399999999999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506</v>
      </c>
      <c r="Y118" s="781">
        <f>IFERROR(SUM(Y111:Y116),"0")</f>
        <v>516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257</v>
      </c>
      <c r="Y122" s="780">
        <f>IFERROR(IF(X122="",0,CEILING((X122/$H122),1)*$H122),"")</f>
        <v>257.59999999999997</v>
      </c>
      <c r="Z122" s="36">
        <f>IFERROR(IF(Y122=0,"",ROUNDUP(Y122/H122,0)*0.01898),"")</f>
        <v>0.43653999999999998</v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266.98169642857147</v>
      </c>
      <c r="BN122" s="64">
        <f>IFERROR(Y122*I122/H122,"0")</f>
        <v>267.60499999999996</v>
      </c>
      <c r="BO122" s="64">
        <f>IFERROR(1/J122*(X122/H122),"0")</f>
        <v>0.35853794642857145</v>
      </c>
      <c r="BP122" s="64">
        <f>IFERROR(1/J122*(Y122/H122),"0")</f>
        <v>0.359375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172</v>
      </c>
      <c r="Y124" s="780">
        <f>IFERROR(IF(X124="",0,CEILING((X124/$H124),1)*$H124),"")</f>
        <v>175.5</v>
      </c>
      <c r="Z124" s="36">
        <f>IFERROR(IF(Y124=0,"",ROUNDUP(Y124/H124,0)*0.00902),"")</f>
        <v>0.35177999999999998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180.02666666666667</v>
      </c>
      <c r="BN124" s="64">
        <f>IFERROR(Y124*I124/H124,"0")</f>
        <v>183.69</v>
      </c>
      <c r="BO124" s="64">
        <f>IFERROR(1/J124*(X124/H124),"0")</f>
        <v>0.28956228956228958</v>
      </c>
      <c r="BP124" s="64">
        <f>IFERROR(1/J124*(Y124/H124),"0")</f>
        <v>0.29545454545454547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61.168650793650798</v>
      </c>
      <c r="Y126" s="781">
        <f>IFERROR(Y121/H121,"0")+IFERROR(Y122/H122,"0")+IFERROR(Y123/H123,"0")+IFERROR(Y124/H124,"0")+IFERROR(Y125/H125,"0")</f>
        <v>62</v>
      </c>
      <c r="Z126" s="781">
        <f>IFERROR(IF(Z121="",0,Z121),"0")+IFERROR(IF(Z122="",0,Z122),"0")+IFERROR(IF(Z123="",0,Z123),"0")+IFERROR(IF(Z124="",0,Z124),"0")+IFERROR(IF(Z125="",0,Z125),"0")</f>
        <v>0.78831999999999991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429</v>
      </c>
      <c r="Y127" s="781">
        <f>IFERROR(SUM(Y121:Y125),"0")</f>
        <v>433.09999999999997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78</v>
      </c>
      <c r="Y132" s="780">
        <f>IFERROR(IF(X132="",0,CEILING((X132/$H132),1)*$H132),"")</f>
        <v>79.2</v>
      </c>
      <c r="Z132" s="36">
        <f>IFERROR(IF(Y132=0,"",ROUNDUP(Y132/H132,0)*0.00651),"")</f>
        <v>0.21482999999999999</v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83.850000000000009</v>
      </c>
      <c r="BN132" s="64">
        <f>IFERROR(Y132*I132/H132,"0")</f>
        <v>85.140000000000015</v>
      </c>
      <c r="BO132" s="64">
        <f>IFERROR(1/J132*(X132/H132),"0")</f>
        <v>0.17857142857142858</v>
      </c>
      <c r="BP132" s="64">
        <f>IFERROR(1/J132*(Y132/H132),"0")</f>
        <v>0.18131868131868134</v>
      </c>
    </row>
    <row r="133" spans="1:68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32.5</v>
      </c>
      <c r="Y133" s="781">
        <f>IFERROR(Y129/H129,"0")+IFERROR(Y130/H130,"0")+IFERROR(Y131/H131,"0")+IFERROR(Y132/H132,"0")</f>
        <v>33</v>
      </c>
      <c r="Z133" s="781">
        <f>IFERROR(IF(Z129="",0,Z129),"0")+IFERROR(IF(Z130="",0,Z130),"0")+IFERROR(IF(Z131="",0,Z131),"0")+IFERROR(IF(Z132="",0,Z132),"0")</f>
        <v>0.21482999999999999</v>
      </c>
      <c r="AA133" s="782"/>
      <c r="AB133" s="782"/>
      <c r="AC133" s="782"/>
    </row>
    <row r="134" spans="1:68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78</v>
      </c>
      <c r="Y134" s="781">
        <f>IFERROR(SUM(Y129:Y132),"0")</f>
        <v>79.2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518</v>
      </c>
      <c r="Y136" s="780">
        <f t="shared" ref="Y136:Y142" si="31">IFERROR(IF(X136="",0,CEILING((X136/$H136),1)*$H136),"")</f>
        <v>520.80000000000007</v>
      </c>
      <c r="Z136" s="36">
        <f>IFERROR(IF(Y136=0,"",ROUNDUP(Y136/H136,0)*0.01898),"")</f>
        <v>1.17676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549.63499999999999</v>
      </c>
      <c r="BN136" s="64">
        <f t="shared" ref="BN136:BN142" si="33">IFERROR(Y136*I136/H136,"0")</f>
        <v>552.60600000000011</v>
      </c>
      <c r="BO136" s="64">
        <f t="shared" ref="BO136:BO142" si="34">IFERROR(1/J136*(X136/H136),"0")</f>
        <v>0.96354166666666663</v>
      </c>
      <c r="BP136" s="64">
        <f t="shared" ref="BP136:BP142" si="35">IFERROR(1/J136*(Y136/H136),"0")</f>
        <v>0.96875000000000011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222</v>
      </c>
      <c r="Y140" s="780">
        <f t="shared" si="31"/>
        <v>224.10000000000002</v>
      </c>
      <c r="Z140" s="36">
        <f>IFERROR(IF(Y140=0,"",ROUNDUP(Y140/H140,0)*0.00651),"")</f>
        <v>0.54032999999999998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242.71999999999997</v>
      </c>
      <c r="BN140" s="64">
        <f t="shared" si="33"/>
        <v>245.01600000000002</v>
      </c>
      <c r="BO140" s="64">
        <f t="shared" si="34"/>
        <v>0.45177045177045178</v>
      </c>
      <c r="BP140" s="64">
        <f t="shared" si="35"/>
        <v>0.45604395604395609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143.88888888888889</v>
      </c>
      <c r="Y143" s="781">
        <f>IFERROR(Y136/H136,"0")+IFERROR(Y137/H137,"0")+IFERROR(Y138/H138,"0")+IFERROR(Y139/H139,"0")+IFERROR(Y140/H140,"0")+IFERROR(Y141/H141,"0")+IFERROR(Y142/H142,"0")</f>
        <v>145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1.71709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740</v>
      </c>
      <c r="Y144" s="781">
        <f>IFERROR(SUM(Y136:Y142),"0")</f>
        <v>744.90000000000009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133</v>
      </c>
      <c r="Y193" s="780">
        <f t="shared" ref="Y193:Y200" si="36">IFERROR(IF(X193="",0,CEILING((X193/$H193),1)*$H193),"")</f>
        <v>134.4</v>
      </c>
      <c r="Z193" s="36">
        <f>IFERROR(IF(Y193=0,"",ROUNDUP(Y193/H193,0)*0.00902),"")</f>
        <v>0.28864000000000001</v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141.54999999999998</v>
      </c>
      <c r="BN193" s="64">
        <f t="shared" ref="BN193:BN200" si="38">IFERROR(Y193*I193/H193,"0")</f>
        <v>143.04</v>
      </c>
      <c r="BO193" s="64">
        <f t="shared" ref="BO193:BO200" si="39">IFERROR(1/J193*(X193/H193),"0")</f>
        <v>0.23989898989898989</v>
      </c>
      <c r="BP193" s="64">
        <f t="shared" ref="BP193:BP200" si="40">IFERROR(1/J193*(Y193/H193),"0")</f>
        <v>0.24242424242424243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36</v>
      </c>
      <c r="Y195" s="780">
        <f t="shared" si="36"/>
        <v>37.800000000000004</v>
      </c>
      <c r="Z195" s="36">
        <f>IFERROR(IF(Y195=0,"",ROUNDUP(Y195/H195,0)*0.00902),"")</f>
        <v>8.1180000000000002E-2</v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37.799999999999997</v>
      </c>
      <c r="BN195" s="64">
        <f t="shared" si="38"/>
        <v>39.690000000000005</v>
      </c>
      <c r="BO195" s="64">
        <f t="shared" si="39"/>
        <v>6.4935064935064929E-2</v>
      </c>
      <c r="BP195" s="64">
        <f t="shared" si="40"/>
        <v>6.8181818181818177E-2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86</v>
      </c>
      <c r="Y196" s="780">
        <f t="shared" si="36"/>
        <v>86.100000000000009</v>
      </c>
      <c r="Z196" s="36">
        <f>IFERROR(IF(Y196=0,"",ROUNDUP(Y196/H196,0)*0.00502),"")</f>
        <v>0.20582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91.323809523809516</v>
      </c>
      <c r="BN196" s="64">
        <f t="shared" si="38"/>
        <v>91.43</v>
      </c>
      <c r="BO196" s="64">
        <f t="shared" si="39"/>
        <v>0.17501017501017502</v>
      </c>
      <c r="BP196" s="64">
        <f t="shared" si="40"/>
        <v>0.17521367521367523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70</v>
      </c>
      <c r="Y198" s="780">
        <f t="shared" si="36"/>
        <v>71.400000000000006</v>
      </c>
      <c r="Z198" s="36">
        <f>IFERROR(IF(Y198=0,"",ROUNDUP(Y198/H198,0)*0.00502),"")</f>
        <v>0.17068</v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73.333333333333329</v>
      </c>
      <c r="BN198" s="64">
        <f t="shared" si="38"/>
        <v>74.8</v>
      </c>
      <c r="BO198" s="64">
        <f t="shared" si="39"/>
        <v>0.14245014245014245</v>
      </c>
      <c r="BP198" s="64">
        <f t="shared" si="40"/>
        <v>0.14529914529914531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114.5238095238095</v>
      </c>
      <c r="Y201" s="781">
        <f>IFERROR(Y193/H193,"0")+IFERROR(Y194/H194,"0")+IFERROR(Y195/H195,"0")+IFERROR(Y196/H196,"0")+IFERROR(Y197/H197,"0")+IFERROR(Y198/H198,"0")+IFERROR(Y199/H199,"0")+IFERROR(Y200/H200,"0")</f>
        <v>116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0.74632000000000009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325</v>
      </c>
      <c r="Y202" s="781">
        <f>IFERROR(SUM(Y193:Y200),"0")</f>
        <v>329.70000000000005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39</v>
      </c>
      <c r="Y211" s="780">
        <f>IFERROR(IF(X211="",0,CEILING((X211/$H211),1)*$H211),"")</f>
        <v>39.9</v>
      </c>
      <c r="Z211" s="36">
        <f>IFERROR(IF(Y211=0,"",ROUNDUP(Y211/H211,0)*0.00651),"")</f>
        <v>0.12369000000000001</v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42.342857142857135</v>
      </c>
      <c r="BN211" s="64">
        <f>IFERROR(Y211*I211/H211,"0")</f>
        <v>43.319999999999993</v>
      </c>
      <c r="BO211" s="64">
        <f>IFERROR(1/J211*(X211/H211),"0")</f>
        <v>0.10204081632653061</v>
      </c>
      <c r="BP211" s="64">
        <f>IFERROR(1/J211*(Y211/H211),"0")</f>
        <v>0.1043956043956044</v>
      </c>
    </row>
    <row r="212" spans="1:68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18.571428571428569</v>
      </c>
      <c r="Y212" s="781">
        <f>IFERROR(Y210/H210,"0")+IFERROR(Y211/H211,"0")</f>
        <v>19</v>
      </c>
      <c r="Z212" s="781">
        <f>IFERROR(IF(Z210="",0,Z210),"0")+IFERROR(IF(Z211="",0,Z211),"0")</f>
        <v>0.12369000000000001</v>
      </c>
      <c r="AA212" s="782"/>
      <c r="AB212" s="782"/>
      <c r="AC212" s="782"/>
    </row>
    <row r="213" spans="1:68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39</v>
      </c>
      <c r="Y213" s="781">
        <f>IFERROR(SUM(Y210:Y211),"0")</f>
        <v>39.9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176</v>
      </c>
      <c r="Y215" s="780">
        <f t="shared" ref="Y215:Y222" si="41">IFERROR(IF(X215="",0,CEILING((X215/$H215),1)*$H215),"")</f>
        <v>178.20000000000002</v>
      </c>
      <c r="Z215" s="36">
        <f>IFERROR(IF(Y215=0,"",ROUNDUP(Y215/H215,0)*0.00902),"")</f>
        <v>0.29766000000000004</v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182.84444444444443</v>
      </c>
      <c r="BN215" s="64">
        <f t="shared" ref="BN215:BN222" si="43">IFERROR(Y215*I215/H215,"0")</f>
        <v>185.13</v>
      </c>
      <c r="BO215" s="64">
        <f t="shared" ref="BO215:BO222" si="44">IFERROR(1/J215*(X215/H215),"0")</f>
        <v>0.24691358024691357</v>
      </c>
      <c r="BP215" s="64">
        <f t="shared" ref="BP215:BP222" si="45">IFERROR(1/J215*(Y215/H215),"0")</f>
        <v>0.25</v>
      </c>
    </row>
    <row r="216" spans="1:68" ht="27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150</v>
      </c>
      <c r="Y216" s="780">
        <f t="shared" si="41"/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155.83333333333331</v>
      </c>
      <c r="BN216" s="64">
        <f t="shared" si="43"/>
        <v>157.08000000000001</v>
      </c>
      <c r="BO216" s="64">
        <f t="shared" si="44"/>
        <v>0.21043771043771042</v>
      </c>
      <c r="BP216" s="64">
        <f t="shared" si="45"/>
        <v>0.21212121212121213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229</v>
      </c>
      <c r="Y218" s="780">
        <f t="shared" si="41"/>
        <v>232.20000000000002</v>
      </c>
      <c r="Z218" s="36">
        <f>IFERROR(IF(Y218=0,"",ROUNDUP(Y218/H218,0)*0.00902),"")</f>
        <v>0.38785999999999998</v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237.90555555555554</v>
      </c>
      <c r="BN218" s="64">
        <f t="shared" si="43"/>
        <v>241.23000000000005</v>
      </c>
      <c r="BO218" s="64">
        <f t="shared" si="44"/>
        <v>0.32126823793490461</v>
      </c>
      <c r="BP218" s="64">
        <f t="shared" si="45"/>
        <v>0.32575757575757575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36</v>
      </c>
      <c r="Y220" s="780">
        <f t="shared" si="41"/>
        <v>36</v>
      </c>
      <c r="Z220" s="36">
        <f>IFERROR(IF(Y220=0,"",ROUNDUP(Y220/H220,0)*0.00502),"")</f>
        <v>0.1004</v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37.999999999999993</v>
      </c>
      <c r="BN220" s="64">
        <f t="shared" si="43"/>
        <v>37.999999999999993</v>
      </c>
      <c r="BO220" s="64">
        <f t="shared" si="44"/>
        <v>8.5470085470085472E-2</v>
      </c>
      <c r="BP220" s="64">
        <f t="shared" si="45"/>
        <v>8.5470085470085472E-2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122.77777777777777</v>
      </c>
      <c r="Y223" s="781">
        <f>IFERROR(Y215/H215,"0")+IFERROR(Y216/H216,"0")+IFERROR(Y217/H217,"0")+IFERROR(Y218/H218,"0")+IFERROR(Y219/H219,"0")+IFERROR(Y220/H220,"0")+IFERROR(Y221/H221,"0")+IFERROR(Y222/H222,"0")</f>
        <v>124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1.0384800000000001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591</v>
      </c>
      <c r="Y224" s="781">
        <f>IFERROR(SUM(Y215:Y222),"0")</f>
        <v>597.6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22</v>
      </c>
      <c r="Y227" s="780">
        <f t="shared" si="46"/>
        <v>23.4</v>
      </c>
      <c r="Z227" s="36">
        <f>IFERROR(IF(Y227=0,"",ROUNDUP(Y227/H227,0)*0.02175),"")</f>
        <v>6.5250000000000002E-2</v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23.590769230769233</v>
      </c>
      <c r="BN227" s="64">
        <f t="shared" si="48"/>
        <v>25.092000000000002</v>
      </c>
      <c r="BO227" s="64">
        <f t="shared" si="49"/>
        <v>5.0366300366300368E-2</v>
      </c>
      <c r="BP227" s="64">
        <f t="shared" si="50"/>
        <v>5.3571428571428568E-2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267</v>
      </c>
      <c r="Y229" s="780">
        <f t="shared" si="46"/>
        <v>269.7</v>
      </c>
      <c r="Z229" s="36">
        <f>IFERROR(IF(Y229=0,"",ROUNDUP(Y229/H229,0)*0.02175),"")</f>
        <v>0.6742499999999999</v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284.3089655172414</v>
      </c>
      <c r="BN229" s="64">
        <f t="shared" si="48"/>
        <v>287.18400000000003</v>
      </c>
      <c r="BO229" s="64">
        <f t="shared" si="49"/>
        <v>0.54802955665024633</v>
      </c>
      <c r="BP229" s="64">
        <f t="shared" si="50"/>
        <v>0.55357142857142849</v>
      </c>
    </row>
    <row r="230" spans="1:68" ht="37.5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34</v>
      </c>
      <c r="Y230" s="780">
        <f t="shared" si="46"/>
        <v>36</v>
      </c>
      <c r="Z230" s="36">
        <f t="shared" ref="Z230:Z236" si="51">IFERROR(IF(Y230=0,"",ROUNDUP(Y230/H230,0)*0.00651),"")</f>
        <v>9.7650000000000001E-2</v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37.825000000000003</v>
      </c>
      <c r="BN230" s="64">
        <f t="shared" si="48"/>
        <v>40.050000000000004</v>
      </c>
      <c r="BO230" s="64">
        <f t="shared" si="49"/>
        <v>7.7838827838827854E-2</v>
      </c>
      <c r="BP230" s="64">
        <f t="shared" si="50"/>
        <v>8.241758241758243E-2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159</v>
      </c>
      <c r="Y232" s="780">
        <f t="shared" si="46"/>
        <v>160.79999999999998</v>
      </c>
      <c r="Z232" s="36">
        <f t="shared" si="51"/>
        <v>0.43617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175.69500000000002</v>
      </c>
      <c r="BN232" s="64">
        <f t="shared" si="48"/>
        <v>177.684</v>
      </c>
      <c r="BO232" s="64">
        <f t="shared" si="49"/>
        <v>0.36401098901098905</v>
      </c>
      <c r="BP232" s="64">
        <f t="shared" si="50"/>
        <v>0.36813186813186816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154</v>
      </c>
      <c r="Y233" s="780">
        <f t="shared" si="46"/>
        <v>156</v>
      </c>
      <c r="Z233" s="36">
        <f t="shared" si="51"/>
        <v>0.42315000000000003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170.17000000000002</v>
      </c>
      <c r="BN233" s="64">
        <f t="shared" si="48"/>
        <v>172.38000000000002</v>
      </c>
      <c r="BO233" s="64">
        <f t="shared" si="49"/>
        <v>0.35256410256410264</v>
      </c>
      <c r="BP233" s="64">
        <f t="shared" si="50"/>
        <v>0.35714285714285715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140</v>
      </c>
      <c r="Y235" s="780">
        <f t="shared" si="46"/>
        <v>141.6</v>
      </c>
      <c r="Z235" s="36">
        <f t="shared" si="51"/>
        <v>0.38408999999999999</v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154.70000000000002</v>
      </c>
      <c r="BN235" s="64">
        <f t="shared" si="48"/>
        <v>156.46800000000002</v>
      </c>
      <c r="BO235" s="64">
        <f t="shared" si="49"/>
        <v>0.32051282051282054</v>
      </c>
      <c r="BP235" s="64">
        <f t="shared" si="50"/>
        <v>0.32417582417582419</v>
      </c>
    </row>
    <row r="236" spans="1:68" ht="27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27</v>
      </c>
      <c r="Y236" s="780">
        <f t="shared" si="46"/>
        <v>28.799999999999997</v>
      </c>
      <c r="Z236" s="36">
        <f t="shared" si="51"/>
        <v>7.8119999999999995E-2</v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29.902499999999996</v>
      </c>
      <c r="BN236" s="64">
        <f t="shared" si="48"/>
        <v>31.896000000000001</v>
      </c>
      <c r="BO236" s="64">
        <f t="shared" si="49"/>
        <v>6.1813186813186816E-2</v>
      </c>
      <c r="BP236" s="64">
        <f t="shared" si="50"/>
        <v>6.5934065934065936E-2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247.67683465959331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252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2.1586800000000004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803</v>
      </c>
      <c r="Y238" s="781">
        <f>IFERROR(SUM(Y226:Y236),"0")</f>
        <v>816.3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23</v>
      </c>
      <c r="Y244" s="780">
        <f t="shared" si="52"/>
        <v>24</v>
      </c>
      <c r="Z244" s="36">
        <f>IFERROR(IF(Y244=0,"",ROUNDUP(Y244/H244,0)*0.00651),"")</f>
        <v>6.5100000000000005E-2</v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25.415000000000003</v>
      </c>
      <c r="BN244" s="64">
        <f t="shared" si="54"/>
        <v>26.520000000000003</v>
      </c>
      <c r="BO244" s="64">
        <f t="shared" si="55"/>
        <v>5.2655677655677663E-2</v>
      </c>
      <c r="BP244" s="64">
        <f t="shared" si="56"/>
        <v>5.4945054945054951E-2</v>
      </c>
    </row>
    <row r="245" spans="1:68" ht="37.5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40</v>
      </c>
      <c r="Y245" s="780">
        <f t="shared" si="52"/>
        <v>40.799999999999997</v>
      </c>
      <c r="Z245" s="36">
        <f>IFERROR(IF(Y245=0,"",ROUNDUP(Y245/H245,0)*0.00651),"")</f>
        <v>0.11067</v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44.20000000000001</v>
      </c>
      <c r="BN245" s="64">
        <f t="shared" si="54"/>
        <v>45.084000000000003</v>
      </c>
      <c r="BO245" s="64">
        <f t="shared" si="55"/>
        <v>9.1575091575091583E-2</v>
      </c>
      <c r="BP245" s="64">
        <f t="shared" si="56"/>
        <v>9.3406593406593408E-2</v>
      </c>
    </row>
    <row r="246" spans="1:68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26.25</v>
      </c>
      <c r="Y246" s="781">
        <f>IFERROR(Y240/H240,"0")+IFERROR(Y241/H241,"0")+IFERROR(Y242/H242,"0")+IFERROR(Y243/H243,"0")+IFERROR(Y244/H244,"0")+IFERROR(Y245/H245,"0")</f>
        <v>27</v>
      </c>
      <c r="Z246" s="781">
        <f>IFERROR(IF(Z240="",0,Z240),"0")+IFERROR(IF(Z241="",0,Z241),"0")+IFERROR(IF(Z242="",0,Z242),"0")+IFERROR(IF(Z243="",0,Z243),"0")+IFERROR(IF(Z244="",0,Z244),"0")+IFERROR(IF(Z245="",0,Z245),"0")</f>
        <v>0.17577000000000001</v>
      </c>
      <c r="AA246" s="782"/>
      <c r="AB246" s="782"/>
      <c r="AC246" s="782"/>
    </row>
    <row r="247" spans="1:68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63</v>
      </c>
      <c r="Y247" s="781">
        <f>IFERROR(SUM(Y240:Y245),"0")</f>
        <v>64.8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83</v>
      </c>
      <c r="Y263" s="780">
        <f t="shared" si="62"/>
        <v>92.8</v>
      </c>
      <c r="Z263" s="36">
        <f>IFERROR(IF(Y263=0,"",ROUNDUP(Y263/H263,0)*0.01898),"")</f>
        <v>0.15184</v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86.112499999999997</v>
      </c>
      <c r="BN263" s="64">
        <f t="shared" si="64"/>
        <v>96.28</v>
      </c>
      <c r="BO263" s="64">
        <f t="shared" si="65"/>
        <v>0.11179956896551725</v>
      </c>
      <c r="BP263" s="64">
        <f t="shared" si="66"/>
        <v>0.125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7.1551724137931041</v>
      </c>
      <c r="Y271" s="781">
        <f>IFERROR(Y262/H262,"0")+IFERROR(Y263/H263,"0")+IFERROR(Y264/H264,"0")+IFERROR(Y265/H265,"0")+IFERROR(Y266/H266,"0")+IFERROR(Y267/H267,"0")+IFERROR(Y268/H268,"0")+IFERROR(Y269/H269,"0")+IFERROR(Y270/H270,"0")</f>
        <v>8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0.15184</v>
      </c>
      <c r="AA271" s="782"/>
      <c r="AB271" s="782"/>
      <c r="AC271" s="782"/>
    </row>
    <row r="272" spans="1:68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83</v>
      </c>
      <c r="Y272" s="781">
        <f>IFERROR(SUM(Y262:Y270),"0")</f>
        <v>92.8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168</v>
      </c>
      <c r="Y307" s="780">
        <f t="shared" si="72"/>
        <v>168</v>
      </c>
      <c r="Z307" s="36">
        <f>IFERROR(IF(Y307=0,"",ROUNDUP(Y307/H307,0)*0.00651),"")</f>
        <v>0.45569999999999999</v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185.64000000000001</v>
      </c>
      <c r="BN307" s="64">
        <f t="shared" si="74"/>
        <v>185.64000000000001</v>
      </c>
      <c r="BO307" s="64">
        <f t="shared" si="75"/>
        <v>0.38461538461538464</v>
      </c>
      <c r="BP307" s="64">
        <f t="shared" si="76"/>
        <v>0.38461538461538464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125</v>
      </c>
      <c r="Y308" s="780">
        <f t="shared" si="72"/>
        <v>127.19999999999999</v>
      </c>
      <c r="Z308" s="36">
        <f>IFERROR(IF(Y308=0,"",ROUNDUP(Y308/H308,0)*0.00651),"")</f>
        <v>0.34503</v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134.375</v>
      </c>
      <c r="BN308" s="64">
        <f t="shared" si="74"/>
        <v>136.74</v>
      </c>
      <c r="BO308" s="64">
        <f t="shared" si="75"/>
        <v>0.28617216117216121</v>
      </c>
      <c r="BP308" s="64">
        <f t="shared" si="76"/>
        <v>0.29120879120879123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122.08333333333334</v>
      </c>
      <c r="Y310" s="781">
        <f>IFERROR(Y304/H304,"0")+IFERROR(Y305/H305,"0")+IFERROR(Y306/H306,"0")+IFERROR(Y307/H307,"0")+IFERROR(Y308/H308,"0")+IFERROR(Y309/H309,"0")</f>
        <v>123</v>
      </c>
      <c r="Z310" s="781">
        <f>IFERROR(IF(Z304="",0,Z304),"0")+IFERROR(IF(Z305="",0,Z305),"0")+IFERROR(IF(Z306="",0,Z306),"0")+IFERROR(IF(Z307="",0,Z307),"0")+IFERROR(IF(Z308="",0,Z308),"0")+IFERROR(IF(Z309="",0,Z309),"0")</f>
        <v>0.80072999999999994</v>
      </c>
      <c r="AA310" s="782"/>
      <c r="AB310" s="782"/>
      <c r="AC310" s="782"/>
    </row>
    <row r="311" spans="1:68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293</v>
      </c>
      <c r="Y311" s="781">
        <f>IFERROR(SUM(Y304:Y309),"0")</f>
        <v>295.2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4</v>
      </c>
      <c r="Y384" s="780">
        <f t="shared" si="82"/>
        <v>5.4</v>
      </c>
      <c r="Z384" s="36">
        <f>IFERROR(IF(Y384=0,"",ROUNDUP(Y384/H384,0)*0.00651),"")</f>
        <v>1.302E-2</v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4.3822222222222225</v>
      </c>
      <c r="BN384" s="64">
        <f t="shared" si="84"/>
        <v>5.9160000000000004</v>
      </c>
      <c r="BO384" s="64">
        <f t="shared" si="85"/>
        <v>8.1400081400081394E-3</v>
      </c>
      <c r="BP384" s="64">
        <f t="shared" si="86"/>
        <v>1.098901098901099E-2</v>
      </c>
    </row>
    <row r="385" spans="1:68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1.4814814814814814</v>
      </c>
      <c r="Y385" s="781">
        <f>IFERROR(Y379/H379,"0")+IFERROR(Y380/H380,"0")+IFERROR(Y381/H381,"0")+IFERROR(Y382/H382,"0")+IFERROR(Y383/H383,"0")+IFERROR(Y384/H384,"0")</f>
        <v>2</v>
      </c>
      <c r="Z385" s="781">
        <f>IFERROR(IF(Z379="",0,Z379),"0")+IFERROR(IF(Z380="",0,Z380),"0")+IFERROR(IF(Z381="",0,Z381),"0")+IFERROR(IF(Z382="",0,Z382),"0")+IFERROR(IF(Z383="",0,Z383),"0")+IFERROR(IF(Z384="",0,Z384),"0")</f>
        <v>1.302E-2</v>
      </c>
      <c r="AA385" s="782"/>
      <c r="AB385" s="782"/>
      <c r="AC385" s="782"/>
    </row>
    <row r="386" spans="1:68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4</v>
      </c>
      <c r="Y386" s="781">
        <f>IFERROR(SUM(Y379:Y384),"0")</f>
        <v>5.4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138</v>
      </c>
      <c r="Y388" s="780">
        <f>IFERROR(IF(X388="",0,CEILING((X388/$H388),1)*$H388),"")</f>
        <v>142.80000000000001</v>
      </c>
      <c r="Z388" s="36">
        <f>IFERROR(IF(Y388=0,"",ROUNDUP(Y388/H388,0)*0.02175),"")</f>
        <v>0.36974999999999997</v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147.2657142857143</v>
      </c>
      <c r="BN388" s="64">
        <f>IFERROR(Y388*I388/H388,"0")</f>
        <v>152.38800000000001</v>
      </c>
      <c r="BO388" s="64">
        <f>IFERROR(1/J388*(X388/H388),"0")</f>
        <v>0.29336734693877548</v>
      </c>
      <c r="BP388" s="64">
        <f>IFERROR(1/J388*(Y388/H388),"0")</f>
        <v>0.30357142857142855</v>
      </c>
    </row>
    <row r="389" spans="1:68" ht="37.5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230</v>
      </c>
      <c r="Y389" s="780">
        <f>IFERROR(IF(X389="",0,CEILING((X389/$H389),1)*$H389),"")</f>
        <v>234</v>
      </c>
      <c r="Z389" s="36">
        <f>IFERROR(IF(Y389=0,"",ROUNDUP(Y389/H389,0)*0.02175),"")</f>
        <v>0.65249999999999997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246.63076923076926</v>
      </c>
      <c r="BN389" s="64">
        <f>IFERROR(Y389*I389/H389,"0")</f>
        <v>250.92000000000002</v>
      </c>
      <c r="BO389" s="64">
        <f>IFERROR(1/J389*(X389/H389),"0")</f>
        <v>0.52655677655677657</v>
      </c>
      <c r="BP389" s="64">
        <f>IFERROR(1/J389*(Y389/H389),"0")</f>
        <v>0.5357142857142857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134</v>
      </c>
      <c r="Y391" s="780">
        <f>IFERROR(IF(X391="",0,CEILING((X391/$H391),1)*$H391),"")</f>
        <v>134.4</v>
      </c>
      <c r="Z391" s="36">
        <f>IFERROR(IF(Y391=0,"",ROUNDUP(Y391/H391,0)*0.02175),"")</f>
        <v>0.34799999999999998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142.99714285714288</v>
      </c>
      <c r="BN391" s="64">
        <f>IFERROR(Y391*I391/H391,"0")</f>
        <v>143.42400000000001</v>
      </c>
      <c r="BO391" s="64">
        <f>IFERROR(1/J391*(X391/H391),"0")</f>
        <v>0.2848639455782313</v>
      </c>
      <c r="BP391" s="64">
        <f>IFERROR(1/J391*(Y391/H391),"0")</f>
        <v>0.2857142857142857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61.868131868131869</v>
      </c>
      <c r="Y392" s="781">
        <f>IFERROR(Y388/H388,"0")+IFERROR(Y389/H389,"0")+IFERROR(Y390/H390,"0")+IFERROR(Y391/H391,"0")</f>
        <v>63</v>
      </c>
      <c r="Z392" s="781">
        <f>IFERROR(IF(Z388="",0,Z388),"0")+IFERROR(IF(Z389="",0,Z389),"0")+IFERROR(IF(Z390="",0,Z390),"0")+IFERROR(IF(Z391="",0,Z391),"0")</f>
        <v>1.37025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502</v>
      </c>
      <c r="Y393" s="781">
        <f>IFERROR(SUM(Y388:Y391),"0")</f>
        <v>511.20000000000005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15</v>
      </c>
      <c r="Y397" s="780">
        <f>IFERROR(IF(X397="",0,CEILING((X397/$H397),1)*$H397),"")</f>
        <v>15.299999999999999</v>
      </c>
      <c r="Z397" s="36">
        <f>IFERROR(IF(Y397=0,"",ROUNDUP(Y397/H397,0)*0.00651),"")</f>
        <v>3.9059999999999997E-2</v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17.382352941176475</v>
      </c>
      <c r="BN397" s="64">
        <f>IFERROR(Y397*I397/H397,"0")</f>
        <v>17.73</v>
      </c>
      <c r="BO397" s="64">
        <f>IFERROR(1/J397*(X397/H397),"0")</f>
        <v>3.2320620555914677E-2</v>
      </c>
      <c r="BP397" s="64">
        <f>IFERROR(1/J397*(Y397/H397),"0")</f>
        <v>3.2967032967032968E-2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44</v>
      </c>
      <c r="Y398" s="780">
        <f>IFERROR(IF(X398="",0,CEILING((X398/$H398),1)*$H398),"")</f>
        <v>45.9</v>
      </c>
      <c r="Z398" s="36">
        <f>IFERROR(IF(Y398=0,"",ROUNDUP(Y398/H398,0)*0.00651),"")</f>
        <v>0.11718000000000001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49.694117647058825</v>
      </c>
      <c r="BN398" s="64">
        <f>IFERROR(Y398*I398/H398,"0")</f>
        <v>51.839999999999996</v>
      </c>
      <c r="BO398" s="64">
        <f>IFERROR(1/J398*(X398/H398),"0")</f>
        <v>9.4807153630683066E-2</v>
      </c>
      <c r="BP398" s="64">
        <f>IFERROR(1/J398*(Y398/H398),"0")</f>
        <v>9.8901098901098911E-2</v>
      </c>
    </row>
    <row r="399" spans="1:68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23.137254901960787</v>
      </c>
      <c r="Y399" s="781">
        <f>IFERROR(Y395/H395,"0")+IFERROR(Y396/H396,"0")+IFERROR(Y397/H397,"0")+IFERROR(Y398/H398,"0")</f>
        <v>24</v>
      </c>
      <c r="Z399" s="781">
        <f>IFERROR(IF(Z395="",0,Z395),"0")+IFERROR(IF(Z396="",0,Z396),"0")+IFERROR(IF(Z397="",0,Z397),"0")+IFERROR(IF(Z398="",0,Z398),"0")</f>
        <v>0.15623999999999999</v>
      </c>
      <c r="AA399" s="782"/>
      <c r="AB399" s="782"/>
      <c r="AC399" s="782"/>
    </row>
    <row r="400" spans="1:68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59</v>
      </c>
      <c r="Y400" s="781">
        <f>IFERROR(SUM(Y395:Y398),"0")</f>
        <v>61.199999999999996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240</v>
      </c>
      <c r="Y422" s="780">
        <f t="shared" si="87"/>
        <v>240</v>
      </c>
      <c r="Z422" s="36">
        <f>IFERROR(IF(Y422=0,"",ROUNDUP(Y422/H422,0)*0.02175),"")</f>
        <v>0.34799999999999998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247.68</v>
      </c>
      <c r="BN422" s="64">
        <f t="shared" si="89"/>
        <v>247.68</v>
      </c>
      <c r="BO422" s="64">
        <f t="shared" si="90"/>
        <v>0.33333333333333331</v>
      </c>
      <c r="BP422" s="64">
        <f t="shared" si="91"/>
        <v>0.33333333333333331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308</v>
      </c>
      <c r="Y424" s="780">
        <f t="shared" si="87"/>
        <v>315</v>
      </c>
      <c r="Z424" s="36">
        <f>IFERROR(IF(Y424=0,"",ROUNDUP(Y424/H424,0)*0.02175),"")</f>
        <v>0.45674999999999999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317.85599999999999</v>
      </c>
      <c r="BN424" s="64">
        <f t="shared" si="89"/>
        <v>325.08</v>
      </c>
      <c r="BO424" s="64">
        <f t="shared" si="90"/>
        <v>0.42777777777777781</v>
      </c>
      <c r="BP424" s="64">
        <f t="shared" si="91"/>
        <v>0.4375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239</v>
      </c>
      <c r="Y426" s="780">
        <f t="shared" si="87"/>
        <v>240</v>
      </c>
      <c r="Z426" s="36">
        <f>IFERROR(IF(Y426=0,"",ROUNDUP(Y426/H426,0)*0.02175),"")</f>
        <v>0.34799999999999998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246.64800000000002</v>
      </c>
      <c r="BN426" s="64">
        <f t="shared" si="89"/>
        <v>247.68</v>
      </c>
      <c r="BO426" s="64">
        <f t="shared" si="90"/>
        <v>0.33194444444444443</v>
      </c>
      <c r="BP426" s="64">
        <f t="shared" si="91"/>
        <v>0.33333333333333331</v>
      </c>
    </row>
    <row r="427" spans="1:68" ht="27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140</v>
      </c>
      <c r="Y427" s="780">
        <f t="shared" si="87"/>
        <v>150</v>
      </c>
      <c r="Z427" s="36">
        <f>IFERROR(IF(Y427=0,"",ROUNDUP(Y427/H427,0)*0.02175),"")</f>
        <v>0.21749999999999997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144.48000000000002</v>
      </c>
      <c r="BN427" s="64">
        <f t="shared" si="89"/>
        <v>154.80000000000001</v>
      </c>
      <c r="BO427" s="64">
        <f t="shared" si="90"/>
        <v>0.19444444444444445</v>
      </c>
      <c r="BP427" s="64">
        <f t="shared" si="91"/>
        <v>0.20833333333333331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61.800000000000004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63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1.37025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927</v>
      </c>
      <c r="Y432" s="781">
        <f>IFERROR(SUM(Y421:Y430),"0")</f>
        <v>945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600</v>
      </c>
      <c r="Y434" s="780">
        <f>IFERROR(IF(X434="",0,CEILING((X434/$H434),1)*$H434),"")</f>
        <v>600</v>
      </c>
      <c r="Z434" s="36">
        <f>IFERROR(IF(Y434=0,"",ROUNDUP(Y434/H434,0)*0.02175),"")</f>
        <v>0.86999999999999988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619.20000000000005</v>
      </c>
      <c r="BN434" s="64">
        <f>IFERROR(Y434*I434/H434,"0")</f>
        <v>619.20000000000005</v>
      </c>
      <c r="BO434" s="64">
        <f>IFERROR(1/J434*(X434/H434),"0")</f>
        <v>0.83333333333333326</v>
      </c>
      <c r="BP434" s="64">
        <f>IFERROR(1/J434*(Y434/H434),"0")</f>
        <v>0.83333333333333326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40</v>
      </c>
      <c r="Y436" s="781">
        <f>IFERROR(Y434/H434,"0")+IFERROR(Y435/H435,"0")</f>
        <v>40</v>
      </c>
      <c r="Z436" s="781">
        <f>IFERROR(IF(Z434="",0,Z434),"0")+IFERROR(IF(Z435="",0,Z435),"0")</f>
        <v>0.86999999999999988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600</v>
      </c>
      <c r="Y437" s="781">
        <f>IFERROR(SUM(Y434:Y435),"0")</f>
        <v>600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22</v>
      </c>
      <c r="Y440" s="780">
        <f>IFERROR(IF(X440="",0,CEILING((X440/$H440),1)*$H440),"")</f>
        <v>27</v>
      </c>
      <c r="Z440" s="36">
        <f>IFERROR(IF(Y440=0,"",ROUNDUP(Y440/H440,0)*0.01898),"")</f>
        <v>5.6940000000000004E-2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23.268666666666668</v>
      </c>
      <c r="BN440" s="64">
        <f>IFERROR(Y440*I440/H440,"0")</f>
        <v>28.556999999999999</v>
      </c>
      <c r="BO440" s="64">
        <f>IFERROR(1/J440*(X440/H440),"0")</f>
        <v>3.8194444444444448E-2</v>
      </c>
      <c r="BP440" s="64">
        <f>IFERROR(1/J440*(Y440/H440),"0")</f>
        <v>4.6875E-2</v>
      </c>
    </row>
    <row r="441" spans="1:68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2.4444444444444446</v>
      </c>
      <c r="Y441" s="781">
        <f>IFERROR(Y439/H439,"0")+IFERROR(Y440/H440,"0")</f>
        <v>3</v>
      </c>
      <c r="Z441" s="781">
        <f>IFERROR(IF(Z439="",0,Z439),"0")+IFERROR(IF(Z440="",0,Z440),"0")</f>
        <v>5.6940000000000004E-2</v>
      </c>
      <c r="AA441" s="782"/>
      <c r="AB441" s="782"/>
      <c r="AC441" s="782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22</v>
      </c>
      <c r="Y442" s="781">
        <f>IFERROR(SUM(Y439:Y440),"0")</f>
        <v>27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331</v>
      </c>
      <c r="Y465" s="780">
        <f>IFERROR(IF(X465="",0,CEILING((X465/$H465),1)*$H465),"")</f>
        <v>333</v>
      </c>
      <c r="Z465" s="36">
        <f>IFERROR(IF(Y465=0,"",ROUNDUP(Y465/H465,0)*0.01898),"")</f>
        <v>0.70226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350.08766666666668</v>
      </c>
      <c r="BN465" s="64">
        <f>IFERROR(Y465*I465/H465,"0")</f>
        <v>352.20300000000003</v>
      </c>
      <c r="BO465" s="64">
        <f>IFERROR(1/J465*(X465/H465),"0")</f>
        <v>0.57465277777777779</v>
      </c>
      <c r="BP465" s="64">
        <f>IFERROR(1/J465*(Y465/H465),"0")</f>
        <v>0.578125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36.777777777777779</v>
      </c>
      <c r="Y470" s="781">
        <f>IFERROR(Y465/H465,"0")+IFERROR(Y466/H466,"0")+IFERROR(Y467/H467,"0")+IFERROR(Y468/H468,"0")+IFERROR(Y469/H469,"0")</f>
        <v>37</v>
      </c>
      <c r="Z470" s="781">
        <f>IFERROR(IF(Z465="",0,Z465),"0")+IFERROR(IF(Z466="",0,Z466),"0")+IFERROR(IF(Z467="",0,Z467),"0")+IFERROR(IF(Z468="",0,Z468),"0")+IFERROR(IF(Z469="",0,Z469),"0")</f>
        <v>0.70226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331</v>
      </c>
      <c r="Y471" s="781">
        <f>IFERROR(SUM(Y465:Y469),"0")</f>
        <v>333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154</v>
      </c>
      <c r="Y542" s="780">
        <f t="shared" si="103"/>
        <v>158.4</v>
      </c>
      <c r="Z542" s="36">
        <f t="shared" si="104"/>
        <v>0.35880000000000001</v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164.49999999999997</v>
      </c>
      <c r="BN542" s="64">
        <f t="shared" si="106"/>
        <v>169.2</v>
      </c>
      <c r="BO542" s="64">
        <f t="shared" si="107"/>
        <v>0.28044871794871795</v>
      </c>
      <c r="BP542" s="64">
        <f t="shared" si="108"/>
        <v>0.28846153846153849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300</v>
      </c>
      <c r="Y544" s="780">
        <f t="shared" si="103"/>
        <v>300.96000000000004</v>
      </c>
      <c r="Z544" s="36">
        <f t="shared" si="104"/>
        <v>0.68171999999999999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320.45454545454544</v>
      </c>
      <c r="BN544" s="64">
        <f t="shared" si="106"/>
        <v>321.48</v>
      </c>
      <c r="BO544" s="64">
        <f t="shared" si="107"/>
        <v>0.54632867132867136</v>
      </c>
      <c r="BP544" s="64">
        <f t="shared" si="108"/>
        <v>0.54807692307692313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250</v>
      </c>
      <c r="Y546" s="780">
        <f t="shared" si="103"/>
        <v>253.44</v>
      </c>
      <c r="Z546" s="36">
        <f t="shared" si="104"/>
        <v>0.57408000000000003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267.04545454545456</v>
      </c>
      <c r="BN546" s="64">
        <f t="shared" si="106"/>
        <v>270.71999999999997</v>
      </c>
      <c r="BO546" s="64">
        <f t="shared" si="107"/>
        <v>0.45527389277389274</v>
      </c>
      <c r="BP546" s="64">
        <f t="shared" si="108"/>
        <v>0.46153846153846156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19</v>
      </c>
      <c r="Y547" s="780">
        <f t="shared" si="103"/>
        <v>21.6</v>
      </c>
      <c r="Z547" s="36">
        <f>IFERROR(IF(Y547=0,"",ROUNDUP(Y547/H547,0)*0.00902),"")</f>
        <v>5.4120000000000001E-2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20.108333333333334</v>
      </c>
      <c r="BN547" s="64">
        <f t="shared" si="106"/>
        <v>22.860000000000003</v>
      </c>
      <c r="BO547" s="64">
        <f t="shared" si="107"/>
        <v>3.9983164983164982E-2</v>
      </c>
      <c r="BP547" s="64">
        <f t="shared" si="108"/>
        <v>4.5454545454545456E-2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138.61111111111109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141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1.6687199999999998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723</v>
      </c>
      <c r="Y557" s="781">
        <f>IFERROR(SUM(Y541:Y555),"0")</f>
        <v>734.4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258</v>
      </c>
      <c r="Y560" s="780">
        <f>IFERROR(IF(X560="",0,CEILING((X560/$H560),1)*$H560),"")</f>
        <v>258.72000000000003</v>
      </c>
      <c r="Z560" s="36">
        <f>IFERROR(IF(Y560=0,"",ROUNDUP(Y560/H560,0)*0.01196),"")</f>
        <v>0.58604000000000001</v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275.59090909090907</v>
      </c>
      <c r="BN560" s="64">
        <f>IFERROR(Y560*I560/H560,"0")</f>
        <v>276.36</v>
      </c>
      <c r="BO560" s="64">
        <f>IFERROR(1/J560*(X560/H560),"0")</f>
        <v>0.46984265734265734</v>
      </c>
      <c r="BP560" s="64">
        <f>IFERROR(1/J560*(Y560/H560),"0")</f>
        <v>0.4711538461538462</v>
      </c>
    </row>
    <row r="561" spans="1:68" ht="16.5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60</v>
      </c>
      <c r="Y561" s="780">
        <f>IFERROR(IF(X561="",0,CEILING((X561/$H561),1)*$H561),"")</f>
        <v>62.4</v>
      </c>
      <c r="Z561" s="36">
        <f>IFERROR(IF(Y561=0,"",ROUNDUP(Y561/H561,0)*0.00902),"")</f>
        <v>0.11726</v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86.625</v>
      </c>
      <c r="BN561" s="64">
        <f>IFERROR(Y561*I561/H561,"0")</f>
        <v>90.089999999999989</v>
      </c>
      <c r="BO561" s="64">
        <f>IFERROR(1/J561*(X561/H561),"0")</f>
        <v>9.4696969696969696E-2</v>
      </c>
      <c r="BP561" s="64">
        <f>IFERROR(1/J561*(Y561/H561),"0")</f>
        <v>9.8484848484848481E-2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61.36363636363636</v>
      </c>
      <c r="Y562" s="781">
        <f>IFERROR(Y559/H559,"0")+IFERROR(Y560/H560,"0")+IFERROR(Y561/H561,"0")</f>
        <v>62</v>
      </c>
      <c r="Z562" s="781">
        <f>IFERROR(IF(Z559="",0,Z559),"0")+IFERROR(IF(Z560="",0,Z560),"0")+IFERROR(IF(Z561="",0,Z561),"0")</f>
        <v>0.70330000000000004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318</v>
      </c>
      <c r="Y563" s="781">
        <f>IFERROR(SUM(Y559:Y561),"0")</f>
        <v>321.12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258</v>
      </c>
      <c r="Y565" s="780">
        <f t="shared" ref="Y565:Y578" si="109">IFERROR(IF(X565="",0,CEILING((X565/$H565),1)*$H565),"")</f>
        <v>258.72000000000003</v>
      </c>
      <c r="Z565" s="36">
        <f>IFERROR(IF(Y565=0,"",ROUNDUP(Y565/H565,0)*0.01196),"")</f>
        <v>0.58604000000000001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275.59090909090907</v>
      </c>
      <c r="BN565" s="64">
        <f t="shared" ref="BN565:BN578" si="111">IFERROR(Y565*I565/H565,"0")</f>
        <v>276.36</v>
      </c>
      <c r="BO565" s="64">
        <f t="shared" ref="BO565:BO578" si="112">IFERROR(1/J565*(X565/H565),"0")</f>
        <v>0.46984265734265734</v>
      </c>
      <c r="BP565" s="64">
        <f t="shared" ref="BP565:BP578" si="113">IFERROR(1/J565*(Y565/H565),"0")</f>
        <v>0.4711538461538462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234</v>
      </c>
      <c r="Y567" s="780">
        <f t="shared" si="109"/>
        <v>237.60000000000002</v>
      </c>
      <c r="Z567" s="36">
        <f>IFERROR(IF(Y567=0,"",ROUNDUP(Y567/H567,0)*0.01196),"")</f>
        <v>0.53820000000000001</v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249.95454545454544</v>
      </c>
      <c r="BN567" s="64">
        <f t="shared" si="111"/>
        <v>253.8</v>
      </c>
      <c r="BO567" s="64">
        <f t="shared" si="112"/>
        <v>0.42613636363636359</v>
      </c>
      <c r="BP567" s="64">
        <f t="shared" si="113"/>
        <v>0.43269230769230771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199</v>
      </c>
      <c r="Y569" s="780">
        <f t="shared" si="109"/>
        <v>200.64000000000001</v>
      </c>
      <c r="Z569" s="36">
        <f>IFERROR(IF(Y569=0,"",ROUNDUP(Y569/H569,0)*0.01196),"")</f>
        <v>0.45448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212.56818181818178</v>
      </c>
      <c r="BN569" s="64">
        <f t="shared" si="111"/>
        <v>214.32</v>
      </c>
      <c r="BO569" s="64">
        <f t="shared" si="112"/>
        <v>0.36239801864801863</v>
      </c>
      <c r="BP569" s="64">
        <f t="shared" si="113"/>
        <v>0.36538461538461542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130.87121212121212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132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1.5787199999999999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691</v>
      </c>
      <c r="Y580" s="781">
        <f>IFERROR(SUM(Y565:Y578),"0")</f>
        <v>696.96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10203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10351.579999999998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10812.780658320577</v>
      </c>
      <c r="Y668" s="781">
        <f>IFERROR(SUM(BN22:BN664),"0")</f>
        <v>10971.133000000002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18</v>
      </c>
      <c r="Y669" s="38">
        <f>ROUNDUP(SUM(BP22:BP664),0)</f>
        <v>19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11262.780658320577</v>
      </c>
      <c r="Y670" s="781">
        <f>GrossWeightTotalR+PalletQtyTotalR*25</f>
        <v>11446.133000000002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1784.6257637068488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1812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21.58588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1089.8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608.4</v>
      </c>
      <c r="E677" s="46">
        <f>IFERROR(Y105*1,"0")+IFERROR(Y106*1,"0")+IFERROR(Y107*1,"0")+IFERROR(Y111*1,"0")+IFERROR(Y112*1,"0")+IFERROR(Y113*1,"0")+IFERROR(Y114*1,"0")+IFERROR(Y115*1,"0")+IFERROR(Y116*1,"0")</f>
        <v>924.6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1257.1999999999998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329.70000000000005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1518.6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92.8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295.2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577.79999999999995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1572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333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1752.4800000000002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6,00"/>
        <filter val="1 784,63"/>
        <filter val="1,48"/>
        <filter val="10 203,00"/>
        <filter val="10 812,78"/>
        <filter val="11 262,78"/>
        <filter val="114,52"/>
        <filter val="117,08"/>
        <filter val="122,08"/>
        <filter val="122,78"/>
        <filter val="125,00"/>
        <filter val="127,00"/>
        <filter val="130,87"/>
        <filter val="133,00"/>
        <filter val="134,00"/>
        <filter val="138,00"/>
        <filter val="138,61"/>
        <filter val="140,00"/>
        <filter val="143,89"/>
        <filter val="15,00"/>
        <filter val="150,00"/>
        <filter val="154,00"/>
        <filter val="159,00"/>
        <filter val="167,00"/>
        <filter val="168,00"/>
        <filter val="172,00"/>
        <filter val="176,00"/>
        <filter val="18"/>
        <filter val="18,57"/>
        <filter val="19,00"/>
        <filter val="199,00"/>
        <filter val="2,44"/>
        <filter val="2,50"/>
        <filter val="20,83"/>
        <filter val="21,00"/>
        <filter val="22,00"/>
        <filter val="222,00"/>
        <filter val="225,00"/>
        <filter val="229,00"/>
        <filter val="23,00"/>
        <filter val="23,14"/>
        <filter val="230,00"/>
        <filter val="234,00"/>
        <filter val="239,00"/>
        <filter val="240,00"/>
        <filter val="247,68"/>
        <filter val="250,00"/>
        <filter val="257,00"/>
        <filter val="258,00"/>
        <filter val="26,25"/>
        <filter val="263,00"/>
        <filter val="267,00"/>
        <filter val="27,00"/>
        <filter val="293,00"/>
        <filter val="297,00"/>
        <filter val="300,00"/>
        <filter val="308,00"/>
        <filter val="318,00"/>
        <filter val="32,50"/>
        <filter val="32,85"/>
        <filter val="325,00"/>
        <filter val="331,00"/>
        <filter val="34,00"/>
        <filter val="36,00"/>
        <filter val="36,78"/>
        <filter val="379,00"/>
        <filter val="39,00"/>
        <filter val="4,00"/>
        <filter val="40,00"/>
        <filter val="401,00"/>
        <filter val="429,00"/>
        <filter val="44,00"/>
        <filter val="46,00"/>
        <filter val="5,48"/>
        <filter val="502,00"/>
        <filter val="506,00"/>
        <filter val="518,00"/>
        <filter val="58,78"/>
        <filter val="59,00"/>
        <filter val="591,00"/>
        <filter val="60,00"/>
        <filter val="600,00"/>
        <filter val="61,17"/>
        <filter val="61,36"/>
        <filter val="61,80"/>
        <filter val="61,87"/>
        <filter val="63,00"/>
        <filter val="691,00"/>
        <filter val="7,16"/>
        <filter val="70,00"/>
        <filter val="723,00"/>
        <filter val="740,00"/>
        <filter val="78,00"/>
        <filter val="803,00"/>
        <filter val="83,00"/>
        <filter val="86,00"/>
        <filter val="92,16"/>
        <filter val="927,00"/>
        <filter val="93,00"/>
        <filter val="993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2025-01-24T10:57:20Z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