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99A99B-8C81-4881-B123-A5AF6C35E0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X377" i="1"/>
  <c r="X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1" i="1" s="1"/>
  <c r="BO22" i="1"/>
  <c r="BM22" i="1"/>
  <c r="Y22" i="1"/>
  <c r="P22" i="1"/>
  <c r="H10" i="1"/>
  <c r="A9" i="1"/>
  <c r="F10" i="1" s="1"/>
  <c r="D7" i="1"/>
  <c r="Q6" i="1"/>
  <c r="P2" i="1"/>
  <c r="BP429" i="1" l="1"/>
  <c r="BN429" i="1"/>
  <c r="Z429" i="1"/>
  <c r="BP461" i="1"/>
  <c r="BN461" i="1"/>
  <c r="Z461" i="1"/>
  <c r="BP490" i="1"/>
  <c r="BN490" i="1"/>
  <c r="Z490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0" i="1"/>
  <c r="BN50" i="1"/>
  <c r="Z65" i="1"/>
  <c r="BN65" i="1"/>
  <c r="Z75" i="1"/>
  <c r="BN75" i="1"/>
  <c r="Y87" i="1"/>
  <c r="Z89" i="1"/>
  <c r="BN89" i="1"/>
  <c r="Z106" i="1"/>
  <c r="BN106" i="1"/>
  <c r="Y117" i="1"/>
  <c r="Z130" i="1"/>
  <c r="BN130" i="1"/>
  <c r="Z140" i="1"/>
  <c r="BN140" i="1"/>
  <c r="Z159" i="1"/>
  <c r="BN159" i="1"/>
  <c r="Z164" i="1"/>
  <c r="BN164" i="1"/>
  <c r="H677" i="1"/>
  <c r="Y179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Z336" i="1"/>
  <c r="BN336" i="1"/>
  <c r="Z341" i="1"/>
  <c r="BN341" i="1"/>
  <c r="Z365" i="1"/>
  <c r="BN365" i="1"/>
  <c r="Z379" i="1"/>
  <c r="BN379" i="1"/>
  <c r="Z404" i="1"/>
  <c r="BN404" i="1"/>
  <c r="Z409" i="1"/>
  <c r="Z410" i="1" s="1"/>
  <c r="BN409" i="1"/>
  <c r="BP409" i="1"/>
  <c r="Z413" i="1"/>
  <c r="BN413" i="1"/>
  <c r="BP421" i="1"/>
  <c r="BN421" i="1"/>
  <c r="Z421" i="1"/>
  <c r="Y446" i="1"/>
  <c r="Y445" i="1"/>
  <c r="BP444" i="1"/>
  <c r="BN444" i="1"/>
  <c r="Z444" i="1"/>
  <c r="Z445" i="1" s="1"/>
  <c r="BP449" i="1"/>
  <c r="BN449" i="1"/>
  <c r="Z449" i="1"/>
  <c r="BP487" i="1"/>
  <c r="BN487" i="1"/>
  <c r="Z487" i="1"/>
  <c r="BP495" i="1"/>
  <c r="BN495" i="1"/>
  <c r="Z495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BP304" i="1"/>
  <c r="BN304" i="1"/>
  <c r="Z304" i="1"/>
  <c r="BP347" i="1"/>
  <c r="BN347" i="1"/>
  <c r="Z347" i="1"/>
  <c r="BP367" i="1"/>
  <c r="BN367" i="1"/>
  <c r="Z367" i="1"/>
  <c r="BP381" i="1"/>
  <c r="BN381" i="1"/>
  <c r="Z381" i="1"/>
  <c r="BP390" i="1"/>
  <c r="BN390" i="1"/>
  <c r="Z390" i="1"/>
  <c r="BP396" i="1"/>
  <c r="BN396" i="1"/>
  <c r="Z396" i="1"/>
  <c r="BP415" i="1"/>
  <c r="BN415" i="1"/>
  <c r="Z415" i="1"/>
  <c r="BP427" i="1"/>
  <c r="BN427" i="1"/>
  <c r="Z427" i="1"/>
  <c r="BP455" i="1"/>
  <c r="BN455" i="1"/>
  <c r="Z455" i="1"/>
  <c r="BP483" i="1"/>
  <c r="BN483" i="1"/>
  <c r="Z483" i="1"/>
  <c r="BP485" i="1"/>
  <c r="BN485" i="1"/>
  <c r="Z485" i="1"/>
  <c r="BP493" i="1"/>
  <c r="BN493" i="1"/>
  <c r="Z493" i="1"/>
  <c r="B677" i="1"/>
  <c r="X669" i="1"/>
  <c r="Y34" i="1"/>
  <c r="Z48" i="1"/>
  <c r="BN48" i="1"/>
  <c r="Z52" i="1"/>
  <c r="BN52" i="1"/>
  <c r="Y58" i="1"/>
  <c r="Z63" i="1"/>
  <c r="BN63" i="1"/>
  <c r="Z67" i="1"/>
  <c r="BN67" i="1"/>
  <c r="Z73" i="1"/>
  <c r="BN73" i="1"/>
  <c r="BP73" i="1"/>
  <c r="Z81" i="1"/>
  <c r="BN81" i="1"/>
  <c r="Z85" i="1"/>
  <c r="BN85" i="1"/>
  <c r="Y95" i="1"/>
  <c r="Z91" i="1"/>
  <c r="BN91" i="1"/>
  <c r="Z99" i="1"/>
  <c r="BN99" i="1"/>
  <c r="E677" i="1"/>
  <c r="Z112" i="1"/>
  <c r="BN112" i="1"/>
  <c r="F677" i="1"/>
  <c r="Z124" i="1"/>
  <c r="BN124" i="1"/>
  <c r="Y134" i="1"/>
  <c r="Z132" i="1"/>
  <c r="BN132" i="1"/>
  <c r="Y144" i="1"/>
  <c r="Z138" i="1"/>
  <c r="BN138" i="1"/>
  <c r="Z142" i="1"/>
  <c r="BN142" i="1"/>
  <c r="Y148" i="1"/>
  <c r="Z153" i="1"/>
  <c r="BN153" i="1"/>
  <c r="Y166" i="1"/>
  <c r="Z175" i="1"/>
  <c r="BN175" i="1"/>
  <c r="Z183" i="1"/>
  <c r="BN183" i="1"/>
  <c r="Y201" i="1"/>
  <c r="Z195" i="1"/>
  <c r="BN195" i="1"/>
  <c r="Z199" i="1"/>
  <c r="BN199" i="1"/>
  <c r="J677" i="1"/>
  <c r="Z210" i="1"/>
  <c r="BN210" i="1"/>
  <c r="BP210" i="1"/>
  <c r="Y224" i="1"/>
  <c r="Z218" i="1"/>
  <c r="BN218" i="1"/>
  <c r="Z222" i="1"/>
  <c r="BN222" i="1"/>
  <c r="Z228" i="1"/>
  <c r="BN228" i="1"/>
  <c r="Z232" i="1"/>
  <c r="BN232" i="1"/>
  <c r="Z236" i="1"/>
  <c r="BN236" i="1"/>
  <c r="Z244" i="1"/>
  <c r="BN244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O677" i="1"/>
  <c r="Y293" i="1"/>
  <c r="BP292" i="1"/>
  <c r="BN292" i="1"/>
  <c r="Z292" i="1"/>
  <c r="Z293" i="1" s="1"/>
  <c r="BP297" i="1"/>
  <c r="BN297" i="1"/>
  <c r="Z297" i="1"/>
  <c r="BP308" i="1"/>
  <c r="BN308" i="1"/>
  <c r="Z308" i="1"/>
  <c r="BP363" i="1"/>
  <c r="BN363" i="1"/>
  <c r="Z363" i="1"/>
  <c r="BP375" i="1"/>
  <c r="BN375" i="1"/>
  <c r="Z375" i="1"/>
  <c r="BP389" i="1"/>
  <c r="BN389" i="1"/>
  <c r="Z389" i="1"/>
  <c r="BP395" i="1"/>
  <c r="BN395" i="1"/>
  <c r="Z395" i="1"/>
  <c r="Y406" i="1"/>
  <c r="BP402" i="1"/>
  <c r="BN402" i="1"/>
  <c r="Z402" i="1"/>
  <c r="BP423" i="1"/>
  <c r="BN423" i="1"/>
  <c r="Z423" i="1"/>
  <c r="BP435" i="1"/>
  <c r="BN435" i="1"/>
  <c r="Z435" i="1"/>
  <c r="BP451" i="1"/>
  <c r="BN451" i="1"/>
  <c r="Z451" i="1"/>
  <c r="BP467" i="1"/>
  <c r="BN467" i="1"/>
  <c r="Z467" i="1"/>
  <c r="BP484" i="1"/>
  <c r="BN484" i="1"/>
  <c r="Z484" i="1"/>
  <c r="BP492" i="1"/>
  <c r="BN492" i="1"/>
  <c r="Z492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X677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Z590" i="1" s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86" i="1"/>
  <c r="Y585" i="1"/>
  <c r="H9" i="1"/>
  <c r="A10" i="1"/>
  <c r="X668" i="1"/>
  <c r="X670" i="1" s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BP307" i="1"/>
  <c r="BN307" i="1"/>
  <c r="Z307" i="1"/>
  <c r="BP342" i="1"/>
  <c r="BN342" i="1"/>
  <c r="Z342" i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Z531" i="1" s="1"/>
  <c r="Y531" i="1"/>
  <c r="K677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Y400" i="1"/>
  <c r="BP403" i="1"/>
  <c r="BN403" i="1"/>
  <c r="Z403" i="1"/>
  <c r="Z405" i="1" s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Z556" i="1" s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436" i="1" l="1"/>
  <c r="Z212" i="1"/>
  <c r="Z207" i="1"/>
  <c r="Z416" i="1"/>
  <c r="Z343" i="1"/>
  <c r="Z399" i="1"/>
  <c r="Z629" i="1"/>
  <c r="Z95" i="1"/>
  <c r="Z522" i="1"/>
  <c r="Z385" i="1"/>
  <c r="Z288" i="1"/>
  <c r="Z647" i="1"/>
  <c r="Z612" i="1"/>
  <c r="Z619" i="1"/>
  <c r="Z585" i="1"/>
  <c r="Z504" i="1"/>
  <c r="Z457" i="1"/>
  <c r="Z431" i="1"/>
  <c r="Z392" i="1"/>
  <c r="Z441" i="1"/>
  <c r="Z369" i="1"/>
  <c r="Z310" i="1"/>
  <c r="Z237" i="1"/>
  <c r="Z223" i="1"/>
  <c r="Z201" i="1"/>
  <c r="Z179" i="1"/>
  <c r="Z155" i="1"/>
  <c r="Z143" i="1"/>
  <c r="Z117" i="1"/>
  <c r="Z108" i="1"/>
  <c r="Z86" i="1"/>
  <c r="Z77" i="1"/>
  <c r="Z70" i="1"/>
  <c r="Z53" i="1"/>
  <c r="Z300" i="1"/>
  <c r="Z271" i="1"/>
  <c r="Y669" i="1"/>
  <c r="Z376" i="1"/>
  <c r="Z258" i="1"/>
  <c r="Z246" i="1"/>
  <c r="Z640" i="1"/>
  <c r="Z470" i="1"/>
  <c r="Z579" i="1"/>
  <c r="Z166" i="1"/>
  <c r="Z133" i="1"/>
  <c r="Z126" i="1"/>
  <c r="Z101" i="1"/>
  <c r="Z34" i="1"/>
  <c r="Z672" i="1" s="1"/>
  <c r="Y671" i="1"/>
  <c r="Y668" i="1"/>
  <c r="Y670" i="1" s="1"/>
  <c r="Y667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<sst xmlns="http://schemas.openxmlformats.org/spreadsheetml/2006/main" count="3167" uniqueCount="1091">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</sst>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112" sqref="AA11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45684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50</v>
      </c>
      <c r="Y112" s="780">
        <f t="shared" si="26"/>
        <v>50.400000000000006</v>
      </c>
      <c r="Z112" s="36">
        <f>IFERROR(IF(Y112=0,"",ROUNDUP(Y112/H112,0)*0.01898),"")</f>
        <v>0.11388000000000001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53.089285714285715</v>
      </c>
      <c r="BN112" s="64">
        <f t="shared" si="28"/>
        <v>53.514000000000003</v>
      </c>
      <c r="BO112" s="64">
        <f t="shared" si="29"/>
        <v>9.3005952380952384E-2</v>
      </c>
      <c r="BP112" s="64">
        <f t="shared" si="30"/>
        <v>9.375E-2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5.9523809523809526</v>
      </c>
      <c r="Y117" s="781">
        <f>IFERROR(Y111/H111,"0")+IFERROR(Y112/H112,"0")+IFERROR(Y113/H113,"0")+IFERROR(Y114/H114,"0")+IFERROR(Y115/H115,"0")+IFERROR(Y116/H116,"0")</f>
        <v>6</v>
      </c>
      <c r="Z117" s="781">
        <f>IFERROR(IF(Z111="",0,Z111),"0")+IFERROR(IF(Z112="",0,Z112),"0")+IFERROR(IF(Z113="",0,Z113),"0")+IFERROR(IF(Z114="",0,Z114),"0")+IFERROR(IF(Z115="",0,Z115),"0")+IFERROR(IF(Z116="",0,Z116),"0")</f>
        <v>0.11388000000000001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50</v>
      </c>
      <c r="Y118" s="781">
        <f>IFERROR(SUM(Y111:Y116),"0")</f>
        <v>50.400000000000006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50</v>
      </c>
      <c r="Y136" s="780">
        <f t="shared" ref="Y136:Y142" si="31">IFERROR(IF(X136="",0,CEILING((X136/$H136),1)*$H136),"")</f>
        <v>50.400000000000006</v>
      </c>
      <c r="Z136" s="36">
        <f>IFERROR(IF(Y136=0,"",ROUNDUP(Y136/H136,0)*0.01898),"")</f>
        <v>0.11388000000000001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53.053571428571431</v>
      </c>
      <c r="BN136" s="64">
        <f t="shared" ref="BN136:BN142" si="33">IFERROR(Y136*I136/H136,"0")</f>
        <v>53.478000000000002</v>
      </c>
      <c r="BO136" s="64">
        <f t="shared" ref="BO136:BO142" si="34">IFERROR(1/J136*(X136/H136),"0")</f>
        <v>9.3005952380952384E-2</v>
      </c>
      <c r="BP136" s="64">
        <f t="shared" ref="BP136:BP142" si="35">IFERROR(1/J136*(Y136/H136),"0")</f>
        <v>9.375E-2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5.9523809523809526</v>
      </c>
      <c r="Y143" s="781">
        <f>IFERROR(Y136/H136,"0")+IFERROR(Y137/H137,"0")+IFERROR(Y138/H138,"0")+IFERROR(Y139/H139,"0")+IFERROR(Y140/H140,"0")+IFERROR(Y141/H141,"0")+IFERROR(Y142/H142,"0")</f>
        <v>6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0.11388000000000001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50</v>
      </c>
      <c r="Y144" s="781">
        <f>IFERROR(SUM(Y136:Y142),"0")</f>
        <v>50.400000000000006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40</v>
      </c>
      <c r="Y194" s="780">
        <f t="shared" si="36"/>
        <v>42</v>
      </c>
      <c r="Z194" s="36">
        <f>IFERROR(IF(Y194=0,"",ROUNDUP(Y194/H194,0)*0.00902),"")</f>
        <v>9.0200000000000002E-2</v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42.571428571428562</v>
      </c>
      <c r="BN194" s="64">
        <f t="shared" si="38"/>
        <v>44.699999999999996</v>
      </c>
      <c r="BO194" s="64">
        <f t="shared" si="39"/>
        <v>7.2150072150072145E-2</v>
      </c>
      <c r="BP194" s="64">
        <f t="shared" si="40"/>
        <v>7.575757575757576E-2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40</v>
      </c>
      <c r="Y195" s="780">
        <f t="shared" si="36"/>
        <v>42</v>
      </c>
      <c r="Z195" s="36">
        <f>IFERROR(IF(Y195=0,"",ROUNDUP(Y195/H195,0)*0.00902),"")</f>
        <v>9.0200000000000002E-2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42</v>
      </c>
      <c r="BN195" s="64">
        <f t="shared" si="38"/>
        <v>44.099999999999994</v>
      </c>
      <c r="BO195" s="64">
        <f t="shared" si="39"/>
        <v>7.2150072150072145E-2</v>
      </c>
      <c r="BP195" s="64">
        <f t="shared" si="40"/>
        <v>7.575757575757576E-2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19.047619047619047</v>
      </c>
      <c r="Y201" s="781">
        <f>IFERROR(Y193/H193,"0")+IFERROR(Y194/H194,"0")+IFERROR(Y195/H195,"0")+IFERROR(Y196/H196,"0")+IFERROR(Y197/H197,"0")+IFERROR(Y198/H198,"0")+IFERROR(Y199/H199,"0")+IFERROR(Y200/H200,"0")</f>
        <v>20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0.1804</v>
      </c>
      <c r="AA201" s="782"/>
      <c r="AB201" s="782"/>
      <c r="AC201" s="782"/>
    </row>
    <row r="202" spans="1:68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80</v>
      </c>
      <c r="Y202" s="781">
        <f>IFERROR(SUM(Y193:Y200),"0")</f>
        <v>84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130</v>
      </c>
      <c r="Y226" s="780">
        <f t="shared" ref="Y226:Y236" si="46">IFERROR(IF(X226="",0,CEILING((X226/$H226),1)*$H226),"")</f>
        <v>137.69999999999999</v>
      </c>
      <c r="Z226" s="36">
        <f>IFERROR(IF(Y226=0,"",ROUNDUP(Y226/H226,0)*0.01898),"")</f>
        <v>0.32266</v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138.32962962962964</v>
      </c>
      <c r="BN226" s="64">
        <f t="shared" ref="BN226:BN236" si="48">IFERROR(Y226*I226/H226,"0")</f>
        <v>146.523</v>
      </c>
      <c r="BO226" s="64">
        <f t="shared" ref="BO226:BO236" si="49">IFERROR(1/J226*(X226/H226),"0")</f>
        <v>0.25077160493827161</v>
      </c>
      <c r="BP226" s="64">
        <f t="shared" ref="BP226:BP236" si="50">IFERROR(1/J226*(Y226/H226),"0")</f>
        <v>0.265625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170</v>
      </c>
      <c r="Y227" s="780">
        <f t="shared" si="46"/>
        <v>171.6</v>
      </c>
      <c r="Z227" s="36">
        <f>IFERROR(IF(Y227=0,"",ROUNDUP(Y227/H227,0)*0.02175),"")</f>
        <v>0.47849999999999998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182.2923076923077</v>
      </c>
      <c r="BN227" s="64">
        <f t="shared" si="48"/>
        <v>184.00800000000001</v>
      </c>
      <c r="BO227" s="64">
        <f t="shared" si="49"/>
        <v>0.3891941391941392</v>
      </c>
      <c r="BP227" s="64">
        <f t="shared" si="50"/>
        <v>0.39285714285714285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170</v>
      </c>
      <c r="Y229" s="780">
        <f t="shared" si="46"/>
        <v>174</v>
      </c>
      <c r="Z229" s="36">
        <f>IFERROR(IF(Y229=0,"",ROUNDUP(Y229/H229,0)*0.02175),"")</f>
        <v>0.43499999999999994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181.02068965517242</v>
      </c>
      <c r="BN229" s="64">
        <f t="shared" si="48"/>
        <v>185.28</v>
      </c>
      <c r="BO229" s="64">
        <f t="shared" si="49"/>
        <v>0.34893267651888343</v>
      </c>
      <c r="BP229" s="64">
        <f t="shared" si="50"/>
        <v>0.3571428571428571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240</v>
      </c>
      <c r="Y230" s="780">
        <f t="shared" si="46"/>
        <v>240</v>
      </c>
      <c r="Z230" s="36">
        <f t="shared" ref="Z230:Z236" si="51">IFERROR(IF(Y230=0,"",ROUNDUP(Y230/H230,0)*0.00651),"")</f>
        <v>0.65100000000000002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267</v>
      </c>
      <c r="BN230" s="64">
        <f t="shared" si="48"/>
        <v>267</v>
      </c>
      <c r="BO230" s="64">
        <f t="shared" si="49"/>
        <v>0.5494505494505495</v>
      </c>
      <c r="BP230" s="64">
        <f t="shared" si="50"/>
        <v>0.5494505494505495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216</v>
      </c>
      <c r="Y232" s="780">
        <f t="shared" si="46"/>
        <v>216</v>
      </c>
      <c r="Z232" s="36">
        <f t="shared" si="51"/>
        <v>0.58589999999999998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238.68</v>
      </c>
      <c r="BN232" s="64">
        <f t="shared" si="48"/>
        <v>238.68</v>
      </c>
      <c r="BO232" s="64">
        <f t="shared" si="49"/>
        <v>0.49450549450549453</v>
      </c>
      <c r="BP232" s="64">
        <f t="shared" si="50"/>
        <v>0.49450549450549453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216</v>
      </c>
      <c r="Y233" s="780">
        <f t="shared" si="46"/>
        <v>216</v>
      </c>
      <c r="Z233" s="36">
        <f t="shared" si="51"/>
        <v>0.58589999999999998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238.68</v>
      </c>
      <c r="BN233" s="64">
        <f t="shared" si="48"/>
        <v>238.68</v>
      </c>
      <c r="BO233" s="64">
        <f t="shared" si="49"/>
        <v>0.49450549450549453</v>
      </c>
      <c r="BP233" s="64">
        <f t="shared" si="50"/>
        <v>0.49450549450549453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216</v>
      </c>
      <c r="Y235" s="780">
        <f t="shared" si="46"/>
        <v>216</v>
      </c>
      <c r="Z235" s="36">
        <f t="shared" si="51"/>
        <v>0.58589999999999998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238.68</v>
      </c>
      <c r="BN235" s="64">
        <f t="shared" si="48"/>
        <v>238.68</v>
      </c>
      <c r="BO235" s="64">
        <f t="shared" si="49"/>
        <v>0.49450549450549453</v>
      </c>
      <c r="BP235" s="64">
        <f t="shared" si="50"/>
        <v>0.49450549450549453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216</v>
      </c>
      <c r="Y236" s="780">
        <f t="shared" si="46"/>
        <v>216</v>
      </c>
      <c r="Z236" s="36">
        <f t="shared" si="51"/>
        <v>0.58589999999999998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239.21999999999997</v>
      </c>
      <c r="BN236" s="64">
        <f t="shared" si="48"/>
        <v>239.21999999999997</v>
      </c>
      <c r="BO236" s="64">
        <f t="shared" si="49"/>
        <v>0.49450549450549453</v>
      </c>
      <c r="BP236" s="64">
        <f t="shared" si="50"/>
        <v>0.49450549450549453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517.38448439597869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519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4.2307600000000001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1574</v>
      </c>
      <c r="Y238" s="781">
        <f>IFERROR(SUM(Y226:Y236),"0")</f>
        <v>1587.3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14.4</v>
      </c>
      <c r="Y244" s="780">
        <f t="shared" si="52"/>
        <v>14.399999999999999</v>
      </c>
      <c r="Z244" s="36">
        <f>IFERROR(IF(Y244=0,"",ROUNDUP(Y244/H244,0)*0.00651),"")</f>
        <v>3.9059999999999997E-2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15.912000000000001</v>
      </c>
      <c r="BN244" s="64">
        <f t="shared" si="54"/>
        <v>15.912000000000001</v>
      </c>
      <c r="BO244" s="64">
        <f t="shared" si="55"/>
        <v>3.2967032967032968E-2</v>
      </c>
      <c r="BP244" s="64">
        <f t="shared" si="56"/>
        <v>3.2967032967032968E-2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19.2</v>
      </c>
      <c r="Y245" s="780">
        <f t="shared" si="52"/>
        <v>19.2</v>
      </c>
      <c r="Z245" s="36">
        <f>IFERROR(IF(Y245=0,"",ROUNDUP(Y245/H245,0)*0.00651),"")</f>
        <v>5.2080000000000001E-2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21.216000000000001</v>
      </c>
      <c r="BN245" s="64">
        <f t="shared" si="54"/>
        <v>21.216000000000001</v>
      </c>
      <c r="BO245" s="64">
        <f t="shared" si="55"/>
        <v>4.3956043956043959E-2</v>
      </c>
      <c r="BP245" s="64">
        <f t="shared" si="56"/>
        <v>4.3956043956043959E-2</v>
      </c>
    </row>
    <row r="246" spans="1:68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14</v>
      </c>
      <c r="Y246" s="781">
        <f>IFERROR(Y240/H240,"0")+IFERROR(Y241/H241,"0")+IFERROR(Y242/H242,"0")+IFERROR(Y243/H243,"0")+IFERROR(Y244/H244,"0")+IFERROR(Y245/H245,"0")</f>
        <v>14</v>
      </c>
      <c r="Z246" s="781">
        <f>IFERROR(IF(Z240="",0,Z240),"0")+IFERROR(IF(Z241="",0,Z241),"0")+IFERROR(IF(Z242="",0,Z242),"0")+IFERROR(IF(Z243="",0,Z243),"0")+IFERROR(IF(Z244="",0,Z244),"0")+IFERROR(IF(Z245="",0,Z245),"0")</f>
        <v>9.1139999999999999E-2</v>
      </c>
      <c r="AA246" s="782"/>
      <c r="AB246" s="782"/>
      <c r="AC246" s="782"/>
    </row>
    <row r="247" spans="1:68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33.6</v>
      </c>
      <c r="Y247" s="781">
        <f>IFERROR(SUM(Y240:Y245),"0")</f>
        <v>33.599999999999994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120</v>
      </c>
      <c r="Y388" s="780">
        <f>IFERROR(IF(X388="",0,CEILING((X388/$H388),1)*$H388),"")</f>
        <v>126</v>
      </c>
      <c r="Z388" s="36">
        <f>IFERROR(IF(Y388=0,"",ROUNDUP(Y388/H388,0)*0.02175),"")</f>
        <v>0.32624999999999998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128.05714285714285</v>
      </c>
      <c r="BN388" s="64">
        <f>IFERROR(Y388*I388/H388,"0")</f>
        <v>134.45999999999998</v>
      </c>
      <c r="BO388" s="64">
        <f>IFERROR(1/J388*(X388/H388),"0")</f>
        <v>0.25510204081632648</v>
      </c>
      <c r="BP388" s="64">
        <f>IFERROR(1/J388*(Y388/H388),"0")</f>
        <v>0.26785714285714285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50</v>
      </c>
      <c r="Y389" s="780">
        <f>IFERROR(IF(X389="",0,CEILING((X389/$H389),1)*$H389),"")</f>
        <v>54.6</v>
      </c>
      <c r="Z389" s="36">
        <f>IFERROR(IF(Y389=0,"",ROUNDUP(Y389/H389,0)*0.02175),"")</f>
        <v>0.15225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53.61538461538462</v>
      </c>
      <c r="BN389" s="64">
        <f>IFERROR(Y389*I389/H389,"0")</f>
        <v>58.548000000000009</v>
      </c>
      <c r="BO389" s="64">
        <f>IFERROR(1/J389*(X389/H389),"0")</f>
        <v>0.11446886446886446</v>
      </c>
      <c r="BP389" s="64">
        <f>IFERROR(1/J389*(Y389/H389),"0")</f>
        <v>0.125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20.695970695970693</v>
      </c>
      <c r="Y392" s="781">
        <f>IFERROR(Y388/H388,"0")+IFERROR(Y389/H389,"0")+IFERROR(Y390/H390,"0")+IFERROR(Y391/H391,"0")</f>
        <v>22</v>
      </c>
      <c r="Z392" s="781">
        <f>IFERROR(IF(Z388="",0,Z388),"0")+IFERROR(IF(Z389="",0,Z389),"0")+IFERROR(IF(Z390="",0,Z390),"0")+IFERROR(IF(Z391="",0,Z391),"0")</f>
        <v>0.47849999999999998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170</v>
      </c>
      <c r="Y393" s="781">
        <f>IFERROR(SUM(Y388:Y391),"0")</f>
        <v>180.6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1500</v>
      </c>
      <c r="Y422" s="780">
        <f t="shared" si="87"/>
        <v>1500</v>
      </c>
      <c r="Z422" s="36">
        <f>IFERROR(IF(Y422=0,"",ROUNDUP(Y422/H422,0)*0.02175),"")</f>
        <v>2.1749999999999998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1548</v>
      </c>
      <c r="BN422" s="64">
        <f t="shared" si="89"/>
        <v>1548</v>
      </c>
      <c r="BO422" s="64">
        <f t="shared" si="90"/>
        <v>2.083333333333333</v>
      </c>
      <c r="BP422" s="64">
        <f t="shared" si="91"/>
        <v>2.083333333333333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1500</v>
      </c>
      <c r="Y424" s="780">
        <f t="shared" si="87"/>
        <v>1500</v>
      </c>
      <c r="Z424" s="36">
        <f>IFERROR(IF(Y424=0,"",ROUNDUP(Y424/H424,0)*0.02175),"")</f>
        <v>2.1749999999999998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1548</v>
      </c>
      <c r="BN424" s="64">
        <f t="shared" si="89"/>
        <v>1548</v>
      </c>
      <c r="BO424" s="64">
        <f t="shared" si="90"/>
        <v>2.083333333333333</v>
      </c>
      <c r="BP424" s="64">
        <f t="shared" si="91"/>
        <v>2.083333333333333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1500</v>
      </c>
      <c r="Y426" s="780">
        <f t="shared" si="87"/>
        <v>1500</v>
      </c>
      <c r="Z426" s="36">
        <f>IFERROR(IF(Y426=0,"",ROUNDUP(Y426/H426,0)*0.02175),"")</f>
        <v>2.1749999999999998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1548</v>
      </c>
      <c r="BN426" s="64">
        <f t="shared" si="89"/>
        <v>1548</v>
      </c>
      <c r="BO426" s="64">
        <f t="shared" si="90"/>
        <v>2.083333333333333</v>
      </c>
      <c r="BP426" s="64">
        <f t="shared" si="91"/>
        <v>2.083333333333333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300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300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6.5249999999999995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4500</v>
      </c>
      <c r="Y432" s="781">
        <f>IFERROR(SUM(Y421:Y430),"0")</f>
        <v>4500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3000</v>
      </c>
      <c r="Y434" s="780">
        <f>IFERROR(IF(X434="",0,CEILING((X434/$H434),1)*$H434),"")</f>
        <v>3000</v>
      </c>
      <c r="Z434" s="36">
        <f>IFERROR(IF(Y434=0,"",ROUNDUP(Y434/H434,0)*0.02175),"")</f>
        <v>4.3499999999999996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3096</v>
      </c>
      <c r="BN434" s="64">
        <f>IFERROR(Y434*I434/H434,"0")</f>
        <v>3096</v>
      </c>
      <c r="BO434" s="64">
        <f>IFERROR(1/J434*(X434/H434),"0")</f>
        <v>4.1666666666666661</v>
      </c>
      <c r="BP434" s="64">
        <f>IFERROR(1/J434*(Y434/H434),"0")</f>
        <v>4.1666666666666661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200</v>
      </c>
      <c r="Y436" s="781">
        <f>IFERROR(Y434/H434,"0")+IFERROR(Y435/H435,"0")</f>
        <v>200</v>
      </c>
      <c r="Z436" s="781">
        <f>IFERROR(IF(Z434="",0,Z434),"0")+IFERROR(IF(Z435="",0,Z435),"0")</f>
        <v>4.3499999999999996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3000</v>
      </c>
      <c r="Y437" s="781">
        <f>IFERROR(SUM(Y434:Y435),"0")</f>
        <v>3000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50</v>
      </c>
      <c r="Y440" s="780">
        <f>IFERROR(IF(X440="",0,CEILING((X440/$H440),1)*$H440),"")</f>
        <v>54</v>
      </c>
      <c r="Z440" s="36">
        <f>IFERROR(IF(Y440=0,"",ROUNDUP(Y440/H440,0)*0.01898),"")</f>
        <v>0.11388000000000001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52.883333333333333</v>
      </c>
      <c r="BN440" s="64">
        <f>IFERROR(Y440*I440/H440,"0")</f>
        <v>57.113999999999997</v>
      </c>
      <c r="BO440" s="64">
        <f>IFERROR(1/J440*(X440/H440),"0")</f>
        <v>8.6805555555555552E-2</v>
      </c>
      <c r="BP440" s="64">
        <f>IFERROR(1/J440*(Y440/H440),"0")</f>
        <v>9.375E-2</v>
      </c>
    </row>
    <row r="441" spans="1:68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5.5555555555555554</v>
      </c>
      <c r="Y441" s="781">
        <f>IFERROR(Y439/H439,"0")+IFERROR(Y440/H440,"0")</f>
        <v>6</v>
      </c>
      <c r="Z441" s="781">
        <f>IFERROR(IF(Z439="",0,Z439),"0")+IFERROR(IF(Z440="",0,Z440),"0")</f>
        <v>0.11388000000000001</v>
      </c>
      <c r="AA441" s="782"/>
      <c r="AB441" s="782"/>
      <c r="AC441" s="782"/>
    </row>
    <row r="442" spans="1:68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50</v>
      </c>
      <c r="Y442" s="781">
        <f>IFERROR(SUM(Y439:Y440),"0")</f>
        <v>54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550</v>
      </c>
      <c r="Y444" s="780">
        <f>IFERROR(IF(X444="",0,CEILING((X444/$H444),1)*$H444),"")</f>
        <v>558</v>
      </c>
      <c r="Z444" s="36">
        <f>IFERROR(IF(Y444=0,"",ROUNDUP(Y444/H444,0)*0.01898),"")</f>
        <v>1.17676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581.7166666666667</v>
      </c>
      <c r="BN444" s="64">
        <f>IFERROR(Y444*I444/H444,"0")</f>
        <v>590.178</v>
      </c>
      <c r="BO444" s="64">
        <f>IFERROR(1/J444*(X444/H444),"0")</f>
        <v>0.95486111111111116</v>
      </c>
      <c r="BP444" s="64">
        <f>IFERROR(1/J444*(Y444/H444),"0")</f>
        <v>0.96875</v>
      </c>
    </row>
    <row r="445" spans="1:68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61.111111111111114</v>
      </c>
      <c r="Y445" s="781">
        <f>IFERROR(Y444/H444,"0")</f>
        <v>62</v>
      </c>
      <c r="Z445" s="781">
        <f>IFERROR(IF(Z444="",0,Z444),"0")</f>
        <v>1.17676</v>
      </c>
      <c r="AA445" s="782"/>
      <c r="AB445" s="782"/>
      <c r="AC445" s="782"/>
    </row>
    <row r="446" spans="1:68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550</v>
      </c>
      <c r="Y446" s="781">
        <f>IFERROR(SUM(Y444:Y444),"0")</f>
        <v>558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170</v>
      </c>
      <c r="Y465" s="780">
        <f>IFERROR(IF(X465="",0,CEILING((X465/$H465),1)*$H465),"")</f>
        <v>171</v>
      </c>
      <c r="Z465" s="36">
        <f>IFERROR(IF(Y465=0,"",ROUNDUP(Y465/H465,0)*0.01898),"")</f>
        <v>0.36062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179.80333333333334</v>
      </c>
      <c r="BN465" s="64">
        <f>IFERROR(Y465*I465/H465,"0")</f>
        <v>180.86099999999999</v>
      </c>
      <c r="BO465" s="64">
        <f>IFERROR(1/J465*(X465/H465),"0")</f>
        <v>0.2951388888888889</v>
      </c>
      <c r="BP465" s="64">
        <f>IFERROR(1/J465*(Y465/H465),"0")</f>
        <v>0.296875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18.888888888888889</v>
      </c>
      <c r="Y470" s="781">
        <f>IFERROR(Y465/H465,"0")+IFERROR(Y466/H466,"0")+IFERROR(Y467/H467,"0")+IFERROR(Y468/H468,"0")+IFERROR(Y469/H469,"0")</f>
        <v>19</v>
      </c>
      <c r="Z470" s="781">
        <f>IFERROR(IF(Z465="",0,Z465),"0")+IFERROR(IF(Z466="",0,Z466),"0")+IFERROR(IF(Z467="",0,Z467),"0")+IFERROR(IF(Z468="",0,Z468),"0")+IFERROR(IF(Z469="",0,Z469),"0")</f>
        <v>0.36062</v>
      </c>
      <c r="AA470" s="782"/>
      <c r="AB470" s="782"/>
      <c r="AC470" s="782"/>
    </row>
    <row r="471" spans="1:68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170</v>
      </c>
      <c r="Y471" s="781">
        <f>IFERROR(SUM(Y465:Y469),"0")</f>
        <v>171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8.3999999999999986</v>
      </c>
      <c r="Y500" s="780">
        <f t="shared" si="97"/>
        <v>8.4</v>
      </c>
      <c r="Z500" s="36">
        <f t="shared" si="102"/>
        <v>2.0080000000000001E-2</v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8.9199999999999982</v>
      </c>
      <c r="BN500" s="64">
        <f t="shared" si="99"/>
        <v>8.92</v>
      </c>
      <c r="BO500" s="64">
        <f t="shared" si="100"/>
        <v>1.7094017094017092E-2</v>
      </c>
      <c r="BP500" s="64">
        <f t="shared" si="101"/>
        <v>1.7094017094017096E-2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3.9999999999999991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2.0080000000000001E-2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8.3999999999999986</v>
      </c>
      <c r="Y505" s="781">
        <f>IFERROR(SUM(Y483:Y503),"0")</f>
        <v>8.4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200</v>
      </c>
      <c r="Y544" s="780">
        <f t="shared" si="103"/>
        <v>200.64000000000001</v>
      </c>
      <c r="Z544" s="36">
        <f t="shared" si="104"/>
        <v>0.45448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213.63636363636363</v>
      </c>
      <c r="BN544" s="64">
        <f t="shared" si="106"/>
        <v>214.32</v>
      </c>
      <c r="BO544" s="64">
        <f t="shared" si="107"/>
        <v>0.36421911421911418</v>
      </c>
      <c r="BP544" s="64">
        <f t="shared" si="108"/>
        <v>0.36538461538461542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50</v>
      </c>
      <c r="Y546" s="780">
        <f t="shared" si="103"/>
        <v>52.800000000000004</v>
      </c>
      <c r="Z546" s="36">
        <f t="shared" si="104"/>
        <v>0.1196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53.409090909090907</v>
      </c>
      <c r="BN546" s="64">
        <f t="shared" si="106"/>
        <v>56.400000000000006</v>
      </c>
      <c r="BO546" s="64">
        <f t="shared" si="107"/>
        <v>9.1054778554778545E-2</v>
      </c>
      <c r="BP546" s="64">
        <f t="shared" si="108"/>
        <v>9.6153846153846159E-2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47.348484848484844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48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0.57408000000000003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250</v>
      </c>
      <c r="Y557" s="781">
        <f>IFERROR(SUM(Y541:Y555),"0")</f>
        <v>253.44000000000003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100</v>
      </c>
      <c r="Y569" s="780">
        <f t="shared" si="109"/>
        <v>100.32000000000001</v>
      </c>
      <c r="Z569" s="36">
        <f>IFERROR(IF(Y569=0,"",ROUNDUP(Y569/H569,0)*0.01196),"")</f>
        <v>0.22724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106.81818181818181</v>
      </c>
      <c r="BN569" s="64">
        <f t="shared" si="111"/>
        <v>107.16</v>
      </c>
      <c r="BO569" s="64">
        <f t="shared" si="112"/>
        <v>0.18210955710955709</v>
      </c>
      <c r="BP569" s="64">
        <f t="shared" si="113"/>
        <v>0.18269230769230771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18.939393939393938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19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0.22724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100</v>
      </c>
      <c r="Y580" s="781">
        <f>IFERROR(SUM(Y565:Y578),"0")</f>
        <v>100.32000000000001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1000</v>
      </c>
      <c r="Y632" s="780">
        <f t="shared" ref="Y632:Y639" si="124">IFERROR(IF(X632="",0,CEILING((X632/$H632),1)*$H632),"")</f>
        <v>1006.1999999999999</v>
      </c>
      <c r="Z632" s="36">
        <f>IFERROR(IF(Y632=0,"",ROUNDUP(Y632/H632,0)*0.01898),"")</f>
        <v>2.44842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1066.5384615384617</v>
      </c>
      <c r="BN632" s="64">
        <f t="shared" ref="BN632:BN639" si="126">IFERROR(Y632*I632/H632,"0")</f>
        <v>1073.1510000000001</v>
      </c>
      <c r="BO632" s="64">
        <f t="shared" ref="BO632:BO639" si="127">IFERROR(1/J632*(X632/H632),"0")</f>
        <v>2.0032051282051282</v>
      </c>
      <c r="BP632" s="64">
        <f t="shared" ref="BP632:BP639" si="128">IFERROR(1/J632*(Y632/H632),"0")</f>
        <v>2.015625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128.2051282051282</v>
      </c>
      <c r="Y640" s="781">
        <f>IFERROR(Y632/H632,"0")+IFERROR(Y633/H633,"0")+IFERROR(Y634/H634,"0")+IFERROR(Y635/H635,"0")+IFERROR(Y636/H636,"0")+IFERROR(Y637/H637,"0")+IFERROR(Y638/H638,"0")+IFERROR(Y639/H639,"0")</f>
        <v>129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2.44842</v>
      </c>
      <c r="AA640" s="782"/>
      <c r="AB640" s="782"/>
      <c r="AC640" s="782"/>
    </row>
    <row r="641" spans="1:68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1000</v>
      </c>
      <c r="Y641" s="781">
        <f>IFERROR(SUM(Y632:Y639),"0")</f>
        <v>1006.1999999999999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11586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11637.66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12137.142871399354</v>
      </c>
      <c r="Y668" s="781">
        <f>IFERROR(SUM(BN22:BN664),"0")</f>
        <v>12192.102999999999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19</v>
      </c>
      <c r="Y669" s="38">
        <f>ROUNDUP(SUM(BP22:BP664),0)</f>
        <v>19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12612.142871399354</v>
      </c>
      <c r="Y670" s="781">
        <f>GrossWeightTotalR+PalletQtyTotalR*25</f>
        <v>12667.102999999999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1367.081398592893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1374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21.004639999999998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50.400000000000006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50.400000000000006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84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1620.9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180.6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8112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171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8.4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353.76000000000005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1006.1999999999999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67,08"/>
        <filter val="1 500,00"/>
        <filter val="1 574,00"/>
        <filter val="100,00"/>
        <filter val="11 586,00"/>
        <filter val="12 137,14"/>
        <filter val="12 612,14"/>
        <filter val="120,00"/>
        <filter val="128,21"/>
        <filter val="130,00"/>
        <filter val="14,00"/>
        <filter val="14,40"/>
        <filter val="170,00"/>
        <filter val="18,89"/>
        <filter val="18,94"/>
        <filter val="19"/>
        <filter val="19,05"/>
        <filter val="19,20"/>
        <filter val="20,70"/>
        <filter val="200,00"/>
        <filter val="216,00"/>
        <filter val="240,00"/>
        <filter val="250,00"/>
        <filter val="3 000,00"/>
        <filter val="300,00"/>
        <filter val="33,60"/>
        <filter val="4 500,00"/>
        <filter val="4,00"/>
        <filter val="40,00"/>
        <filter val="47,35"/>
        <filter val="5,56"/>
        <filter val="5,95"/>
        <filter val="50,00"/>
        <filter val="517,38"/>
        <filter val="550,00"/>
        <filter val="61,11"/>
        <filter val="8,40"/>
        <filter val="80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