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3E40F2-65F2-4D52-9975-7A36F0474A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X377" i="1"/>
  <c r="X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1" i="1" s="1"/>
  <c r="BO22" i="1"/>
  <c r="BM22" i="1"/>
  <c r="X668" i="1" s="1"/>
  <c r="Y22" i="1"/>
  <c r="P22" i="1"/>
  <c r="H10" i="1"/>
  <c r="A9" i="1"/>
  <c r="F10" i="1" s="1"/>
  <c r="D7" i="1"/>
  <c r="Q6" i="1"/>
  <c r="P2" i="1"/>
  <c r="BP429" i="1" l="1"/>
  <c r="BN429" i="1"/>
  <c r="Z429" i="1"/>
  <c r="BP461" i="1"/>
  <c r="BN461" i="1"/>
  <c r="Z461" i="1"/>
  <c r="BP490" i="1"/>
  <c r="BN490" i="1"/>
  <c r="Z490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0" i="1"/>
  <c r="BN50" i="1"/>
  <c r="Z65" i="1"/>
  <c r="BN65" i="1"/>
  <c r="Z75" i="1"/>
  <c r="BN75" i="1"/>
  <c r="Y87" i="1"/>
  <c r="Z89" i="1"/>
  <c r="BN89" i="1"/>
  <c r="Z106" i="1"/>
  <c r="BN106" i="1"/>
  <c r="Y117" i="1"/>
  <c r="Z130" i="1"/>
  <c r="BN130" i="1"/>
  <c r="Z140" i="1"/>
  <c r="BN140" i="1"/>
  <c r="Z159" i="1"/>
  <c r="BN159" i="1"/>
  <c r="Z164" i="1"/>
  <c r="BN164" i="1"/>
  <c r="H677" i="1"/>
  <c r="Y179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Z336" i="1"/>
  <c r="BN336" i="1"/>
  <c r="Z341" i="1"/>
  <c r="BN341" i="1"/>
  <c r="Z365" i="1"/>
  <c r="BN365" i="1"/>
  <c r="Z379" i="1"/>
  <c r="BN379" i="1"/>
  <c r="Z404" i="1"/>
  <c r="BN404" i="1"/>
  <c r="Z409" i="1"/>
  <c r="Z410" i="1" s="1"/>
  <c r="BN409" i="1"/>
  <c r="BP409" i="1"/>
  <c r="Z413" i="1"/>
  <c r="BN413" i="1"/>
  <c r="BP421" i="1"/>
  <c r="BN421" i="1"/>
  <c r="Z421" i="1"/>
  <c r="Y446" i="1"/>
  <c r="Y445" i="1"/>
  <c r="BP444" i="1"/>
  <c r="BN444" i="1"/>
  <c r="Z444" i="1"/>
  <c r="Z445" i="1" s="1"/>
  <c r="BP449" i="1"/>
  <c r="BN449" i="1"/>
  <c r="Z449" i="1"/>
  <c r="BP487" i="1"/>
  <c r="BN487" i="1"/>
  <c r="Z487" i="1"/>
  <c r="BP495" i="1"/>
  <c r="BN495" i="1"/>
  <c r="Z495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BP304" i="1"/>
  <c r="BN304" i="1"/>
  <c r="Z304" i="1"/>
  <c r="BP347" i="1"/>
  <c r="BN347" i="1"/>
  <c r="Z347" i="1"/>
  <c r="BP367" i="1"/>
  <c r="BN367" i="1"/>
  <c r="Z367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7" i="1"/>
  <c r="BN427" i="1"/>
  <c r="Z427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B677" i="1"/>
  <c r="X669" i="1"/>
  <c r="Y34" i="1"/>
  <c r="Z48" i="1"/>
  <c r="BN48" i="1"/>
  <c r="Z52" i="1"/>
  <c r="BN52" i="1"/>
  <c r="Y58" i="1"/>
  <c r="Z63" i="1"/>
  <c r="BN63" i="1"/>
  <c r="Z67" i="1"/>
  <c r="BN67" i="1"/>
  <c r="Z73" i="1"/>
  <c r="BN73" i="1"/>
  <c r="BP73" i="1"/>
  <c r="Z81" i="1"/>
  <c r="BN81" i="1"/>
  <c r="Z85" i="1"/>
  <c r="BN85" i="1"/>
  <c r="Y95" i="1"/>
  <c r="Z91" i="1"/>
  <c r="BN91" i="1"/>
  <c r="Z99" i="1"/>
  <c r="BN99" i="1"/>
  <c r="E677" i="1"/>
  <c r="Z112" i="1"/>
  <c r="BN112" i="1"/>
  <c r="F677" i="1"/>
  <c r="Z124" i="1"/>
  <c r="BN124" i="1"/>
  <c r="Y134" i="1"/>
  <c r="Z132" i="1"/>
  <c r="BN132" i="1"/>
  <c r="Y144" i="1"/>
  <c r="Z138" i="1"/>
  <c r="BN138" i="1"/>
  <c r="Z142" i="1"/>
  <c r="BN142" i="1"/>
  <c r="Y148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J677" i="1"/>
  <c r="Z210" i="1"/>
  <c r="BN210" i="1"/>
  <c r="BP210" i="1"/>
  <c r="Y224" i="1"/>
  <c r="Z218" i="1"/>
  <c r="BN218" i="1"/>
  <c r="Z222" i="1"/>
  <c r="BN222" i="1"/>
  <c r="Z228" i="1"/>
  <c r="BN228" i="1"/>
  <c r="Z232" i="1"/>
  <c r="BN232" i="1"/>
  <c r="Z236" i="1"/>
  <c r="BN236" i="1"/>
  <c r="Z244" i="1"/>
  <c r="BN24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O677" i="1"/>
  <c r="Y293" i="1"/>
  <c r="BP292" i="1"/>
  <c r="BN292" i="1"/>
  <c r="Z292" i="1"/>
  <c r="Z293" i="1" s="1"/>
  <c r="BP297" i="1"/>
  <c r="BN297" i="1"/>
  <c r="Z297" i="1"/>
  <c r="BP308" i="1"/>
  <c r="BN308" i="1"/>
  <c r="Z308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Z399" i="1" s="1"/>
  <c r="Y406" i="1"/>
  <c r="BP402" i="1"/>
  <c r="BN402" i="1"/>
  <c r="Z402" i="1"/>
  <c r="Z405" i="1" s="1"/>
  <c r="BP423" i="1"/>
  <c r="BN423" i="1"/>
  <c r="Z423" i="1"/>
  <c r="BP435" i="1"/>
  <c r="BN435" i="1"/>
  <c r="Z435" i="1"/>
  <c r="BP451" i="1"/>
  <c r="BN451" i="1"/>
  <c r="Z451" i="1"/>
  <c r="BP467" i="1"/>
  <c r="BN467" i="1"/>
  <c r="Z467" i="1"/>
  <c r="BP484" i="1"/>
  <c r="BN484" i="1"/>
  <c r="Z484" i="1"/>
  <c r="BP492" i="1"/>
  <c r="BN492" i="1"/>
  <c r="Z492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X677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6" i="1"/>
  <c r="Y585" i="1"/>
  <c r="X670" i="1"/>
  <c r="Y35" i="1"/>
  <c r="Y39" i="1"/>
  <c r="Y43" i="1"/>
  <c r="Y53" i="1"/>
  <c r="Y59" i="1"/>
  <c r="Y70" i="1"/>
  <c r="Y96" i="1"/>
  <c r="Y167" i="1"/>
  <c r="Y172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BP307" i="1"/>
  <c r="BN307" i="1"/>
  <c r="Z307" i="1"/>
  <c r="BP342" i="1"/>
  <c r="BN342" i="1"/>
  <c r="Z342" i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Z531" i="1" s="1"/>
  <c r="Y531" i="1"/>
  <c r="K677" i="1"/>
  <c r="H9" i="1"/>
  <c r="A10" i="1"/>
  <c r="Y24" i="1"/>
  <c r="Y78" i="1"/>
  <c r="Y86" i="1"/>
  <c r="Y102" i="1"/>
  <c r="Y109" i="1"/>
  <c r="Y118" i="1"/>
  <c r="Y127" i="1"/>
  <c r="Y133" i="1"/>
  <c r="Y143" i="1"/>
  <c r="Y149" i="1"/>
  <c r="Y156" i="1"/>
  <c r="Y160" i="1"/>
  <c r="Y180" i="1"/>
  <c r="Y184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Z385" i="1" s="1"/>
  <c r="BP391" i="1"/>
  <c r="BN391" i="1"/>
  <c r="Z391" i="1"/>
  <c r="Y393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Y400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19" i="1" l="1"/>
  <c r="Z457" i="1"/>
  <c r="Z436" i="1"/>
  <c r="Z392" i="1"/>
  <c r="Z462" i="1"/>
  <c r="Z369" i="1"/>
  <c r="Z310" i="1"/>
  <c r="Z223" i="1"/>
  <c r="Z212" i="1"/>
  <c r="Z207" i="1"/>
  <c r="Z179" i="1"/>
  <c r="Z155" i="1"/>
  <c r="Z117" i="1"/>
  <c r="Z108" i="1"/>
  <c r="Z86" i="1"/>
  <c r="Z70" i="1"/>
  <c r="Z53" i="1"/>
  <c r="Z416" i="1"/>
  <c r="Z343" i="1"/>
  <c r="Z300" i="1"/>
  <c r="Z629" i="1"/>
  <c r="Z504" i="1"/>
  <c r="Z237" i="1"/>
  <c r="Z201" i="1"/>
  <c r="Z143" i="1"/>
  <c r="Z77" i="1"/>
  <c r="Z271" i="1"/>
  <c r="Z647" i="1"/>
  <c r="Z612" i="1"/>
  <c r="Z556" i="1"/>
  <c r="Z431" i="1"/>
  <c r="Z95" i="1"/>
  <c r="Z522" i="1"/>
  <c r="Z288" i="1"/>
  <c r="Z640" i="1"/>
  <c r="Z470" i="1"/>
  <c r="Z579" i="1"/>
  <c r="Z166" i="1"/>
  <c r="Z133" i="1"/>
  <c r="Z126" i="1"/>
  <c r="Z101" i="1"/>
  <c r="Z34" i="1"/>
  <c r="Y671" i="1"/>
  <c r="Y668" i="1"/>
  <c r="Z441" i="1"/>
  <c r="Y669" i="1"/>
  <c r="Y667" i="1"/>
  <c r="Z376" i="1"/>
  <c r="Z258" i="1"/>
  <c r="Z246" i="1"/>
  <c r="Z672" i="1" s="1"/>
  <c r="Y670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<sst xmlns="http://schemas.openxmlformats.org/spreadsheetml/2006/main" count="3167" uniqueCount="1091">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</sst>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45684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0.58333333333333337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400</v>
      </c>
      <c r="Y63" s="780">
        <f t="shared" si="11"/>
        <v>410.40000000000003</v>
      </c>
      <c r="Z63" s="36">
        <f>IFERROR(IF(Y63=0,"",ROUNDUP(Y63/H63,0)*0.01898),"")</f>
        <v>0.72123999999999999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416.11111111111109</v>
      </c>
      <c r="BN63" s="64">
        <f t="shared" si="13"/>
        <v>426.92999999999995</v>
      </c>
      <c r="BO63" s="64">
        <f t="shared" si="14"/>
        <v>0.57870370370370372</v>
      </c>
      <c r="BP63" s="64">
        <f t="shared" si="15"/>
        <v>0.59375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54</v>
      </c>
      <c r="Y69" s="780">
        <f t="shared" si="11"/>
        <v>54</v>
      </c>
      <c r="Z69" s="36">
        <f>IFERROR(IF(Y69=0,"",ROUNDUP(Y69/H69,0)*0.00902),"")</f>
        <v>0.10824</v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56.52</v>
      </c>
      <c r="BN69" s="64">
        <f t="shared" si="13"/>
        <v>56.52</v>
      </c>
      <c r="BO69" s="64">
        <f t="shared" si="14"/>
        <v>9.0909090909090912E-2</v>
      </c>
      <c r="BP69" s="64">
        <f t="shared" si="15"/>
        <v>9.0909090909090912E-2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49.037037037037038</v>
      </c>
      <c r="Y70" s="781">
        <f>IFERROR(Y62/H62,"0")+IFERROR(Y63/H63,"0")+IFERROR(Y64/H64,"0")+IFERROR(Y65/H65,"0")+IFERROR(Y66/H66,"0")+IFERROR(Y67/H67,"0")+IFERROR(Y68/H68,"0")+IFERROR(Y69/H69,"0")</f>
        <v>50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0.82948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454</v>
      </c>
      <c r="Y71" s="781">
        <f>IFERROR(SUM(Y62:Y69),"0")</f>
        <v>464.40000000000003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80</v>
      </c>
      <c r="Y73" s="780">
        <f>IFERROR(IF(X73="",0,CEILING((X73/$H73),1)*$H73),"")</f>
        <v>86.4</v>
      </c>
      <c r="Z73" s="36">
        <f>IFERROR(IF(Y73=0,"",ROUNDUP(Y73/H73,0)*0.01898),"")</f>
        <v>0.15184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83.222222222222214</v>
      </c>
      <c r="BN73" s="64">
        <f>IFERROR(Y73*I73/H73,"0")</f>
        <v>89.88</v>
      </c>
      <c r="BO73" s="64">
        <f>IFERROR(1/J73*(X73/H73),"0")</f>
        <v>0.11574074074074073</v>
      </c>
      <c r="BP73" s="64">
        <f>IFERROR(1/J73*(Y73/H73),"0")</f>
        <v>0.125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7.4074074074074066</v>
      </c>
      <c r="Y77" s="781">
        <f>IFERROR(Y73/H73,"0")+IFERROR(Y74/H74,"0")+IFERROR(Y75/H75,"0")+IFERROR(Y76/H76,"0")</f>
        <v>8</v>
      </c>
      <c r="Z77" s="781">
        <f>IFERROR(IF(Z73="",0,Z73),"0")+IFERROR(IF(Z74="",0,Z74),"0")+IFERROR(IF(Z75="",0,Z75),"0")+IFERROR(IF(Z76="",0,Z76),"0")</f>
        <v>0.15184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80</v>
      </c>
      <c r="Y78" s="781">
        <f>IFERROR(SUM(Y73:Y76),"0")</f>
        <v>86.4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250</v>
      </c>
      <c r="Y388" s="780">
        <f>IFERROR(IF(X388="",0,CEILING((X388/$H388),1)*$H388),"")</f>
        <v>252</v>
      </c>
      <c r="Z388" s="36">
        <f>IFERROR(IF(Y388=0,"",ROUNDUP(Y388/H388,0)*0.02175),"")</f>
        <v>0.65249999999999997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266.78571428571428</v>
      </c>
      <c r="BN388" s="64">
        <f>IFERROR(Y388*I388/H388,"0")</f>
        <v>268.91999999999996</v>
      </c>
      <c r="BO388" s="64">
        <f>IFERROR(1/J388*(X388/H388),"0")</f>
        <v>0.53146258503401356</v>
      </c>
      <c r="BP388" s="64">
        <f>IFERROR(1/J388*(Y388/H388),"0")</f>
        <v>0.5357142857142857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29.761904761904759</v>
      </c>
      <c r="Y392" s="781">
        <f>IFERROR(Y388/H388,"0")+IFERROR(Y389/H389,"0")+IFERROR(Y390/H390,"0")+IFERROR(Y391/H391,"0")</f>
        <v>30</v>
      </c>
      <c r="Z392" s="781">
        <f>IFERROR(IF(Z388="",0,Z388),"0")+IFERROR(IF(Z389="",0,Z389),"0")+IFERROR(IF(Z390="",0,Z390),"0")+IFERROR(IF(Z391="",0,Z391),"0")</f>
        <v>0.65249999999999997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250</v>
      </c>
      <c r="Y393" s="781">
        <f>IFERROR(SUM(Y388:Y391),"0")</f>
        <v>252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2000</v>
      </c>
      <c r="Y422" s="780">
        <f t="shared" si="87"/>
        <v>2010</v>
      </c>
      <c r="Z422" s="36">
        <f>IFERROR(IF(Y422=0,"",ROUNDUP(Y422/H422,0)*0.02175),"")</f>
        <v>2.9144999999999999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2064</v>
      </c>
      <c r="BN422" s="64">
        <f t="shared" si="89"/>
        <v>2074.3200000000002</v>
      </c>
      <c r="BO422" s="64">
        <f t="shared" si="90"/>
        <v>2.7777777777777777</v>
      </c>
      <c r="BP422" s="64">
        <f t="shared" si="91"/>
        <v>2.7916666666666665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1500</v>
      </c>
      <c r="Y424" s="780">
        <f t="shared" si="87"/>
        <v>1500</v>
      </c>
      <c r="Z424" s="36">
        <f>IFERROR(IF(Y424=0,"",ROUNDUP(Y424/H424,0)*0.02175),"")</f>
        <v>2.1749999999999998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1548</v>
      </c>
      <c r="BN424" s="64">
        <f t="shared" si="89"/>
        <v>1548</v>
      </c>
      <c r="BO424" s="64">
        <f t="shared" si="90"/>
        <v>2.083333333333333</v>
      </c>
      <c r="BP424" s="64">
        <f t="shared" si="91"/>
        <v>2.083333333333333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1500</v>
      </c>
      <c r="Y426" s="780">
        <f t="shared" si="87"/>
        <v>1500</v>
      </c>
      <c r="Z426" s="36">
        <f>IFERROR(IF(Y426=0,"",ROUNDUP(Y426/H426,0)*0.02175),"")</f>
        <v>2.1749999999999998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1548</v>
      </c>
      <c r="BN426" s="64">
        <f t="shared" si="89"/>
        <v>1548</v>
      </c>
      <c r="BO426" s="64">
        <f t="shared" si="90"/>
        <v>2.083333333333333</v>
      </c>
      <c r="BP426" s="64">
        <f t="shared" si="91"/>
        <v>2.083333333333333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333.33333333333337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334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7.2644999999999991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5000</v>
      </c>
      <c r="Y432" s="781">
        <f>IFERROR(SUM(Y421:Y430),"0")</f>
        <v>5010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1500</v>
      </c>
      <c r="Y434" s="780">
        <f>IFERROR(IF(X434="",0,CEILING((X434/$H434),1)*$H434),"")</f>
        <v>1500</v>
      </c>
      <c r="Z434" s="36">
        <f>IFERROR(IF(Y434=0,"",ROUNDUP(Y434/H434,0)*0.02175),"")</f>
        <v>2.1749999999999998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1548</v>
      </c>
      <c r="BN434" s="64">
        <f>IFERROR(Y434*I434/H434,"0")</f>
        <v>1548</v>
      </c>
      <c r="BO434" s="64">
        <f>IFERROR(1/J434*(X434/H434),"0")</f>
        <v>2.083333333333333</v>
      </c>
      <c r="BP434" s="64">
        <f>IFERROR(1/J434*(Y434/H434),"0")</f>
        <v>2.083333333333333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100</v>
      </c>
      <c r="Y436" s="781">
        <f>IFERROR(Y434/H434,"0")+IFERROR(Y435/H435,"0")</f>
        <v>100</v>
      </c>
      <c r="Z436" s="781">
        <f>IFERROR(IF(Z434="",0,Z434),"0")+IFERROR(IF(Z435="",0,Z435),"0")</f>
        <v>2.1749999999999998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1500</v>
      </c>
      <c r="Y437" s="781">
        <f>IFERROR(SUM(Y434:Y435),"0")</f>
        <v>1500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450</v>
      </c>
      <c r="Y444" s="780">
        <f>IFERROR(IF(X444="",0,CEILING((X444/$H444),1)*$H444),"")</f>
        <v>450</v>
      </c>
      <c r="Z444" s="36">
        <f>IFERROR(IF(Y444=0,"",ROUNDUP(Y444/H444,0)*0.01898),"")</f>
        <v>0.94900000000000007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475.95000000000005</v>
      </c>
      <c r="BN444" s="64">
        <f>IFERROR(Y444*I444/H444,"0")</f>
        <v>475.95000000000005</v>
      </c>
      <c r="BO444" s="64">
        <f>IFERROR(1/J444*(X444/H444),"0")</f>
        <v>0.78125</v>
      </c>
      <c r="BP444" s="64">
        <f>IFERROR(1/J444*(Y444/H444),"0")</f>
        <v>0.78125</v>
      </c>
    </row>
    <row r="445" spans="1:68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50</v>
      </c>
      <c r="Y445" s="781">
        <f>IFERROR(Y444/H444,"0")</f>
        <v>50</v>
      </c>
      <c r="Z445" s="781">
        <f>IFERROR(IF(Z444="",0,Z444),"0")</f>
        <v>0.94900000000000007</v>
      </c>
      <c r="AA445" s="782"/>
      <c r="AB445" s="782"/>
      <c r="AC445" s="782"/>
    </row>
    <row r="446" spans="1:68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450</v>
      </c>
      <c r="Y446" s="781">
        <f>IFERROR(SUM(Y444:Y444),"0")</f>
        <v>450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600</v>
      </c>
      <c r="Y544" s="780">
        <f t="shared" si="103"/>
        <v>601.92000000000007</v>
      </c>
      <c r="Z544" s="36">
        <f t="shared" si="104"/>
        <v>1.36344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640.90909090909088</v>
      </c>
      <c r="BN544" s="64">
        <f t="shared" si="106"/>
        <v>642.96</v>
      </c>
      <c r="BO544" s="64">
        <f t="shared" si="107"/>
        <v>1.0926573426573427</v>
      </c>
      <c r="BP544" s="64">
        <f t="shared" si="108"/>
        <v>1.0961538461538463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113.63636363636363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114.00000000000001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1.36344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600</v>
      </c>
      <c r="Y557" s="781">
        <f>IFERROR(SUM(Y541:Y555),"0")</f>
        <v>601.92000000000007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450</v>
      </c>
      <c r="Y560" s="780">
        <f>IFERROR(IF(X560="",0,CEILING((X560/$H560),1)*$H560),"")</f>
        <v>454.08000000000004</v>
      </c>
      <c r="Z560" s="36">
        <f>IFERROR(IF(Y560=0,"",ROUNDUP(Y560/H560,0)*0.01196),"")</f>
        <v>1.0285599999999999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480.68181818181819</v>
      </c>
      <c r="BN560" s="64">
        <f>IFERROR(Y560*I560/H560,"0")</f>
        <v>485.03999999999996</v>
      </c>
      <c r="BO560" s="64">
        <f>IFERROR(1/J560*(X560/H560),"0")</f>
        <v>0.81949300699300698</v>
      </c>
      <c r="BP560" s="64">
        <f>IFERROR(1/J560*(Y560/H560),"0")</f>
        <v>0.82692307692307698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85.22727272727272</v>
      </c>
      <c r="Y562" s="781">
        <f>IFERROR(Y559/H559,"0")+IFERROR(Y560/H560,"0")+IFERROR(Y561/H561,"0")</f>
        <v>86</v>
      </c>
      <c r="Z562" s="781">
        <f>IFERROR(IF(Z559="",0,Z559),"0")+IFERROR(IF(Z560="",0,Z560),"0")+IFERROR(IF(Z561="",0,Z561),"0")</f>
        <v>1.0285599999999999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450</v>
      </c>
      <c r="Y563" s="781">
        <f>IFERROR(SUM(Y559:Y561),"0")</f>
        <v>454.08000000000004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150</v>
      </c>
      <c r="Y565" s="780">
        <f t="shared" ref="Y565:Y578" si="109">IFERROR(IF(X565="",0,CEILING((X565/$H565),1)*$H565),"")</f>
        <v>153.12</v>
      </c>
      <c r="Z565" s="36">
        <f>IFERROR(IF(Y565=0,"",ROUNDUP(Y565/H565,0)*0.01196),"")</f>
        <v>0.34683999999999998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160.22727272727272</v>
      </c>
      <c r="BN565" s="64">
        <f t="shared" ref="BN565:BN578" si="111">IFERROR(Y565*I565/H565,"0")</f>
        <v>163.56</v>
      </c>
      <c r="BO565" s="64">
        <f t="shared" ref="BO565:BO578" si="112">IFERROR(1/J565*(X565/H565),"0")</f>
        <v>0.27316433566433568</v>
      </c>
      <c r="BP565" s="64">
        <f t="shared" ref="BP565:BP578" si="113">IFERROR(1/J565*(Y565/H565),"0")</f>
        <v>0.27884615384615385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200</v>
      </c>
      <c r="Y567" s="780">
        <f t="shared" si="109"/>
        <v>200.64000000000001</v>
      </c>
      <c r="Z567" s="36">
        <f>IFERROR(IF(Y567=0,"",ROUNDUP(Y567/H567,0)*0.01196),"")</f>
        <v>0.45448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213.63636363636363</v>
      </c>
      <c r="BN567" s="64">
        <f t="shared" si="111"/>
        <v>214.32</v>
      </c>
      <c r="BO567" s="64">
        <f t="shared" si="112"/>
        <v>0.36421911421911418</v>
      </c>
      <c r="BP567" s="64">
        <f t="shared" si="113"/>
        <v>0.36538461538461542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250</v>
      </c>
      <c r="Y569" s="780">
        <f t="shared" si="109"/>
        <v>253.44</v>
      </c>
      <c r="Z569" s="36">
        <f>IFERROR(IF(Y569=0,"",ROUNDUP(Y569/H569,0)*0.01196),"")</f>
        <v>0.57408000000000003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267.04545454545456</v>
      </c>
      <c r="BN569" s="64">
        <f t="shared" si="111"/>
        <v>270.71999999999997</v>
      </c>
      <c r="BO569" s="64">
        <f t="shared" si="112"/>
        <v>0.45527389277389274</v>
      </c>
      <c r="BP569" s="64">
        <f t="shared" si="113"/>
        <v>0.46153846153846156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113.63636363636363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115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1.3754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600</v>
      </c>
      <c r="Y580" s="781">
        <f>IFERROR(SUM(Y565:Y578),"0")</f>
        <v>607.20000000000005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9384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9426.0000000000018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9769.0890476190452</v>
      </c>
      <c r="Y668" s="781">
        <f>IFERROR(SUM(BN22:BN664),"0")</f>
        <v>9813.119999999999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15</v>
      </c>
      <c r="Y669" s="38">
        <f>ROUNDUP(SUM(BP22:BP664),0)</f>
        <v>15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10144.089047619045</v>
      </c>
      <c r="Y670" s="781">
        <f>GrossWeightTotalR+PalletQtyTotalR*25</f>
        <v>10188.119999999999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882.03968253968264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887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15.789719999999999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550.80000000000007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252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6960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1663.2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 144,09"/>
        <filter val="100,00"/>
        <filter val="113,64"/>
        <filter val="15"/>
        <filter val="150,00"/>
        <filter val="2 000,00"/>
        <filter val="200,00"/>
        <filter val="250,00"/>
        <filter val="29,76"/>
        <filter val="333,33"/>
        <filter val="400,00"/>
        <filter val="450,00"/>
        <filter val="454,00"/>
        <filter val="49,04"/>
        <filter val="5 000,00"/>
        <filter val="50,00"/>
        <filter val="54,00"/>
        <filter val="600,00"/>
        <filter val="7,41"/>
        <filter val="80,00"/>
        <filter val="85,23"/>
        <filter val="882,04"/>
        <filter val="9 384,00"/>
        <filter val="9 769,09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2025-01-24T11:00:28Z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