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6,01,25 ПОКОМ КИ филиалы\"/>
    </mc:Choice>
  </mc:AlternateContent>
  <xr:revisionPtr revIDLastSave="0" documentId="13_ncr:1_{94C50422-3790-4FC9-8286-867286DE0C22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7" i="1" l="1"/>
  <c r="R10" i="1"/>
  <c r="R11" i="1"/>
  <c r="R12" i="1"/>
  <c r="R14" i="1"/>
  <c r="R15" i="1"/>
  <c r="R18" i="1"/>
  <c r="R21" i="1"/>
  <c r="R25" i="1"/>
  <c r="R29" i="1"/>
  <c r="R35" i="1"/>
  <c r="R36" i="1"/>
  <c r="R38" i="1"/>
  <c r="R39" i="1"/>
  <c r="R42" i="1"/>
  <c r="R50" i="1"/>
  <c r="R51" i="1"/>
  <c r="R52" i="1"/>
  <c r="R53" i="1"/>
  <c r="R54" i="1"/>
  <c r="R57" i="1"/>
  <c r="R62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3" i="1"/>
  <c r="R84" i="1"/>
  <c r="R85" i="1"/>
  <c r="R86" i="1"/>
  <c r="R87" i="1"/>
  <c r="R90" i="1"/>
  <c r="R92" i="1"/>
  <c r="R94" i="1"/>
  <c r="R95" i="1"/>
  <c r="R6" i="1"/>
  <c r="L95" i="1"/>
  <c r="P95" i="1" s="1"/>
  <c r="K95" i="1"/>
  <c r="H95" i="1"/>
  <c r="L94" i="1"/>
  <c r="P94" i="1" s="1"/>
  <c r="K94" i="1"/>
  <c r="L93" i="1"/>
  <c r="P93" i="1" s="1"/>
  <c r="K93" i="1"/>
  <c r="L92" i="1"/>
  <c r="P92" i="1" s="1"/>
  <c r="K92" i="1"/>
  <c r="L91" i="1"/>
  <c r="P91" i="1" s="1"/>
  <c r="K91" i="1"/>
  <c r="L90" i="1"/>
  <c r="P90" i="1" s="1"/>
  <c r="K90" i="1"/>
  <c r="L89" i="1"/>
  <c r="P89" i="1" s="1"/>
  <c r="K89" i="1"/>
  <c r="L88" i="1"/>
  <c r="P88" i="1" s="1"/>
  <c r="K88" i="1"/>
  <c r="L87" i="1"/>
  <c r="P87" i="1" s="1"/>
  <c r="K87" i="1"/>
  <c r="L86" i="1"/>
  <c r="P86" i="1" s="1"/>
  <c r="K86" i="1"/>
  <c r="L85" i="1"/>
  <c r="P85" i="1" s="1"/>
  <c r="K85" i="1"/>
  <c r="L84" i="1"/>
  <c r="P84" i="1" s="1"/>
  <c r="K84" i="1"/>
  <c r="L83" i="1"/>
  <c r="P83" i="1" s="1"/>
  <c r="K83" i="1"/>
  <c r="L82" i="1"/>
  <c r="P82" i="1" s="1"/>
  <c r="K82" i="1"/>
  <c r="L81" i="1"/>
  <c r="P81" i="1" s="1"/>
  <c r="K81" i="1"/>
  <c r="L80" i="1"/>
  <c r="P80" i="1" s="1"/>
  <c r="K80" i="1"/>
  <c r="L79" i="1"/>
  <c r="P79" i="1" s="1"/>
  <c r="K79" i="1"/>
  <c r="L78" i="1"/>
  <c r="P78" i="1" s="1"/>
  <c r="K78" i="1"/>
  <c r="L77" i="1"/>
  <c r="P77" i="1" s="1"/>
  <c r="K77" i="1"/>
  <c r="L76" i="1"/>
  <c r="P76" i="1" s="1"/>
  <c r="K76" i="1"/>
  <c r="L75" i="1"/>
  <c r="P75" i="1" s="1"/>
  <c r="K75" i="1"/>
  <c r="L74" i="1"/>
  <c r="P74" i="1" s="1"/>
  <c r="K74" i="1"/>
  <c r="L73" i="1"/>
  <c r="P73" i="1" s="1"/>
  <c r="K73" i="1"/>
  <c r="L72" i="1"/>
  <c r="P72" i="1" s="1"/>
  <c r="K72" i="1"/>
  <c r="L71" i="1"/>
  <c r="P71" i="1" s="1"/>
  <c r="K71" i="1"/>
  <c r="L70" i="1"/>
  <c r="P70" i="1" s="1"/>
  <c r="K70" i="1"/>
  <c r="L69" i="1"/>
  <c r="P69" i="1" s="1"/>
  <c r="K69" i="1"/>
  <c r="L68" i="1"/>
  <c r="P68" i="1" s="1"/>
  <c r="K68" i="1"/>
  <c r="L67" i="1"/>
  <c r="P67" i="1" s="1"/>
  <c r="K67" i="1"/>
  <c r="L66" i="1"/>
  <c r="P66" i="1" s="1"/>
  <c r="K66" i="1"/>
  <c r="L65" i="1"/>
  <c r="P65" i="1" s="1"/>
  <c r="K65" i="1"/>
  <c r="L64" i="1"/>
  <c r="P64" i="1" s="1"/>
  <c r="K64" i="1"/>
  <c r="L63" i="1"/>
  <c r="P63" i="1" s="1"/>
  <c r="K63" i="1"/>
  <c r="L62" i="1"/>
  <c r="P62" i="1" s="1"/>
  <c r="K62" i="1"/>
  <c r="L61" i="1"/>
  <c r="P61" i="1" s="1"/>
  <c r="K61" i="1"/>
  <c r="L60" i="1"/>
  <c r="P60" i="1" s="1"/>
  <c r="K60" i="1"/>
  <c r="L59" i="1"/>
  <c r="P59" i="1" s="1"/>
  <c r="K59" i="1"/>
  <c r="L58" i="1"/>
  <c r="P58" i="1" s="1"/>
  <c r="K58" i="1"/>
  <c r="L57" i="1"/>
  <c r="P57" i="1" s="1"/>
  <c r="K57" i="1"/>
  <c r="L56" i="1"/>
  <c r="P56" i="1" s="1"/>
  <c r="K56" i="1"/>
  <c r="L55" i="1"/>
  <c r="P55" i="1" s="1"/>
  <c r="K55" i="1"/>
  <c r="L54" i="1"/>
  <c r="P54" i="1" s="1"/>
  <c r="K54" i="1"/>
  <c r="L53" i="1"/>
  <c r="P53" i="1" s="1"/>
  <c r="K53" i="1"/>
  <c r="L52" i="1"/>
  <c r="P52" i="1" s="1"/>
  <c r="K52" i="1"/>
  <c r="L51" i="1"/>
  <c r="P51" i="1" s="1"/>
  <c r="K51" i="1"/>
  <c r="L50" i="1"/>
  <c r="P50" i="1" s="1"/>
  <c r="K50" i="1"/>
  <c r="L49" i="1"/>
  <c r="P49" i="1" s="1"/>
  <c r="K49" i="1"/>
  <c r="L48" i="1"/>
  <c r="P48" i="1" s="1"/>
  <c r="K48" i="1"/>
  <c r="L47" i="1"/>
  <c r="P47" i="1" s="1"/>
  <c r="K47" i="1"/>
  <c r="L46" i="1"/>
  <c r="P46" i="1" s="1"/>
  <c r="K46" i="1"/>
  <c r="L45" i="1"/>
  <c r="P45" i="1" s="1"/>
  <c r="K45" i="1"/>
  <c r="L44" i="1"/>
  <c r="P44" i="1" s="1"/>
  <c r="K44" i="1"/>
  <c r="L43" i="1"/>
  <c r="P43" i="1" s="1"/>
  <c r="K43" i="1"/>
  <c r="L42" i="1"/>
  <c r="P42" i="1" s="1"/>
  <c r="K42" i="1"/>
  <c r="L41" i="1"/>
  <c r="P41" i="1" s="1"/>
  <c r="K41" i="1"/>
  <c r="L40" i="1"/>
  <c r="P40" i="1" s="1"/>
  <c r="K40" i="1"/>
  <c r="L39" i="1"/>
  <c r="P39" i="1" s="1"/>
  <c r="K39" i="1"/>
  <c r="L38" i="1"/>
  <c r="P38" i="1" s="1"/>
  <c r="K38" i="1"/>
  <c r="L37" i="1"/>
  <c r="P37" i="1" s="1"/>
  <c r="K37" i="1"/>
  <c r="L36" i="1"/>
  <c r="P36" i="1" s="1"/>
  <c r="K36" i="1"/>
  <c r="L35" i="1"/>
  <c r="P35" i="1" s="1"/>
  <c r="K35" i="1"/>
  <c r="L34" i="1"/>
  <c r="P34" i="1" s="1"/>
  <c r="K34" i="1"/>
  <c r="L33" i="1"/>
  <c r="P33" i="1" s="1"/>
  <c r="K33" i="1"/>
  <c r="L32" i="1"/>
  <c r="P32" i="1" s="1"/>
  <c r="K32" i="1"/>
  <c r="L31" i="1"/>
  <c r="P31" i="1" s="1"/>
  <c r="K31" i="1"/>
  <c r="L30" i="1"/>
  <c r="P30" i="1" s="1"/>
  <c r="K30" i="1"/>
  <c r="L29" i="1"/>
  <c r="P29" i="1" s="1"/>
  <c r="K29" i="1"/>
  <c r="L28" i="1"/>
  <c r="P28" i="1" s="1"/>
  <c r="K28" i="1"/>
  <c r="L27" i="1"/>
  <c r="P27" i="1" s="1"/>
  <c r="K27" i="1"/>
  <c r="L26" i="1"/>
  <c r="P26" i="1" s="1"/>
  <c r="K26" i="1"/>
  <c r="L25" i="1"/>
  <c r="P25" i="1" s="1"/>
  <c r="K25" i="1"/>
  <c r="L24" i="1"/>
  <c r="P24" i="1" s="1"/>
  <c r="K24" i="1"/>
  <c r="L23" i="1"/>
  <c r="P23" i="1" s="1"/>
  <c r="K23" i="1"/>
  <c r="L22" i="1"/>
  <c r="P22" i="1" s="1"/>
  <c r="K22" i="1"/>
  <c r="L21" i="1"/>
  <c r="P21" i="1" s="1"/>
  <c r="K21" i="1"/>
  <c r="L20" i="1"/>
  <c r="P20" i="1" s="1"/>
  <c r="K20" i="1"/>
  <c r="L19" i="1"/>
  <c r="P19" i="1" s="1"/>
  <c r="K19" i="1"/>
  <c r="L18" i="1"/>
  <c r="P18" i="1" s="1"/>
  <c r="K18" i="1"/>
  <c r="L17" i="1"/>
  <c r="P17" i="1" s="1"/>
  <c r="K17" i="1"/>
  <c r="L16" i="1"/>
  <c r="P16" i="1" s="1"/>
  <c r="K16" i="1"/>
  <c r="L15" i="1"/>
  <c r="P15" i="1" s="1"/>
  <c r="K15" i="1"/>
  <c r="L14" i="1"/>
  <c r="P14" i="1" s="1"/>
  <c r="K14" i="1"/>
  <c r="L13" i="1"/>
  <c r="P13" i="1" s="1"/>
  <c r="K13" i="1"/>
  <c r="L12" i="1"/>
  <c r="P12" i="1" s="1"/>
  <c r="K12" i="1"/>
  <c r="L11" i="1"/>
  <c r="P11" i="1" s="1"/>
  <c r="K11" i="1"/>
  <c r="L10" i="1"/>
  <c r="P10" i="1" s="1"/>
  <c r="K10" i="1"/>
  <c r="L9" i="1"/>
  <c r="P9" i="1" s="1"/>
  <c r="K9" i="1"/>
  <c r="L8" i="1"/>
  <c r="P8" i="1" s="1"/>
  <c r="K8" i="1"/>
  <c r="L7" i="1"/>
  <c r="P7" i="1" s="1"/>
  <c r="K7" i="1"/>
  <c r="H7" i="1"/>
  <c r="L6" i="1"/>
  <c r="P6" i="1" s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N5" i="1"/>
  <c r="M5" i="1"/>
  <c r="L5" i="1"/>
  <c r="K5" i="1"/>
  <c r="J5" i="1"/>
  <c r="F5" i="1"/>
  <c r="E5" i="1"/>
  <c r="AH6" i="1" l="1"/>
  <c r="U6" i="1"/>
  <c r="AH95" i="1"/>
  <c r="U95" i="1"/>
  <c r="AH94" i="1"/>
  <c r="U94" i="1"/>
  <c r="AH92" i="1"/>
  <c r="U92" i="1"/>
  <c r="AH90" i="1"/>
  <c r="U90" i="1"/>
  <c r="AH87" i="1"/>
  <c r="U87" i="1"/>
  <c r="AH86" i="1"/>
  <c r="U86" i="1"/>
  <c r="AH85" i="1"/>
  <c r="U85" i="1"/>
  <c r="AH84" i="1"/>
  <c r="U84" i="1"/>
  <c r="AH83" i="1"/>
  <c r="U83" i="1"/>
  <c r="AH78" i="1"/>
  <c r="U78" i="1"/>
  <c r="AH77" i="1"/>
  <c r="U77" i="1"/>
  <c r="AH76" i="1"/>
  <c r="U76" i="1"/>
  <c r="AH75" i="1"/>
  <c r="U75" i="1"/>
  <c r="AH74" i="1"/>
  <c r="U74" i="1"/>
  <c r="AH73" i="1"/>
  <c r="U73" i="1"/>
  <c r="AH72" i="1"/>
  <c r="U72" i="1"/>
  <c r="AH71" i="1"/>
  <c r="U71" i="1"/>
  <c r="AH70" i="1"/>
  <c r="U70" i="1"/>
  <c r="AH69" i="1"/>
  <c r="U69" i="1"/>
  <c r="AH68" i="1"/>
  <c r="U68" i="1"/>
  <c r="AH67" i="1"/>
  <c r="U67" i="1"/>
  <c r="AH66" i="1"/>
  <c r="U66" i="1"/>
  <c r="AH65" i="1"/>
  <c r="U65" i="1"/>
  <c r="AH64" i="1"/>
  <c r="U64" i="1"/>
  <c r="AH62" i="1"/>
  <c r="U62" i="1"/>
  <c r="AH57" i="1"/>
  <c r="U57" i="1"/>
  <c r="AH54" i="1"/>
  <c r="U54" i="1"/>
  <c r="AH53" i="1"/>
  <c r="U53" i="1"/>
  <c r="AH52" i="1"/>
  <c r="U52" i="1"/>
  <c r="AH51" i="1"/>
  <c r="U51" i="1"/>
  <c r="AH50" i="1"/>
  <c r="U50" i="1"/>
  <c r="AH44" i="1"/>
  <c r="U44" i="1"/>
  <c r="AH42" i="1"/>
  <c r="U42" i="1"/>
  <c r="AH40" i="1"/>
  <c r="U40" i="1"/>
  <c r="AH39" i="1"/>
  <c r="U39" i="1"/>
  <c r="AH38" i="1"/>
  <c r="U38" i="1"/>
  <c r="AH36" i="1"/>
  <c r="U36" i="1"/>
  <c r="AH35" i="1"/>
  <c r="U35" i="1"/>
  <c r="AH29" i="1"/>
  <c r="U29" i="1"/>
  <c r="AH25" i="1"/>
  <c r="U25" i="1"/>
  <c r="AH21" i="1"/>
  <c r="U21" i="1"/>
  <c r="AH18" i="1"/>
  <c r="U18" i="1"/>
  <c r="AH15" i="1"/>
  <c r="U15" i="1"/>
  <c r="AH14" i="1"/>
  <c r="U14" i="1"/>
  <c r="AH12" i="1"/>
  <c r="U12" i="1"/>
  <c r="AH11" i="1"/>
  <c r="U11" i="1"/>
  <c r="AH10" i="1"/>
  <c r="U10" i="1"/>
  <c r="AH7" i="1"/>
  <c r="U7" i="1"/>
  <c r="V6" i="1"/>
  <c r="V7" i="1"/>
  <c r="V8" i="1"/>
  <c r="Q8" i="1"/>
  <c r="R8" i="1" s="1"/>
  <c r="V9" i="1"/>
  <c r="Q9" i="1"/>
  <c r="R9" i="1" s="1"/>
  <c r="V10" i="1"/>
  <c r="V11" i="1"/>
  <c r="V12" i="1"/>
  <c r="V13" i="1"/>
  <c r="Q13" i="1"/>
  <c r="R13" i="1" s="1"/>
  <c r="V14" i="1"/>
  <c r="V15" i="1"/>
  <c r="V16" i="1"/>
  <c r="Q16" i="1"/>
  <c r="R16" i="1" s="1"/>
  <c r="V17" i="1"/>
  <c r="Q17" i="1"/>
  <c r="V18" i="1"/>
  <c r="V19" i="1"/>
  <c r="Q19" i="1"/>
  <c r="R19" i="1" s="1"/>
  <c r="V20" i="1"/>
  <c r="Q20" i="1"/>
  <c r="R20" i="1" s="1"/>
  <c r="V21" i="1"/>
  <c r="V22" i="1"/>
  <c r="Q22" i="1"/>
  <c r="R22" i="1" s="1"/>
  <c r="V23" i="1"/>
  <c r="Q23" i="1"/>
  <c r="R23" i="1" s="1"/>
  <c r="V24" i="1"/>
  <c r="Q24" i="1"/>
  <c r="R24" i="1" s="1"/>
  <c r="V25" i="1"/>
  <c r="V26" i="1"/>
  <c r="Q26" i="1"/>
  <c r="R26" i="1" s="1"/>
  <c r="V27" i="1"/>
  <c r="Q27" i="1"/>
  <c r="R27" i="1" s="1"/>
  <c r="V28" i="1"/>
  <c r="Q28" i="1"/>
  <c r="R28" i="1" s="1"/>
  <c r="V29" i="1"/>
  <c r="V30" i="1"/>
  <c r="Q30" i="1"/>
  <c r="V31" i="1"/>
  <c r="Q31" i="1"/>
  <c r="R31" i="1" s="1"/>
  <c r="V32" i="1"/>
  <c r="Q32" i="1"/>
  <c r="R32" i="1" s="1"/>
  <c r="V33" i="1"/>
  <c r="Q33" i="1"/>
  <c r="R33" i="1" s="1"/>
  <c r="V34" i="1"/>
  <c r="Q34" i="1"/>
  <c r="R34" i="1" s="1"/>
  <c r="V35" i="1"/>
  <c r="V36" i="1"/>
  <c r="V37" i="1"/>
  <c r="Q37" i="1"/>
  <c r="R37" i="1" s="1"/>
  <c r="V38" i="1"/>
  <c r="V39" i="1"/>
  <c r="V40" i="1"/>
  <c r="V41" i="1"/>
  <c r="Q41" i="1"/>
  <c r="R41" i="1" s="1"/>
  <c r="V42" i="1"/>
  <c r="V43" i="1"/>
  <c r="Q43" i="1"/>
  <c r="R43" i="1" s="1"/>
  <c r="V44" i="1"/>
  <c r="V45" i="1"/>
  <c r="Q45" i="1"/>
  <c r="V46" i="1"/>
  <c r="Q46" i="1"/>
  <c r="R46" i="1" s="1"/>
  <c r="V47" i="1"/>
  <c r="Q47" i="1"/>
  <c r="R47" i="1" s="1"/>
  <c r="V48" i="1"/>
  <c r="Q48" i="1"/>
  <c r="R48" i="1" s="1"/>
  <c r="V49" i="1"/>
  <c r="Q49" i="1"/>
  <c r="R49" i="1" s="1"/>
  <c r="V50" i="1"/>
  <c r="V51" i="1"/>
  <c r="V52" i="1"/>
  <c r="V53" i="1"/>
  <c r="V54" i="1"/>
  <c r="V55" i="1"/>
  <c r="Q55" i="1"/>
  <c r="R55" i="1" s="1"/>
  <c r="V56" i="1"/>
  <c r="Q56" i="1"/>
  <c r="R56" i="1" s="1"/>
  <c r="V57" i="1"/>
  <c r="V58" i="1"/>
  <c r="Q58" i="1"/>
  <c r="R58" i="1" s="1"/>
  <c r="V59" i="1"/>
  <c r="Q59" i="1"/>
  <c r="R59" i="1" s="1"/>
  <c r="V60" i="1"/>
  <c r="Q60" i="1"/>
  <c r="R60" i="1" s="1"/>
  <c r="V61" i="1"/>
  <c r="Q61" i="1"/>
  <c r="R61" i="1" s="1"/>
  <c r="V62" i="1"/>
  <c r="V63" i="1"/>
  <c r="Q63" i="1"/>
  <c r="R63" i="1" s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Q79" i="1"/>
  <c r="V80" i="1"/>
  <c r="Q80" i="1"/>
  <c r="V81" i="1"/>
  <c r="Q81" i="1"/>
  <c r="V82" i="1"/>
  <c r="Q82" i="1"/>
  <c r="V83" i="1"/>
  <c r="V84" i="1"/>
  <c r="V85" i="1"/>
  <c r="V86" i="1"/>
  <c r="V87" i="1"/>
  <c r="V88" i="1"/>
  <c r="Q88" i="1"/>
  <c r="R88" i="1" s="1"/>
  <c r="V89" i="1"/>
  <c r="Q89" i="1"/>
  <c r="R89" i="1" s="1"/>
  <c r="V90" i="1"/>
  <c r="V91" i="1"/>
  <c r="Q91" i="1"/>
  <c r="R91" i="1" s="1"/>
  <c r="V92" i="1"/>
  <c r="V93" i="1"/>
  <c r="Q93" i="1"/>
  <c r="R93" i="1" s="1"/>
  <c r="V94" i="1"/>
  <c r="V95" i="1"/>
  <c r="AH93" i="1" l="1"/>
  <c r="U93" i="1"/>
  <c r="AH91" i="1"/>
  <c r="U91" i="1"/>
  <c r="AH89" i="1"/>
  <c r="U89" i="1"/>
  <c r="AH88" i="1"/>
  <c r="U88" i="1"/>
  <c r="AH82" i="1"/>
  <c r="U82" i="1"/>
  <c r="AH81" i="1"/>
  <c r="U81" i="1"/>
  <c r="AH80" i="1"/>
  <c r="U80" i="1"/>
  <c r="AH79" i="1"/>
  <c r="U79" i="1"/>
  <c r="AH63" i="1"/>
  <c r="U63" i="1"/>
  <c r="AH61" i="1"/>
  <c r="U61" i="1"/>
  <c r="AH60" i="1"/>
  <c r="U60" i="1"/>
  <c r="AH59" i="1"/>
  <c r="U59" i="1"/>
  <c r="AH58" i="1"/>
  <c r="U58" i="1"/>
  <c r="AH56" i="1"/>
  <c r="U56" i="1"/>
  <c r="AH55" i="1"/>
  <c r="U55" i="1"/>
  <c r="AH49" i="1"/>
  <c r="U49" i="1"/>
  <c r="AH48" i="1"/>
  <c r="U48" i="1"/>
  <c r="AH47" i="1"/>
  <c r="U47" i="1"/>
  <c r="AH46" i="1"/>
  <c r="U46" i="1"/>
  <c r="AH45" i="1"/>
  <c r="U45" i="1"/>
  <c r="AH43" i="1"/>
  <c r="U43" i="1"/>
  <c r="AH41" i="1"/>
  <c r="U41" i="1"/>
  <c r="AH37" i="1"/>
  <c r="U37" i="1"/>
  <c r="AH34" i="1"/>
  <c r="U34" i="1"/>
  <c r="AH33" i="1"/>
  <c r="U33" i="1"/>
  <c r="AH32" i="1"/>
  <c r="U32" i="1"/>
  <c r="AH31" i="1"/>
  <c r="U31" i="1"/>
  <c r="AH30" i="1"/>
  <c r="U30" i="1"/>
  <c r="AH28" i="1"/>
  <c r="U28" i="1"/>
  <c r="AH27" i="1"/>
  <c r="U27" i="1"/>
  <c r="AH26" i="1"/>
  <c r="U26" i="1"/>
  <c r="AH24" i="1"/>
  <c r="U24" i="1"/>
  <c r="AH23" i="1"/>
  <c r="U23" i="1"/>
  <c r="AH22" i="1"/>
  <c r="U22" i="1"/>
  <c r="AH20" i="1"/>
  <c r="U20" i="1"/>
  <c r="AH19" i="1"/>
  <c r="U19" i="1"/>
  <c r="AH17" i="1"/>
  <c r="U17" i="1"/>
  <c r="AH16" i="1"/>
  <c r="U16" i="1"/>
  <c r="AH13" i="1"/>
  <c r="U13" i="1"/>
  <c r="AH9" i="1"/>
  <c r="U9" i="1"/>
  <c r="AH8" i="1"/>
  <c r="U8" i="1"/>
  <c r="R5" i="1"/>
  <c r="AH5" i="1"/>
  <c r="Q5" i="1"/>
</calcChain>
</file>

<file path=xl/sharedStrings.xml><?xml version="1.0" encoding="utf-8"?>
<sst xmlns="http://schemas.openxmlformats.org/spreadsheetml/2006/main" count="366" uniqueCount="146">
  <si>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</si>
  <si>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</si>
  <si>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</si>
  <si>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</si>
  <si>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</si>
  <si>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</si>
  <si>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</si>
  <si>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</si>
  <si>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</si>
  <si>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</si>
  <si>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</si>
  <si>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</si>
  <si>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</si>
  <si>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</si>
  <si>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</si>
  <si>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</si>
  <si>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</si>
  <si>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</si>
  <si>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</si>
  <si>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</si>
  <si>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</si>
  <si>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</si>
  <si>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</si>
  <si>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13,01,</t>
  </si>
  <si>
    <t>18,01,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</si>
  <si>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</si>
  <si>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</si>
  <si>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</si>
  <si>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</si>
  <si>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</si>
  <si>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</si>
  <si>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</si>
  <si>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</si>
  <si>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</si>
  <si>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</si>
  <si>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</si>
  <si>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</si>
  <si>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</si>
  <si>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</si>
  <si>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</si>
  <si>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</si>
  <si>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charset val="1"/>
      </rPr>
      <t xml:space="preserve"> / Патяка отказался</t>
    </r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</si>
  <si>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</si>
  <si>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</si>
  <si>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</si>
  <si>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</si>
  <si>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</si>
  <si>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</si>
  <si>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</si>
  <si>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</si>
  <si>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</si>
  <si>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</si>
  <si>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</si>
  <si>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</si>
  <si>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</si>
  <si>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</si>
  <si>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</si>
  <si>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</si>
  <si>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</si>
  <si>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</si>
  <si>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</si>
  <si>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</si>
  <si>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</si>
  <si>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</si>
  <si>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27,12,24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</si>
  <si>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</si>
  <si>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</si>
  <si>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</si>
  <si>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</si>
  <si>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</si>
  <si>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</si>
  <si>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</si>
  <si>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</si>
  <si>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</si>
  <si>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</si>
  <si>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</si>
  <si>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</si>
  <si>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</si>
  <si>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</si>
  <si>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</si>
  <si>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</si>
  <si>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</si>
  <si>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</si>
  <si>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</si>
  <si>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</si>
  <si>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</si>
  <si>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</si>
  <si>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</si>
  <si>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</si>
  <si>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</si>
  <si>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</si>
  <si>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</si>
  <si>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</si>
  <si>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</si>
  <si>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</si>
  <si>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</si>
  <si>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</si>
  <si>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</si>
  <si>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</si>
  <si>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</si>
  <si>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</si>
  <si>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</si>
  <si>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</si>
  <si>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</si>
  <si>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</si>
  <si>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</si>
  <si>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</si>
  <si>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</si>
  <si>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</si>
  <si>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</si>
  <si>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продажи!!!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</si>
  <si>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</si>
  <si>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</si>
  <si>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</si>
  <si>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>завод не отгружает / 12,12,24 в уценку 22шт.</t>
  </si>
  <si>
    <t xml:space="preserve"> 422  Деликатесы Бекон Балыкбургский ТМ Баварушка  0,15 кг.ПОКОМ</t>
  </si>
  <si>
    <t>завод не отгружает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</si>
  <si>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</si>
  <si>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</si>
  <si>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</si>
  <si>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</si>
  <si>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</si>
  <si>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</si>
  <si>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</si>
  <si>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</si>
  <si>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</si>
  <si>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</si>
  <si>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</si>
  <si>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</si>
  <si>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</si>
  <si>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</si>
  <si>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</si>
  <si>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</si>
  <si>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</si>
  <si>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</si>
  <si>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нужно увеличить продажи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</si>
  <si>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</si>
  <si>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</si>
  <si>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</si>
  <si>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506 Сосиски Филейские рубленые ТМ Вязанка в оболочке целлофан в м/г среде. ВЕС.ПОКОМ</t>
  </si>
  <si>
    <t>Патяка отказался</t>
  </si>
  <si>
    <t>ТМА Мера + ТМА январь (Сарана в тел. режиме)</t>
  </si>
  <si>
    <t>Приоритет от завода (Сарана в тел. режиме)</t>
  </si>
  <si>
    <t>17,01,25 начинаем заказывать</t>
  </si>
  <si>
    <t>заказ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</si>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</sst>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1"/>
      <name val="Calibri"/>
      <charset val="1"/>
    </font>
    <font>
      <b/>
      <sz val="11"/>
      <color rgb="FFFF0000"/>
      <name val="Calibri"/>
      <charset val="1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1" fillId="4" borderId="0" xfId="1" applyNumberFormat="1" applyFill="1"/>
    <xf numFmtId="164" fontId="1" fillId="0" borderId="1" xfId="1" applyNumberFormat="1" applyBorder="1"/>
    <xf numFmtId="164" fontId="1" fillId="5" borderId="0" xfId="1" applyNumberFormat="1" applyFont="1" applyFill="1"/>
    <xf numFmtId="2" fontId="1" fillId="5" borderId="0" xfId="1" applyNumberFormat="1" applyFill="1"/>
    <xf numFmtId="164" fontId="1" fillId="5" borderId="1" xfId="1" applyNumberFormat="1" applyFill="1" applyBorder="1"/>
    <xf numFmtId="164" fontId="4" fillId="6" borderId="0" xfId="1" applyNumberFormat="1" applyFont="1" applyFill="1"/>
    <xf numFmtId="164" fontId="1" fillId="7" borderId="0" xfId="1" applyNumberFormat="1" applyFont="1" applyFill="1"/>
    <xf numFmtId="2" fontId="1" fillId="7" borderId="0" xfId="1" applyNumberFormat="1" applyFill="1"/>
    <xf numFmtId="164" fontId="1" fillId="7" borderId="1" xfId="1" applyNumberFormat="1" applyFill="1" applyBorder="1"/>
    <xf numFmtId="164" fontId="5" fillId="6" borderId="0" xfId="1" applyNumberFormat="1" applyFont="1" applyFill="1"/>
    <xf numFmtId="164" fontId="5" fillId="0" borderId="0" xfId="1" applyNumberFormat="1" applyFont="1"/>
    <xf numFmtId="164" fontId="1" fillId="6" borderId="0" xfId="1" applyNumberFormat="1" applyFont="1" applyFill="1"/>
    <xf numFmtId="164" fontId="1" fillId="0" borderId="0" xfId="1" applyNumberFormat="1" applyFont="1"/>
    <xf numFmtId="164" fontId="5" fillId="8" borderId="0" xfId="1" applyNumberFormat="1" applyFont="1" applyFill="1"/>
    <xf numFmtId="164" fontId="1" fillId="8" borderId="0" xfId="1" applyNumberFormat="1" applyFont="1" applyFill="1"/>
    <xf numFmtId="164" fontId="1" fillId="9" borderId="0" xfId="1" applyNumberFormat="1" applyFill="1"/>
    <xf numFmtId="164" fontId="1" fillId="10" borderId="0" xfId="1" applyNumberFormat="1" applyFon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ColWidth="8.5703125" defaultRowHeight="15" x14ac:dyDescent="0.25"/>
  <cols>
    <col min="1" max="1" width="47.28515625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6.28515625" customWidth="1"/>
    <col min="10" max="16" width="4.7109375" customWidth="1"/>
    <col min="17" max="19" width="7" customWidth="1"/>
    <col min="20" max="20" width="10.85546875" customWidth="1"/>
    <col min="21" max="22" width="5" customWidth="1"/>
    <col min="23" max="32" width="4.42578125" customWidth="1"/>
    <col min="33" max="33" width="18.7109375" customWidth="1"/>
    <col min="34" max="34" width="7" customWidth="1"/>
    <col min="35" max="51" width="3" customWidth="1"/>
  </cols>
  <sheetData>
    <row r="1" spans="1:51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15</v>
      </c>
      <c r="R3" s="6" t="s">
        <v>144</v>
      </c>
      <c r="S3" s="7" t="s">
        <v>16</v>
      </c>
      <c r="T3" s="7" t="s">
        <v>17</v>
      </c>
      <c r="U3" s="4" t="s">
        <v>18</v>
      </c>
      <c r="V3" s="4" t="s">
        <v>19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21</v>
      </c>
      <c r="AH3" s="4" t="s">
        <v>22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" t="s">
        <v>145</v>
      </c>
      <c r="S4" s="2"/>
      <c r="T4" s="2"/>
      <c r="U4" s="2"/>
      <c r="V4" s="2"/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2"/>
      <c r="C5" s="2"/>
      <c r="D5" s="2"/>
      <c r="E5" s="8">
        <f>SUM(E6:E500)</f>
        <v>12851.350999999995</v>
      </c>
      <c r="F5" s="8">
        <f>SUM(F6:F500)</f>
        <v>17603.485000000001</v>
      </c>
      <c r="G5" s="3"/>
      <c r="H5" s="2"/>
      <c r="I5" s="2"/>
      <c r="J5" s="8">
        <f>SUM(J6:J500)</f>
        <v>22755.270999999997</v>
      </c>
      <c r="K5" s="8">
        <f>SUM(K6:K500)</f>
        <v>-9903.9200000000019</v>
      </c>
      <c r="L5" s="8">
        <f>SUM(L6:L500)</f>
        <v>12043.087999999998</v>
      </c>
      <c r="M5" s="8">
        <f>SUM(M6:M500)</f>
        <v>808.26299999999992</v>
      </c>
      <c r="N5" s="8">
        <f>SUM(N6:N500)</f>
        <v>2825.3532500000006</v>
      </c>
      <c r="O5" s="8">
        <v>6115.8663999999999</v>
      </c>
      <c r="P5" s="8">
        <f>SUM(P6:P500)</f>
        <v>2408.6176</v>
      </c>
      <c r="Q5" s="8">
        <f>SUM(Q6:Q500)</f>
        <v>3404.4358666666649</v>
      </c>
      <c r="R5" s="8">
        <f>SUM(R6:R500)</f>
        <v>4940.6981833333321</v>
      </c>
      <c r="S5" s="8">
        <f>SUM(S6:S500)</f>
        <v>500</v>
      </c>
      <c r="T5" s="2"/>
      <c r="U5" s="2"/>
      <c r="V5" s="2"/>
      <c r="W5" s="8">
        <f t="shared" ref="W5:AF5" si="0">SUM(W6:W500)</f>
        <v>2495.672</v>
      </c>
      <c r="X5" s="8">
        <f t="shared" si="0"/>
        <v>2470.5380000000005</v>
      </c>
      <c r="Y5" s="8">
        <f t="shared" si="0"/>
        <v>4083.1796000000004</v>
      </c>
      <c r="Z5" s="8">
        <f t="shared" si="0"/>
        <v>3495.4505999999983</v>
      </c>
      <c r="AA5" s="8">
        <f t="shared" si="0"/>
        <v>2653.3790000000004</v>
      </c>
      <c r="AB5" s="8">
        <f t="shared" si="0"/>
        <v>2547.5372000000007</v>
      </c>
      <c r="AC5" s="8">
        <f t="shared" si="0"/>
        <v>2892.6603999999988</v>
      </c>
      <c r="AD5" s="8">
        <f t="shared" si="0"/>
        <v>2987.0083999999997</v>
      </c>
      <c r="AE5" s="8">
        <f t="shared" si="0"/>
        <v>2675.6007999999993</v>
      </c>
      <c r="AF5" s="8">
        <f t="shared" si="0"/>
        <v>2658.4495999999999</v>
      </c>
      <c r="AG5" s="2"/>
      <c r="AH5" s="8">
        <f>SUM(AH6:AH500)</f>
        <v>4318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 t="s">
        <v>36</v>
      </c>
      <c r="B6" s="2" t="s">
        <v>37</v>
      </c>
      <c r="C6" s="2">
        <v>252.58500000000001</v>
      </c>
      <c r="D6" s="2">
        <v>0.44900000000000001</v>
      </c>
      <c r="E6" s="2">
        <v>69.989999999999995</v>
      </c>
      <c r="F6" s="2">
        <v>167.56800000000001</v>
      </c>
      <c r="G6" s="3">
        <v>1</v>
      </c>
      <c r="H6" s="2">
        <v>50</v>
      </c>
      <c r="I6" s="2" t="s">
        <v>38</v>
      </c>
      <c r="J6" s="2">
        <v>69.150000000000006</v>
      </c>
      <c r="K6" s="2">
        <f t="shared" ref="K6:K37" si="1">E6-J6</f>
        <v>0.8399999999999892</v>
      </c>
      <c r="L6" s="2">
        <f t="shared" ref="L6:L37" si="2">E6-M6</f>
        <v>69.989999999999995</v>
      </c>
      <c r="M6" s="2"/>
      <c r="N6" s="2"/>
      <c r="O6" s="2"/>
      <c r="P6" s="2">
        <f t="shared" ref="P6:P37" si="3">L6/5</f>
        <v>13.997999999999999</v>
      </c>
      <c r="Q6" s="9"/>
      <c r="R6" s="9">
        <f>Q6</f>
        <v>0</v>
      </c>
      <c r="S6" s="9"/>
      <c r="T6" s="2"/>
      <c r="U6" s="2">
        <f>(F6+N6+O6+R6)/P6</f>
        <v>11.970852978997002</v>
      </c>
      <c r="V6" s="2">
        <f t="shared" ref="V6:V37" si="4">(F6+N6+O6)/P6</f>
        <v>11.970852978997002</v>
      </c>
      <c r="W6" s="2">
        <v>10.369</v>
      </c>
      <c r="X6" s="2">
        <v>9.6219999999999999</v>
      </c>
      <c r="Y6" s="2">
        <v>27.696400000000001</v>
      </c>
      <c r="Z6" s="2">
        <v>24.293800000000001</v>
      </c>
      <c r="AA6" s="2">
        <v>18.315799999999999</v>
      </c>
      <c r="AB6" s="2">
        <v>18.0868</v>
      </c>
      <c r="AC6" s="2">
        <v>15.1172</v>
      </c>
      <c r="AD6" s="2">
        <v>13.6792</v>
      </c>
      <c r="AE6" s="2">
        <v>12.2766</v>
      </c>
      <c r="AF6" s="2">
        <v>16.384399999999999</v>
      </c>
      <c r="AG6" s="2"/>
      <c r="AH6" s="2">
        <f>ROUND(R6*G6,0)</f>
        <v>0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10" t="s">
        <v>39</v>
      </c>
      <c r="B7" s="10" t="s">
        <v>37</v>
      </c>
      <c r="C7" s="10">
        <v>203.953</v>
      </c>
      <c r="D7" s="10"/>
      <c r="E7" s="10">
        <v>2.202</v>
      </c>
      <c r="F7" s="10">
        <v>201.751</v>
      </c>
      <c r="G7" s="11">
        <v>0</v>
      </c>
      <c r="H7" s="10" t="e">
        <f>#N/A</f>
        <v>#N/A</v>
      </c>
      <c r="I7" s="10" t="s">
        <v>40</v>
      </c>
      <c r="J7" s="10">
        <v>2.4</v>
      </c>
      <c r="K7" s="10">
        <f t="shared" si="1"/>
        <v>-0.19799999999999995</v>
      </c>
      <c r="L7" s="10">
        <f t="shared" si="2"/>
        <v>2.202</v>
      </c>
      <c r="M7" s="10"/>
      <c r="N7" s="10"/>
      <c r="O7" s="10"/>
      <c r="P7" s="10">
        <f t="shared" si="3"/>
        <v>0.44040000000000001</v>
      </c>
      <c r="Q7" s="12"/>
      <c r="R7" s="9">
        <f t="shared" ref="R7:R70" si="5">Q7</f>
        <v>0</v>
      </c>
      <c r="S7" s="12"/>
      <c r="T7" s="10"/>
      <c r="U7" s="2">
        <f t="shared" ref="U7:U70" si="6">(F7+N7+O7+R7)/P7</f>
        <v>458.10853769300633</v>
      </c>
      <c r="V7" s="10">
        <f t="shared" si="4"/>
        <v>458.10853769300633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3" t="s">
        <v>41</v>
      </c>
      <c r="AH7" s="2">
        <f t="shared" ref="AH7:AH70" si="7">ROUND(R7*G7,0)</f>
        <v>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 t="s">
        <v>42</v>
      </c>
      <c r="B8" s="2" t="s">
        <v>37</v>
      </c>
      <c r="C8" s="2">
        <v>406.55599999999998</v>
      </c>
      <c r="D8" s="2">
        <v>7.0919999999999996</v>
      </c>
      <c r="E8" s="2">
        <v>226.31399999999999</v>
      </c>
      <c r="F8" s="2">
        <v>132.28399999999999</v>
      </c>
      <c r="G8" s="3">
        <v>1</v>
      </c>
      <c r="H8" s="2">
        <v>45</v>
      </c>
      <c r="I8" s="2" t="s">
        <v>38</v>
      </c>
      <c r="J8" s="2">
        <v>207.45</v>
      </c>
      <c r="K8" s="2">
        <f t="shared" si="1"/>
        <v>18.864000000000004</v>
      </c>
      <c r="L8" s="2">
        <f t="shared" si="2"/>
        <v>160.15799999999999</v>
      </c>
      <c r="M8" s="2">
        <v>66.156000000000006</v>
      </c>
      <c r="N8" s="2"/>
      <c r="O8" s="2">
        <v>188.03200000000001</v>
      </c>
      <c r="P8" s="2">
        <f t="shared" si="3"/>
        <v>32.031599999999997</v>
      </c>
      <c r="Q8" s="9">
        <f>12*P8-O8-N8-F8</f>
        <v>64.063199999999966</v>
      </c>
      <c r="R8" s="9">
        <f t="shared" si="5"/>
        <v>64.063199999999966</v>
      </c>
      <c r="S8" s="9"/>
      <c r="T8" s="2"/>
      <c r="U8" s="2">
        <f t="shared" si="6"/>
        <v>12</v>
      </c>
      <c r="V8" s="2">
        <f t="shared" si="4"/>
        <v>10.000000000000002</v>
      </c>
      <c r="W8" s="2">
        <v>28.47175</v>
      </c>
      <c r="X8" s="2">
        <v>31.2916666666667</v>
      </c>
      <c r="Y8" s="2">
        <v>48.896599999999999</v>
      </c>
      <c r="Z8" s="2">
        <v>50.537399999999998</v>
      </c>
      <c r="AA8" s="2">
        <v>47.442799999999998</v>
      </c>
      <c r="AB8" s="2">
        <v>51.804400000000001</v>
      </c>
      <c r="AC8" s="2">
        <v>50.988799999999998</v>
      </c>
      <c r="AD8" s="2">
        <v>48.26</v>
      </c>
      <c r="AE8" s="2">
        <v>56.732199999999999</v>
      </c>
      <c r="AF8" s="2">
        <v>49.176200000000001</v>
      </c>
      <c r="AG8" s="2"/>
      <c r="AH8" s="2">
        <f t="shared" si="7"/>
        <v>64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 t="s">
        <v>43</v>
      </c>
      <c r="B9" s="2" t="s">
        <v>37</v>
      </c>
      <c r="C9" s="2">
        <v>792.38</v>
      </c>
      <c r="D9" s="2">
        <v>5.9320000000000004</v>
      </c>
      <c r="E9" s="2">
        <v>360.226</v>
      </c>
      <c r="F9" s="2">
        <v>348.31599999999997</v>
      </c>
      <c r="G9" s="3">
        <v>1</v>
      </c>
      <c r="H9" s="2">
        <v>45</v>
      </c>
      <c r="I9" s="2" t="s">
        <v>38</v>
      </c>
      <c r="J9" s="2">
        <v>325.55</v>
      </c>
      <c r="K9" s="2">
        <f t="shared" si="1"/>
        <v>34.675999999999988</v>
      </c>
      <c r="L9" s="2">
        <f t="shared" si="2"/>
        <v>181.89</v>
      </c>
      <c r="M9" s="2">
        <v>178.33600000000001</v>
      </c>
      <c r="N9" s="2"/>
      <c r="O9" s="2">
        <v>15.464</v>
      </c>
      <c r="P9" s="2">
        <f t="shared" si="3"/>
        <v>36.378</v>
      </c>
      <c r="Q9" s="9">
        <f>12*P9-O9-N9-F9</f>
        <v>72.756000000000029</v>
      </c>
      <c r="R9" s="9">
        <f t="shared" si="5"/>
        <v>72.756000000000029</v>
      </c>
      <c r="S9" s="9"/>
      <c r="T9" s="2"/>
      <c r="U9" s="2">
        <f t="shared" si="6"/>
        <v>12</v>
      </c>
      <c r="V9" s="2">
        <f t="shared" si="4"/>
        <v>10</v>
      </c>
      <c r="W9" s="2">
        <v>39.461500000000001</v>
      </c>
      <c r="X9" s="2">
        <v>47.029333333333298</v>
      </c>
      <c r="Y9" s="2">
        <v>76.943799999999996</v>
      </c>
      <c r="Z9" s="2">
        <v>86.659199999999998</v>
      </c>
      <c r="AA9" s="2">
        <v>59.098399999999998</v>
      </c>
      <c r="AB9" s="2">
        <v>46.864800000000002</v>
      </c>
      <c r="AC9" s="2">
        <v>46.016199999999998</v>
      </c>
      <c r="AD9" s="2">
        <v>61.956800000000001</v>
      </c>
      <c r="AE9" s="2">
        <v>86.199399999999997</v>
      </c>
      <c r="AF9" s="2">
        <v>69.974000000000004</v>
      </c>
      <c r="AG9" s="2"/>
      <c r="AH9" s="2">
        <f t="shared" si="7"/>
        <v>73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14" t="s">
        <v>44</v>
      </c>
      <c r="B10" s="14" t="s">
        <v>45</v>
      </c>
      <c r="C10" s="14"/>
      <c r="D10" s="14"/>
      <c r="E10" s="14"/>
      <c r="F10" s="14"/>
      <c r="G10" s="15">
        <v>0</v>
      </c>
      <c r="H10" s="14">
        <v>45</v>
      </c>
      <c r="I10" s="14" t="s">
        <v>38</v>
      </c>
      <c r="J10" s="14"/>
      <c r="K10" s="14">
        <f t="shared" si="1"/>
        <v>0</v>
      </c>
      <c r="L10" s="14">
        <f t="shared" si="2"/>
        <v>0</v>
      </c>
      <c r="M10" s="14"/>
      <c r="N10" s="14"/>
      <c r="O10" s="14"/>
      <c r="P10" s="14">
        <f t="shared" si="3"/>
        <v>0</v>
      </c>
      <c r="Q10" s="16"/>
      <c r="R10" s="9">
        <f t="shared" si="5"/>
        <v>0</v>
      </c>
      <c r="S10" s="16"/>
      <c r="T10" s="14"/>
      <c r="U10" s="2" t="e">
        <f t="shared" si="6"/>
        <v>#DIV/0!</v>
      </c>
      <c r="V10" s="14" t="e">
        <f t="shared" si="4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 t="s">
        <v>46</v>
      </c>
      <c r="AH10" s="2">
        <f t="shared" si="7"/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 s="14" t="s">
        <v>47</v>
      </c>
      <c r="B11" s="14" t="s">
        <v>45</v>
      </c>
      <c r="C11" s="14"/>
      <c r="D11" s="14"/>
      <c r="E11" s="14"/>
      <c r="F11" s="14"/>
      <c r="G11" s="15">
        <v>0</v>
      </c>
      <c r="H11" s="14">
        <v>45</v>
      </c>
      <c r="I11" s="14" t="s">
        <v>38</v>
      </c>
      <c r="J11" s="14"/>
      <c r="K11" s="14">
        <f t="shared" si="1"/>
        <v>0</v>
      </c>
      <c r="L11" s="14">
        <f t="shared" si="2"/>
        <v>0</v>
      </c>
      <c r="M11" s="14"/>
      <c r="N11" s="14"/>
      <c r="O11" s="14"/>
      <c r="P11" s="14">
        <f t="shared" si="3"/>
        <v>0</v>
      </c>
      <c r="Q11" s="16"/>
      <c r="R11" s="9">
        <f t="shared" si="5"/>
        <v>0</v>
      </c>
      <c r="S11" s="16"/>
      <c r="T11" s="14"/>
      <c r="U11" s="2" t="e">
        <f t="shared" si="6"/>
        <v>#DIV/0!</v>
      </c>
      <c r="V11" s="14" t="e">
        <f t="shared" si="4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46</v>
      </c>
      <c r="AH11" s="2">
        <f t="shared" si="7"/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 s="14" t="s">
        <v>48</v>
      </c>
      <c r="B12" s="14" t="s">
        <v>45</v>
      </c>
      <c r="C12" s="14"/>
      <c r="D12" s="14"/>
      <c r="E12" s="14"/>
      <c r="F12" s="14"/>
      <c r="G12" s="15">
        <v>0</v>
      </c>
      <c r="H12" s="14">
        <v>180</v>
      </c>
      <c r="I12" s="14" t="s">
        <v>38</v>
      </c>
      <c r="J12" s="14"/>
      <c r="K12" s="14">
        <f t="shared" si="1"/>
        <v>0</v>
      </c>
      <c r="L12" s="14">
        <f t="shared" si="2"/>
        <v>0</v>
      </c>
      <c r="M12" s="14"/>
      <c r="N12" s="14"/>
      <c r="O12" s="14"/>
      <c r="P12" s="14">
        <f t="shared" si="3"/>
        <v>0</v>
      </c>
      <c r="Q12" s="16"/>
      <c r="R12" s="9">
        <f t="shared" si="5"/>
        <v>0</v>
      </c>
      <c r="S12" s="16"/>
      <c r="T12" s="14"/>
      <c r="U12" s="2" t="e">
        <f t="shared" si="6"/>
        <v>#DIV/0!</v>
      </c>
      <c r="V12" s="14" t="e">
        <f t="shared" si="4"/>
        <v>#DIV/0!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 t="s">
        <v>46</v>
      </c>
      <c r="AH12" s="2">
        <f t="shared" si="7"/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 s="2" t="s">
        <v>49</v>
      </c>
      <c r="B13" s="2" t="s">
        <v>45</v>
      </c>
      <c r="C13" s="2">
        <v>60</v>
      </c>
      <c r="D13" s="2">
        <v>24</v>
      </c>
      <c r="E13" s="2">
        <v>44</v>
      </c>
      <c r="F13" s="2">
        <v>29</v>
      </c>
      <c r="G13" s="3">
        <v>0.3</v>
      </c>
      <c r="H13" s="2">
        <v>40</v>
      </c>
      <c r="I13" s="2" t="s">
        <v>38</v>
      </c>
      <c r="J13" s="2">
        <v>52</v>
      </c>
      <c r="K13" s="2">
        <f t="shared" si="1"/>
        <v>-8</v>
      </c>
      <c r="L13" s="2">
        <f t="shared" si="2"/>
        <v>44</v>
      </c>
      <c r="M13" s="2"/>
      <c r="N13" s="2">
        <v>26.75</v>
      </c>
      <c r="O13" s="2">
        <v>32.25</v>
      </c>
      <c r="P13" s="2">
        <f t="shared" si="3"/>
        <v>8.8000000000000007</v>
      </c>
      <c r="Q13" s="9">
        <f>12*P13-O13-N13-F13</f>
        <v>17.600000000000009</v>
      </c>
      <c r="R13" s="9">
        <f t="shared" si="5"/>
        <v>17.600000000000009</v>
      </c>
      <c r="S13" s="9"/>
      <c r="T13" s="2"/>
      <c r="U13" s="2">
        <f t="shared" si="6"/>
        <v>12</v>
      </c>
      <c r="V13" s="2">
        <f t="shared" si="4"/>
        <v>10</v>
      </c>
      <c r="W13" s="2">
        <v>7.25</v>
      </c>
      <c r="X13" s="2">
        <v>1.6666666666666701</v>
      </c>
      <c r="Y13" s="2">
        <v>9.6</v>
      </c>
      <c r="Z13" s="2">
        <v>7.6</v>
      </c>
      <c r="AA13" s="2">
        <v>10.8</v>
      </c>
      <c r="AB13" s="2">
        <v>11.4</v>
      </c>
      <c r="AC13" s="2">
        <v>6.4</v>
      </c>
      <c r="AD13" s="2">
        <v>6.4</v>
      </c>
      <c r="AE13" s="2">
        <v>5.6</v>
      </c>
      <c r="AF13" s="2">
        <v>6</v>
      </c>
      <c r="AG13" s="2"/>
      <c r="AH13" s="2">
        <f t="shared" si="7"/>
        <v>5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 s="2" t="s">
        <v>50</v>
      </c>
      <c r="B14" s="2" t="s">
        <v>45</v>
      </c>
      <c r="C14" s="2">
        <v>122</v>
      </c>
      <c r="D14" s="2"/>
      <c r="E14" s="2">
        <v>16</v>
      </c>
      <c r="F14" s="2">
        <v>98</v>
      </c>
      <c r="G14" s="3">
        <v>0.17</v>
      </c>
      <c r="H14" s="2">
        <v>180</v>
      </c>
      <c r="I14" s="2" t="s">
        <v>38</v>
      </c>
      <c r="J14" s="2">
        <v>19</v>
      </c>
      <c r="K14" s="2">
        <f t="shared" si="1"/>
        <v>-3</v>
      </c>
      <c r="L14" s="2">
        <f t="shared" si="2"/>
        <v>16</v>
      </c>
      <c r="M14" s="2"/>
      <c r="N14" s="2"/>
      <c r="O14" s="2"/>
      <c r="P14" s="2">
        <f t="shared" si="3"/>
        <v>3.2</v>
      </c>
      <c r="Q14" s="9"/>
      <c r="R14" s="9">
        <f t="shared" si="5"/>
        <v>0</v>
      </c>
      <c r="S14" s="9"/>
      <c r="T14" s="2"/>
      <c r="U14" s="2">
        <f t="shared" si="6"/>
        <v>30.625</v>
      </c>
      <c r="V14" s="2">
        <f t="shared" si="4"/>
        <v>30.625</v>
      </c>
      <c r="W14" s="2">
        <v>9.75</v>
      </c>
      <c r="X14" s="2">
        <v>10</v>
      </c>
      <c r="Y14" s="2">
        <v>17.8</v>
      </c>
      <c r="Z14" s="2">
        <v>13.2</v>
      </c>
      <c r="AA14" s="2">
        <v>11.8</v>
      </c>
      <c r="AB14" s="2">
        <v>14.6</v>
      </c>
      <c r="AC14" s="2">
        <v>14.6</v>
      </c>
      <c r="AD14" s="2">
        <v>10.6</v>
      </c>
      <c r="AE14" s="2">
        <v>1</v>
      </c>
      <c r="AF14" s="2">
        <v>25.4</v>
      </c>
      <c r="AG14" s="17" t="s">
        <v>51</v>
      </c>
      <c r="AH14" s="2">
        <f t="shared" si="7"/>
        <v>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 s="14" t="s">
        <v>52</v>
      </c>
      <c r="B15" s="14" t="s">
        <v>45</v>
      </c>
      <c r="C15" s="14"/>
      <c r="D15" s="14"/>
      <c r="E15" s="14"/>
      <c r="F15" s="14"/>
      <c r="G15" s="15">
        <v>0</v>
      </c>
      <c r="H15" s="14">
        <v>50</v>
      </c>
      <c r="I15" s="14" t="s">
        <v>38</v>
      </c>
      <c r="J15" s="14"/>
      <c r="K15" s="14">
        <f t="shared" si="1"/>
        <v>0</v>
      </c>
      <c r="L15" s="14">
        <f t="shared" si="2"/>
        <v>0</v>
      </c>
      <c r="M15" s="14"/>
      <c r="N15" s="14"/>
      <c r="O15" s="14"/>
      <c r="P15" s="14">
        <f t="shared" si="3"/>
        <v>0</v>
      </c>
      <c r="Q15" s="16"/>
      <c r="R15" s="9">
        <f t="shared" si="5"/>
        <v>0</v>
      </c>
      <c r="S15" s="16"/>
      <c r="T15" s="14"/>
      <c r="U15" s="2" t="e">
        <f t="shared" si="6"/>
        <v>#DIV/0!</v>
      </c>
      <c r="V15" s="14" t="e">
        <f t="shared" si="4"/>
        <v>#DIV/0!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 t="s">
        <v>46</v>
      </c>
      <c r="AH15" s="2">
        <f t="shared" si="7"/>
        <v>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s="2" t="s">
        <v>53</v>
      </c>
      <c r="B16" s="2" t="s">
        <v>45</v>
      </c>
      <c r="C16" s="2">
        <v>31</v>
      </c>
      <c r="D16" s="2">
        <v>103</v>
      </c>
      <c r="E16" s="2">
        <v>54</v>
      </c>
      <c r="F16" s="2">
        <v>75</v>
      </c>
      <c r="G16" s="3">
        <v>0.35</v>
      </c>
      <c r="H16" s="2">
        <v>50</v>
      </c>
      <c r="I16" s="2" t="s">
        <v>38</v>
      </c>
      <c r="J16" s="2">
        <v>55</v>
      </c>
      <c r="K16" s="2">
        <f t="shared" si="1"/>
        <v>-1</v>
      </c>
      <c r="L16" s="2">
        <f t="shared" si="2"/>
        <v>54</v>
      </c>
      <c r="M16" s="2"/>
      <c r="N16" s="2">
        <v>31.9166666666667</v>
      </c>
      <c r="O16" s="2"/>
      <c r="P16" s="2">
        <f t="shared" si="3"/>
        <v>10.8</v>
      </c>
      <c r="Q16" s="9">
        <f>12*P16-O16-N16-F16</f>
        <v>22.683333333333323</v>
      </c>
      <c r="R16" s="9">
        <f t="shared" si="5"/>
        <v>22.683333333333323</v>
      </c>
      <c r="S16" s="9"/>
      <c r="T16" s="2"/>
      <c r="U16" s="2">
        <f t="shared" si="6"/>
        <v>12.000000000000002</v>
      </c>
      <c r="V16" s="2">
        <f t="shared" si="4"/>
        <v>9.8996913580246932</v>
      </c>
      <c r="W16" s="2">
        <v>12.75</v>
      </c>
      <c r="X16" s="2">
        <v>12.3333333333333</v>
      </c>
      <c r="Y16" s="2">
        <v>32.451999999999998</v>
      </c>
      <c r="Z16" s="2">
        <v>13.252000000000001</v>
      </c>
      <c r="AA16" s="2">
        <v>10.199999999999999</v>
      </c>
      <c r="AB16" s="2">
        <v>14.8</v>
      </c>
      <c r="AC16" s="2">
        <v>11</v>
      </c>
      <c r="AD16" s="2">
        <v>4.2</v>
      </c>
      <c r="AE16" s="2">
        <v>0.4</v>
      </c>
      <c r="AF16" s="2">
        <v>10.8</v>
      </c>
      <c r="AG16" s="2"/>
      <c r="AH16" s="2">
        <f t="shared" si="7"/>
        <v>8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2" t="s">
        <v>54</v>
      </c>
      <c r="B17" s="2" t="s">
        <v>37</v>
      </c>
      <c r="C17" s="2">
        <v>232.19499999999999</v>
      </c>
      <c r="D17" s="2">
        <v>404.08</v>
      </c>
      <c r="E17" s="2">
        <v>285.57400000000001</v>
      </c>
      <c r="F17" s="2">
        <v>307.226</v>
      </c>
      <c r="G17" s="3">
        <v>1</v>
      </c>
      <c r="H17" s="2">
        <v>55</v>
      </c>
      <c r="I17" s="2" t="s">
        <v>38</v>
      </c>
      <c r="J17" s="2">
        <v>676.95299999999997</v>
      </c>
      <c r="K17" s="2">
        <f t="shared" si="1"/>
        <v>-391.37899999999996</v>
      </c>
      <c r="L17" s="2">
        <f t="shared" si="2"/>
        <v>242.36799999999999</v>
      </c>
      <c r="M17" s="2">
        <v>43.206000000000003</v>
      </c>
      <c r="N17" s="2"/>
      <c r="O17" s="2">
        <v>177.51</v>
      </c>
      <c r="P17" s="2">
        <f t="shared" si="3"/>
        <v>48.473599999999998</v>
      </c>
      <c r="Q17" s="9">
        <f>12*P17-O17-N17-F17</f>
        <v>96.947199999999953</v>
      </c>
      <c r="R17" s="9">
        <v>250</v>
      </c>
      <c r="S17" s="9">
        <v>250</v>
      </c>
      <c r="T17" s="23" t="s">
        <v>141</v>
      </c>
      <c r="U17" s="2">
        <f t="shared" si="6"/>
        <v>15.157446527594402</v>
      </c>
      <c r="V17" s="2">
        <f t="shared" si="4"/>
        <v>10</v>
      </c>
      <c r="W17" s="2">
        <v>44.688000000000002</v>
      </c>
      <c r="X17" s="2">
        <v>44.774666666666697</v>
      </c>
      <c r="Y17" s="2">
        <v>78.709999999999994</v>
      </c>
      <c r="Z17" s="2">
        <v>42.203000000000003</v>
      </c>
      <c r="AA17" s="2">
        <v>39.564599999999999</v>
      </c>
      <c r="AB17" s="2">
        <v>35.1678</v>
      </c>
      <c r="AC17" s="2">
        <v>35.886800000000001</v>
      </c>
      <c r="AD17" s="2">
        <v>36.2348</v>
      </c>
      <c r="AE17" s="2">
        <v>55.1</v>
      </c>
      <c r="AF17" s="2">
        <v>61.303199999999997</v>
      </c>
      <c r="AG17" s="2"/>
      <c r="AH17" s="2">
        <f t="shared" si="7"/>
        <v>250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25">
      <c r="A18" s="2" t="s">
        <v>55</v>
      </c>
      <c r="B18" s="2" t="s">
        <v>37</v>
      </c>
      <c r="C18" s="2">
        <v>3968.5189999999998</v>
      </c>
      <c r="D18" s="2">
        <v>1.9330000000000001</v>
      </c>
      <c r="E18" s="2">
        <v>1249.9829999999999</v>
      </c>
      <c r="F18" s="2">
        <v>2516.9349999999999</v>
      </c>
      <c r="G18" s="3">
        <v>1</v>
      </c>
      <c r="H18" s="2">
        <v>50</v>
      </c>
      <c r="I18" s="2" t="s">
        <v>38</v>
      </c>
      <c r="J18" s="2">
        <v>2738.39</v>
      </c>
      <c r="K18" s="2">
        <f t="shared" si="1"/>
        <v>-1488.4069999999999</v>
      </c>
      <c r="L18" s="2">
        <f t="shared" si="2"/>
        <v>963.57600000000002</v>
      </c>
      <c r="M18" s="2">
        <v>286.40699999999998</v>
      </c>
      <c r="N18" s="2"/>
      <c r="O18" s="2"/>
      <c r="P18" s="2">
        <f t="shared" si="3"/>
        <v>192.71520000000001</v>
      </c>
      <c r="Q18" s="9"/>
      <c r="R18" s="9">
        <f t="shared" si="5"/>
        <v>0</v>
      </c>
      <c r="S18" s="9"/>
      <c r="T18" s="2"/>
      <c r="U18" s="2">
        <f t="shared" si="6"/>
        <v>13.060386518551727</v>
      </c>
      <c r="V18" s="2">
        <f t="shared" si="4"/>
        <v>13.060386518551727</v>
      </c>
      <c r="W18" s="2">
        <v>230.084</v>
      </c>
      <c r="X18" s="2">
        <v>202.303</v>
      </c>
      <c r="Y18" s="2">
        <v>482.59460000000001</v>
      </c>
      <c r="Z18" s="2">
        <v>443.49220000000003</v>
      </c>
      <c r="AA18" s="2">
        <v>272.69760000000002</v>
      </c>
      <c r="AB18" s="2">
        <v>236.0898</v>
      </c>
      <c r="AC18" s="2">
        <v>319.82060000000001</v>
      </c>
      <c r="AD18" s="2">
        <v>352.25400000000002</v>
      </c>
      <c r="AE18" s="2">
        <v>316.86759999999998</v>
      </c>
      <c r="AF18" s="2">
        <v>262.98160000000001</v>
      </c>
      <c r="AG18" s="2"/>
      <c r="AH18" s="2">
        <f t="shared" si="7"/>
        <v>0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 s="2" t="s">
        <v>56</v>
      </c>
      <c r="B19" s="2" t="s">
        <v>37</v>
      </c>
      <c r="C19" s="2">
        <v>180.90600000000001</v>
      </c>
      <c r="D19" s="2">
        <v>122.033</v>
      </c>
      <c r="E19" s="2">
        <v>127.241</v>
      </c>
      <c r="F19" s="2">
        <v>152.928</v>
      </c>
      <c r="G19" s="3">
        <v>1</v>
      </c>
      <c r="H19" s="2">
        <v>60</v>
      </c>
      <c r="I19" s="2" t="s">
        <v>38</v>
      </c>
      <c r="J19" s="2">
        <v>113.49</v>
      </c>
      <c r="K19" s="2">
        <f t="shared" si="1"/>
        <v>13.751000000000005</v>
      </c>
      <c r="L19" s="2">
        <f t="shared" si="2"/>
        <v>127.241</v>
      </c>
      <c r="M19" s="2"/>
      <c r="N19" s="2">
        <v>23.869666666666699</v>
      </c>
      <c r="O19" s="2">
        <v>77.684333333333299</v>
      </c>
      <c r="P19" s="2">
        <f t="shared" si="3"/>
        <v>25.4482</v>
      </c>
      <c r="Q19" s="9">
        <f>12*P19-O19-N19-F19</f>
        <v>50.8964</v>
      </c>
      <c r="R19" s="9">
        <f t="shared" si="5"/>
        <v>50.8964</v>
      </c>
      <c r="S19" s="9"/>
      <c r="T19" s="2"/>
      <c r="U19" s="2">
        <f t="shared" si="6"/>
        <v>11.999999999999998</v>
      </c>
      <c r="V19" s="2">
        <f t="shared" si="4"/>
        <v>9.9999999999999982</v>
      </c>
      <c r="W19" s="2">
        <v>24.978999999999999</v>
      </c>
      <c r="X19" s="2">
        <v>25.304666666666702</v>
      </c>
      <c r="Y19" s="2">
        <v>41.557200000000002</v>
      </c>
      <c r="Z19" s="2">
        <v>33.785400000000003</v>
      </c>
      <c r="AA19" s="2">
        <v>19.500800000000002</v>
      </c>
      <c r="AB19" s="2">
        <v>19.145600000000002</v>
      </c>
      <c r="AC19" s="2">
        <v>25.284600000000001</v>
      </c>
      <c r="AD19" s="2">
        <v>23.131399999999999</v>
      </c>
      <c r="AE19" s="2">
        <v>25.563600000000001</v>
      </c>
      <c r="AF19" s="2">
        <v>30.296399999999998</v>
      </c>
      <c r="AG19" s="2"/>
      <c r="AH19" s="2">
        <f t="shared" si="7"/>
        <v>51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 s="2" t="s">
        <v>57</v>
      </c>
      <c r="B20" s="2" t="s">
        <v>37</v>
      </c>
      <c r="C20" s="2">
        <v>344.33600000000001</v>
      </c>
      <c r="D20" s="2"/>
      <c r="E20" s="2">
        <v>265.46300000000002</v>
      </c>
      <c r="F20" s="2">
        <v>34.078000000000003</v>
      </c>
      <c r="G20" s="3">
        <v>1</v>
      </c>
      <c r="H20" s="2">
        <v>60</v>
      </c>
      <c r="I20" s="2" t="s">
        <v>38</v>
      </c>
      <c r="J20" s="2">
        <v>256.10000000000002</v>
      </c>
      <c r="K20" s="2">
        <f t="shared" si="1"/>
        <v>9.3629999999999995</v>
      </c>
      <c r="L20" s="2">
        <f t="shared" si="2"/>
        <v>265.46300000000002</v>
      </c>
      <c r="M20" s="2"/>
      <c r="N20" s="2">
        <v>283.86700000000002</v>
      </c>
      <c r="O20" s="2">
        <v>212.98099999999999</v>
      </c>
      <c r="P20" s="2">
        <f t="shared" si="3"/>
        <v>53.092600000000004</v>
      </c>
      <c r="Q20" s="9">
        <f>12*P20-O20-N20-F20</f>
        <v>106.18520000000004</v>
      </c>
      <c r="R20" s="9">
        <f t="shared" si="5"/>
        <v>106.18520000000004</v>
      </c>
      <c r="S20" s="9"/>
      <c r="T20" s="2"/>
      <c r="U20" s="2">
        <f t="shared" si="6"/>
        <v>12</v>
      </c>
      <c r="V20" s="2">
        <f t="shared" si="4"/>
        <v>10</v>
      </c>
      <c r="W20" s="2">
        <v>46.526499999999999</v>
      </c>
      <c r="X20" s="2">
        <v>23.154666666666699</v>
      </c>
      <c r="Y20" s="2">
        <v>18.872599999999998</v>
      </c>
      <c r="Z20" s="2">
        <v>1.5027999999999999</v>
      </c>
      <c r="AA20" s="2">
        <v>42.424799999999998</v>
      </c>
      <c r="AB20" s="2">
        <v>4.4796000000000298</v>
      </c>
      <c r="AC20" s="2">
        <v>0</v>
      </c>
      <c r="AD20" s="2">
        <v>0</v>
      </c>
      <c r="AE20" s="2">
        <v>0</v>
      </c>
      <c r="AF20" s="2">
        <v>0</v>
      </c>
      <c r="AG20" s="2" t="s">
        <v>58</v>
      </c>
      <c r="AH20" s="2">
        <f t="shared" si="7"/>
        <v>106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 s="14" t="s">
        <v>59</v>
      </c>
      <c r="B21" s="14" t="s">
        <v>37</v>
      </c>
      <c r="C21" s="14"/>
      <c r="D21" s="14"/>
      <c r="E21" s="14"/>
      <c r="F21" s="14"/>
      <c r="G21" s="15">
        <v>0</v>
      </c>
      <c r="H21" s="14">
        <v>60</v>
      </c>
      <c r="I21" s="14" t="s">
        <v>38</v>
      </c>
      <c r="J21" s="14"/>
      <c r="K21" s="14">
        <f t="shared" si="1"/>
        <v>0</v>
      </c>
      <c r="L21" s="14">
        <f t="shared" si="2"/>
        <v>0</v>
      </c>
      <c r="M21" s="14"/>
      <c r="N21" s="14"/>
      <c r="O21" s="14"/>
      <c r="P21" s="14">
        <f t="shared" si="3"/>
        <v>0</v>
      </c>
      <c r="Q21" s="16"/>
      <c r="R21" s="9">
        <f t="shared" si="5"/>
        <v>0</v>
      </c>
      <c r="S21" s="16"/>
      <c r="T21" s="14"/>
      <c r="U21" s="2" t="e">
        <f t="shared" si="6"/>
        <v>#DIV/0!</v>
      </c>
      <c r="V21" s="14" t="e">
        <f t="shared" si="4"/>
        <v>#DIV/0!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 t="s">
        <v>46</v>
      </c>
      <c r="AH21" s="2">
        <f t="shared" si="7"/>
        <v>0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 s="2" t="s">
        <v>60</v>
      </c>
      <c r="B22" s="2" t="s">
        <v>37</v>
      </c>
      <c r="C22" s="2">
        <v>862.40599999999995</v>
      </c>
      <c r="D22" s="2">
        <v>386.11599999999999</v>
      </c>
      <c r="E22" s="2">
        <v>441.11599999999999</v>
      </c>
      <c r="F22" s="2">
        <v>748.05200000000002</v>
      </c>
      <c r="G22" s="3">
        <v>1</v>
      </c>
      <c r="H22" s="2">
        <v>60</v>
      </c>
      <c r="I22" s="2" t="s">
        <v>38</v>
      </c>
      <c r="J22" s="2">
        <v>813.64</v>
      </c>
      <c r="K22" s="2">
        <f t="shared" si="1"/>
        <v>-372.524</v>
      </c>
      <c r="L22" s="2">
        <f t="shared" si="2"/>
        <v>441.11599999999999</v>
      </c>
      <c r="M22" s="2"/>
      <c r="N22" s="2">
        <v>67.436833333333297</v>
      </c>
      <c r="O22" s="2">
        <v>66.743166666666596</v>
      </c>
      <c r="P22" s="2">
        <f t="shared" si="3"/>
        <v>88.223199999999991</v>
      </c>
      <c r="Q22" s="9">
        <f>12*P22-O22-N22-F22</f>
        <v>176.44639999999981</v>
      </c>
      <c r="R22" s="9">
        <f t="shared" si="5"/>
        <v>176.44639999999981</v>
      </c>
      <c r="S22" s="9"/>
      <c r="T22" s="2"/>
      <c r="U22" s="2">
        <f t="shared" si="6"/>
        <v>11.999999999999998</v>
      </c>
      <c r="V22" s="2">
        <f t="shared" si="4"/>
        <v>10</v>
      </c>
      <c r="W22" s="2">
        <v>105.2765</v>
      </c>
      <c r="X22" s="2">
        <v>107.979333333333</v>
      </c>
      <c r="Y22" s="2">
        <v>171.816</v>
      </c>
      <c r="Z22" s="2">
        <v>130.54040000000001</v>
      </c>
      <c r="AA22" s="2">
        <v>97.082800000000006</v>
      </c>
      <c r="AB22" s="2">
        <v>90.356800000000007</v>
      </c>
      <c r="AC22" s="2">
        <v>97.161199999999994</v>
      </c>
      <c r="AD22" s="2">
        <v>111.00279999999999</v>
      </c>
      <c r="AE22" s="2">
        <v>108.17359999999999</v>
      </c>
      <c r="AF22" s="2">
        <v>81.234800000000007</v>
      </c>
      <c r="AG22" s="2"/>
      <c r="AH22" s="2">
        <f t="shared" si="7"/>
        <v>176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 s="2" t="s">
        <v>61</v>
      </c>
      <c r="B23" s="2" t="s">
        <v>37</v>
      </c>
      <c r="C23" s="2">
        <v>180.125</v>
      </c>
      <c r="D23" s="2">
        <v>194.28899999999999</v>
      </c>
      <c r="E23" s="2">
        <v>160.44499999999999</v>
      </c>
      <c r="F23" s="2">
        <v>189.84399999999999</v>
      </c>
      <c r="G23" s="3">
        <v>1</v>
      </c>
      <c r="H23" s="2">
        <v>60</v>
      </c>
      <c r="I23" s="2" t="s">
        <v>38</v>
      </c>
      <c r="J23" s="2">
        <v>246.39</v>
      </c>
      <c r="K23" s="2">
        <f t="shared" si="1"/>
        <v>-85.944999999999993</v>
      </c>
      <c r="L23" s="2">
        <f t="shared" si="2"/>
        <v>160.44499999999999</v>
      </c>
      <c r="M23" s="2"/>
      <c r="N23" s="2">
        <v>5.3105833333333399</v>
      </c>
      <c r="O23" s="2">
        <v>125.73541666666701</v>
      </c>
      <c r="P23" s="2">
        <f t="shared" si="3"/>
        <v>32.088999999999999</v>
      </c>
      <c r="Q23" s="9">
        <f>12*P23-O23-N23-F23</f>
        <v>64.177999999999656</v>
      </c>
      <c r="R23" s="9">
        <f t="shared" si="5"/>
        <v>64.177999999999656</v>
      </c>
      <c r="S23" s="9"/>
      <c r="T23" s="2"/>
      <c r="U23" s="2">
        <f t="shared" si="6"/>
        <v>12</v>
      </c>
      <c r="V23" s="2">
        <f t="shared" si="4"/>
        <v>10.000000000000011</v>
      </c>
      <c r="W23" s="2">
        <v>29.007750000000001</v>
      </c>
      <c r="X23" s="2">
        <v>31.087333333333302</v>
      </c>
      <c r="Y23" s="2">
        <v>53.281199999999998</v>
      </c>
      <c r="Z23" s="2">
        <v>30.862400000000001</v>
      </c>
      <c r="AA23" s="2">
        <v>22.690799999999999</v>
      </c>
      <c r="AB23" s="2">
        <v>21.807400000000001</v>
      </c>
      <c r="AC23" s="2">
        <v>38.470199999999998</v>
      </c>
      <c r="AD23" s="2">
        <v>34.96</v>
      </c>
      <c r="AE23" s="2">
        <v>30.247599999999998</v>
      </c>
      <c r="AF23" s="2">
        <v>40.087200000000003</v>
      </c>
      <c r="AG23" s="2"/>
      <c r="AH23" s="2">
        <f t="shared" si="7"/>
        <v>64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 s="2" t="s">
        <v>62</v>
      </c>
      <c r="B24" s="2" t="s">
        <v>37</v>
      </c>
      <c r="C24" s="2">
        <v>137.95400000000001</v>
      </c>
      <c r="D24" s="2">
        <v>53.002000000000002</v>
      </c>
      <c r="E24" s="2">
        <v>99.256</v>
      </c>
      <c r="F24" s="2">
        <v>70.180000000000007</v>
      </c>
      <c r="G24" s="3">
        <v>1</v>
      </c>
      <c r="H24" s="2">
        <v>60</v>
      </c>
      <c r="I24" s="2" t="s">
        <v>38</v>
      </c>
      <c r="J24" s="2">
        <v>206.12</v>
      </c>
      <c r="K24" s="2">
        <f t="shared" si="1"/>
        <v>-106.864</v>
      </c>
      <c r="L24" s="2">
        <f t="shared" si="2"/>
        <v>99.256</v>
      </c>
      <c r="M24" s="2"/>
      <c r="N24" s="2"/>
      <c r="O24" s="2">
        <v>128.33199999999999</v>
      </c>
      <c r="P24" s="2">
        <f t="shared" si="3"/>
        <v>19.851199999999999</v>
      </c>
      <c r="Q24" s="9">
        <f>12*P24-O24-N24-F24</f>
        <v>39.702399999999983</v>
      </c>
      <c r="R24" s="9">
        <f t="shared" si="5"/>
        <v>39.702399999999983</v>
      </c>
      <c r="S24" s="9"/>
      <c r="T24" s="2"/>
      <c r="U24" s="2">
        <f t="shared" si="6"/>
        <v>12</v>
      </c>
      <c r="V24" s="2">
        <f t="shared" si="4"/>
        <v>10</v>
      </c>
      <c r="W24" s="2">
        <v>10.415749999999999</v>
      </c>
      <c r="X24" s="2">
        <v>8.9043333333333301</v>
      </c>
      <c r="Y24" s="2">
        <v>32.612400000000001</v>
      </c>
      <c r="Z24" s="2">
        <v>21.674399999999999</v>
      </c>
      <c r="AA24" s="2">
        <v>16.1828</v>
      </c>
      <c r="AB24" s="2">
        <v>13.7104</v>
      </c>
      <c r="AC24" s="2">
        <v>24.117599999999999</v>
      </c>
      <c r="AD24" s="2">
        <v>27.111000000000001</v>
      </c>
      <c r="AE24" s="2">
        <v>20.927600000000002</v>
      </c>
      <c r="AF24" s="2">
        <v>24.977799999999998</v>
      </c>
      <c r="AG24" s="2"/>
      <c r="AH24" s="2">
        <f t="shared" si="7"/>
        <v>40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2" t="s">
        <v>63</v>
      </c>
      <c r="B25" s="2" t="s">
        <v>37</v>
      </c>
      <c r="C25" s="2">
        <v>30.419</v>
      </c>
      <c r="D25" s="2">
        <v>575.37900000000002</v>
      </c>
      <c r="E25" s="2">
        <v>123.9</v>
      </c>
      <c r="F25" s="2">
        <v>449.77100000000002</v>
      </c>
      <c r="G25" s="3">
        <v>1</v>
      </c>
      <c r="H25" s="2">
        <v>60</v>
      </c>
      <c r="I25" s="2" t="s">
        <v>38</v>
      </c>
      <c r="J25" s="2">
        <v>277.46100000000001</v>
      </c>
      <c r="K25" s="2">
        <f t="shared" si="1"/>
        <v>-153.56100000000001</v>
      </c>
      <c r="L25" s="2">
        <f t="shared" si="2"/>
        <v>115.97500000000001</v>
      </c>
      <c r="M25" s="2">
        <v>7.9249999999999998</v>
      </c>
      <c r="N25" s="2"/>
      <c r="O25" s="2"/>
      <c r="P25" s="2">
        <f t="shared" si="3"/>
        <v>23.195</v>
      </c>
      <c r="Q25" s="9"/>
      <c r="R25" s="9">
        <f t="shared" si="5"/>
        <v>0</v>
      </c>
      <c r="S25" s="9"/>
      <c r="T25" s="2"/>
      <c r="U25" s="2">
        <f t="shared" si="6"/>
        <v>19.390860099159301</v>
      </c>
      <c r="V25" s="2">
        <f t="shared" si="4"/>
        <v>19.390860099159301</v>
      </c>
      <c r="W25" s="2">
        <v>25.135750000000002</v>
      </c>
      <c r="X25" s="2">
        <v>31.759</v>
      </c>
      <c r="Y25" s="2">
        <v>89.652199999999993</v>
      </c>
      <c r="Z25" s="2">
        <v>70.882400000000004</v>
      </c>
      <c r="AA25" s="2">
        <v>54.431600000000003</v>
      </c>
      <c r="AB25" s="2">
        <v>56.034999999999997</v>
      </c>
      <c r="AC25" s="2">
        <v>71.347800000000007</v>
      </c>
      <c r="AD25" s="2">
        <v>77.140600000000006</v>
      </c>
      <c r="AE25" s="2">
        <v>60.963999999999999</v>
      </c>
      <c r="AF25" s="2">
        <v>54.8324</v>
      </c>
      <c r="AG25" s="18" t="s">
        <v>64</v>
      </c>
      <c r="AH25" s="2">
        <f t="shared" si="7"/>
        <v>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x14ac:dyDescent="0.25">
      <c r="A26" s="2" t="s">
        <v>65</v>
      </c>
      <c r="B26" s="2" t="s">
        <v>37</v>
      </c>
      <c r="C26" s="2">
        <v>36.332999999999998</v>
      </c>
      <c r="D26" s="2">
        <v>195.00399999999999</v>
      </c>
      <c r="E26" s="2">
        <v>70.225999999999999</v>
      </c>
      <c r="F26" s="2">
        <v>115.905</v>
      </c>
      <c r="G26" s="3">
        <v>1</v>
      </c>
      <c r="H26" s="2">
        <v>30</v>
      </c>
      <c r="I26" s="2" t="s">
        <v>38</v>
      </c>
      <c r="J26" s="2">
        <v>227.35900000000001</v>
      </c>
      <c r="K26" s="2">
        <f t="shared" si="1"/>
        <v>-157.13300000000001</v>
      </c>
      <c r="L26" s="2">
        <f t="shared" si="2"/>
        <v>70.225999999999999</v>
      </c>
      <c r="M26" s="2"/>
      <c r="N26" s="2">
        <v>28.6917499999999</v>
      </c>
      <c r="O26" s="2"/>
      <c r="P26" s="2">
        <f t="shared" si="3"/>
        <v>14.045199999999999</v>
      </c>
      <c r="Q26" s="9">
        <f>12*P26-O26-N26-F26</f>
        <v>23.945650000000086</v>
      </c>
      <c r="R26" s="9">
        <f t="shared" si="5"/>
        <v>23.945650000000086</v>
      </c>
      <c r="S26" s="9"/>
      <c r="T26" s="2"/>
      <c r="U26" s="2">
        <f t="shared" si="6"/>
        <v>12</v>
      </c>
      <c r="V26" s="2">
        <f t="shared" si="4"/>
        <v>10.295100817361085</v>
      </c>
      <c r="W26" s="2">
        <v>19.324249999999999</v>
      </c>
      <c r="X26" s="2">
        <v>21.825666666666699</v>
      </c>
      <c r="Y26" s="2">
        <v>18.495799999999999</v>
      </c>
      <c r="Z26" s="2">
        <v>13.0646</v>
      </c>
      <c r="AA26" s="2">
        <v>19.241399999999999</v>
      </c>
      <c r="AB26" s="2">
        <v>15.6792</v>
      </c>
      <c r="AC26" s="2">
        <v>5.5602</v>
      </c>
      <c r="AD26" s="2">
        <v>10.492800000000001</v>
      </c>
      <c r="AE26" s="2">
        <v>24.920400000000001</v>
      </c>
      <c r="AF26" s="2">
        <v>24.194600000000001</v>
      </c>
      <c r="AG26" s="2"/>
      <c r="AH26" s="2">
        <f t="shared" si="7"/>
        <v>24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25">
      <c r="A27" s="2" t="s">
        <v>66</v>
      </c>
      <c r="B27" s="2" t="s">
        <v>37</v>
      </c>
      <c r="C27" s="2">
        <v>42.515999999999998</v>
      </c>
      <c r="D27" s="2">
        <v>286.38299999999998</v>
      </c>
      <c r="E27" s="2">
        <v>127.18</v>
      </c>
      <c r="F27" s="2">
        <v>157.21299999999999</v>
      </c>
      <c r="G27" s="3">
        <v>1</v>
      </c>
      <c r="H27" s="2">
        <v>30</v>
      </c>
      <c r="I27" s="2" t="s">
        <v>38</v>
      </c>
      <c r="J27" s="2">
        <v>311.154</v>
      </c>
      <c r="K27" s="2">
        <f t="shared" si="1"/>
        <v>-183.97399999999999</v>
      </c>
      <c r="L27" s="2">
        <f t="shared" si="2"/>
        <v>127.18</v>
      </c>
      <c r="M27" s="2"/>
      <c r="N27" s="2">
        <v>10.5005000000001</v>
      </c>
      <c r="O27" s="2">
        <v>86.646499999999904</v>
      </c>
      <c r="P27" s="2">
        <f t="shared" si="3"/>
        <v>25.436</v>
      </c>
      <c r="Q27" s="9">
        <f>12*P27-O27-N27-F27</f>
        <v>50.871999999999986</v>
      </c>
      <c r="R27" s="9">
        <f t="shared" si="5"/>
        <v>50.871999999999986</v>
      </c>
      <c r="S27" s="9"/>
      <c r="T27" s="2"/>
      <c r="U27" s="2">
        <f t="shared" si="6"/>
        <v>11.999999999999998</v>
      </c>
      <c r="V27" s="2">
        <f t="shared" si="4"/>
        <v>10</v>
      </c>
      <c r="W27" s="2">
        <v>25.375499999999999</v>
      </c>
      <c r="X27" s="2">
        <v>26.736333333333299</v>
      </c>
      <c r="Y27" s="2">
        <v>35.9938</v>
      </c>
      <c r="Z27" s="2">
        <v>22.868200000000002</v>
      </c>
      <c r="AA27" s="2">
        <v>36.694200000000002</v>
      </c>
      <c r="AB27" s="2">
        <v>37.257399999999997</v>
      </c>
      <c r="AC27" s="2">
        <v>36.936799999999998</v>
      </c>
      <c r="AD27" s="2">
        <v>38.168599999999998</v>
      </c>
      <c r="AE27" s="2">
        <v>33.193600000000004</v>
      </c>
      <c r="AF27" s="2">
        <v>37.823799999999999</v>
      </c>
      <c r="AG27" s="2"/>
      <c r="AH27" s="2">
        <f t="shared" si="7"/>
        <v>51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25">
      <c r="A28" s="2" t="s">
        <v>67</v>
      </c>
      <c r="B28" s="2" t="s">
        <v>37</v>
      </c>
      <c r="C28" s="2">
        <v>165.392</v>
      </c>
      <c r="D28" s="2">
        <v>221.29</v>
      </c>
      <c r="E28" s="2">
        <v>145.62200000000001</v>
      </c>
      <c r="F28" s="2">
        <v>185.46299999999999</v>
      </c>
      <c r="G28" s="3">
        <v>1</v>
      </c>
      <c r="H28" s="2">
        <v>30</v>
      </c>
      <c r="I28" s="2" t="s">
        <v>38</v>
      </c>
      <c r="J28" s="2">
        <v>154.19999999999999</v>
      </c>
      <c r="K28" s="2">
        <f t="shared" si="1"/>
        <v>-8.5779999999999745</v>
      </c>
      <c r="L28" s="2">
        <f t="shared" si="2"/>
        <v>145.62200000000001</v>
      </c>
      <c r="M28" s="2"/>
      <c r="N28" s="2">
        <v>97.786999999999907</v>
      </c>
      <c r="O28" s="2">
        <v>7.9940000000001099</v>
      </c>
      <c r="P28" s="2">
        <f t="shared" si="3"/>
        <v>29.124400000000001</v>
      </c>
      <c r="Q28" s="9">
        <f>12*P28-O28-N28-F28</f>
        <v>58.248799999999989</v>
      </c>
      <c r="R28" s="9">
        <f t="shared" si="5"/>
        <v>58.248799999999989</v>
      </c>
      <c r="S28" s="9"/>
      <c r="T28" s="2"/>
      <c r="U28" s="2">
        <f t="shared" si="6"/>
        <v>11.999999999999998</v>
      </c>
      <c r="V28" s="2">
        <f t="shared" si="4"/>
        <v>9.9999999999999982</v>
      </c>
      <c r="W28" s="2">
        <v>35.164000000000001</v>
      </c>
      <c r="X28" s="2">
        <v>36.034999999999997</v>
      </c>
      <c r="Y28" s="2">
        <v>29.634599999999999</v>
      </c>
      <c r="Z28" s="2">
        <v>49.171399999999998</v>
      </c>
      <c r="AA28" s="2">
        <v>2.6692</v>
      </c>
      <c r="AB28" s="2">
        <v>2.1147999999999998</v>
      </c>
      <c r="AC28" s="2">
        <v>28.5352</v>
      </c>
      <c r="AD28" s="2">
        <v>25.860399999999998</v>
      </c>
      <c r="AE28" s="2">
        <v>7.1151999999999997</v>
      </c>
      <c r="AF28" s="2">
        <v>6.9074</v>
      </c>
      <c r="AG28" s="2"/>
      <c r="AH28" s="2">
        <f t="shared" si="7"/>
        <v>58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A29" s="14" t="s">
        <v>68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>
        <f t="shared" si="1"/>
        <v>0</v>
      </c>
      <c r="L29" s="14">
        <f t="shared" si="2"/>
        <v>0</v>
      </c>
      <c r="M29" s="14"/>
      <c r="N29" s="14"/>
      <c r="O29" s="14"/>
      <c r="P29" s="14">
        <f t="shared" si="3"/>
        <v>0</v>
      </c>
      <c r="Q29" s="16"/>
      <c r="R29" s="9">
        <f t="shared" si="5"/>
        <v>0</v>
      </c>
      <c r="S29" s="16"/>
      <c r="T29" s="14"/>
      <c r="U29" s="2" t="e">
        <f t="shared" si="6"/>
        <v>#DIV/0!</v>
      </c>
      <c r="V29" s="14" t="e">
        <f t="shared" si="4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46</v>
      </c>
      <c r="AH29" s="2">
        <f t="shared" si="7"/>
        <v>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25">
      <c r="A30" s="2" t="s">
        <v>69</v>
      </c>
      <c r="B30" s="2" t="s">
        <v>37</v>
      </c>
      <c r="C30" s="2">
        <v>608.447</v>
      </c>
      <c r="D30" s="2">
        <v>360.73200000000003</v>
      </c>
      <c r="E30" s="2">
        <v>570.77</v>
      </c>
      <c r="F30" s="2">
        <v>295.988</v>
      </c>
      <c r="G30" s="3">
        <v>1</v>
      </c>
      <c r="H30" s="2">
        <v>40</v>
      </c>
      <c r="I30" s="2" t="s">
        <v>38</v>
      </c>
      <c r="J30" s="2">
        <v>538.5</v>
      </c>
      <c r="K30" s="2">
        <f t="shared" si="1"/>
        <v>32.269999999999982</v>
      </c>
      <c r="L30" s="2">
        <f t="shared" si="2"/>
        <v>570.77</v>
      </c>
      <c r="M30" s="2"/>
      <c r="N30" s="2">
        <v>197.79825</v>
      </c>
      <c r="O30" s="2">
        <v>647.75374999999997</v>
      </c>
      <c r="P30" s="2">
        <f t="shared" si="3"/>
        <v>114.154</v>
      </c>
      <c r="Q30" s="9">
        <f>12*P30-O30-N30-F30</f>
        <v>228.30800000000005</v>
      </c>
      <c r="R30" s="9">
        <v>340</v>
      </c>
      <c r="S30" s="9"/>
      <c r="T30" s="2"/>
      <c r="U30" s="2">
        <f t="shared" si="6"/>
        <v>12.978432643621774</v>
      </c>
      <c r="V30" s="2">
        <f t="shared" si="4"/>
        <v>10</v>
      </c>
      <c r="W30" s="2">
        <v>88.59075</v>
      </c>
      <c r="X30" s="2">
        <v>87.090999999999994</v>
      </c>
      <c r="Y30" s="2">
        <v>102.759</v>
      </c>
      <c r="Z30" s="2">
        <v>99.4024</v>
      </c>
      <c r="AA30" s="2">
        <v>101.9868</v>
      </c>
      <c r="AB30" s="2">
        <v>103.929</v>
      </c>
      <c r="AC30" s="2">
        <v>117.8312</v>
      </c>
      <c r="AD30" s="2">
        <v>99.272400000000005</v>
      </c>
      <c r="AE30" s="2">
        <v>69.011399999999995</v>
      </c>
      <c r="AF30" s="2">
        <v>92.596199999999996</v>
      </c>
      <c r="AG30" s="2"/>
      <c r="AH30" s="2">
        <f t="shared" si="7"/>
        <v>340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25">
      <c r="A31" s="2" t="s">
        <v>70</v>
      </c>
      <c r="B31" s="2" t="s">
        <v>37</v>
      </c>
      <c r="C31" s="2">
        <v>123.84699999999999</v>
      </c>
      <c r="D31" s="2">
        <v>188.84899999999999</v>
      </c>
      <c r="E31" s="2">
        <v>133.12899999999999</v>
      </c>
      <c r="F31" s="2">
        <v>148.87899999999999</v>
      </c>
      <c r="G31" s="3">
        <v>1</v>
      </c>
      <c r="H31" s="2">
        <v>40</v>
      </c>
      <c r="I31" s="2" t="s">
        <v>38</v>
      </c>
      <c r="J31" s="2">
        <v>121.2</v>
      </c>
      <c r="K31" s="2">
        <f t="shared" si="1"/>
        <v>11.928999999999988</v>
      </c>
      <c r="L31" s="2">
        <f t="shared" si="2"/>
        <v>127.32899999999999</v>
      </c>
      <c r="M31" s="2">
        <v>5.8</v>
      </c>
      <c r="N31" s="2">
        <v>9.4335833333332708</v>
      </c>
      <c r="O31" s="2">
        <v>96.345416666666694</v>
      </c>
      <c r="P31" s="2">
        <f t="shared" si="3"/>
        <v>25.465799999999998</v>
      </c>
      <c r="Q31" s="9">
        <f>12*P31-O31-N31-F31</f>
        <v>50.931600000000003</v>
      </c>
      <c r="R31" s="9">
        <f t="shared" si="5"/>
        <v>50.931600000000003</v>
      </c>
      <c r="S31" s="9"/>
      <c r="T31" s="2"/>
      <c r="U31" s="2">
        <f t="shared" si="6"/>
        <v>12</v>
      </c>
      <c r="V31" s="2">
        <f t="shared" si="4"/>
        <v>10</v>
      </c>
      <c r="W31" s="2">
        <v>24.278749999999999</v>
      </c>
      <c r="X31" s="2">
        <v>27.513666666666701</v>
      </c>
      <c r="Y31" s="2">
        <v>25.388400000000001</v>
      </c>
      <c r="Z31" s="2">
        <v>24.480599999999999</v>
      </c>
      <c r="AA31" s="2">
        <v>17.940200000000001</v>
      </c>
      <c r="AB31" s="2">
        <v>17.810199999999998</v>
      </c>
      <c r="AC31" s="2">
        <v>23.9346</v>
      </c>
      <c r="AD31" s="2">
        <v>30.3414</v>
      </c>
      <c r="AE31" s="2">
        <v>28.134599999999999</v>
      </c>
      <c r="AF31" s="2">
        <v>23.4314</v>
      </c>
      <c r="AG31" s="2"/>
      <c r="AH31" s="2">
        <f t="shared" si="7"/>
        <v>51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x14ac:dyDescent="0.25">
      <c r="A32" s="2" t="s">
        <v>71</v>
      </c>
      <c r="B32" s="2" t="s">
        <v>37</v>
      </c>
      <c r="C32" s="2">
        <v>85.605999999999995</v>
      </c>
      <c r="D32" s="2">
        <v>43.997999999999998</v>
      </c>
      <c r="E32" s="2">
        <v>50.845999999999997</v>
      </c>
      <c r="F32" s="2">
        <v>49.692999999999998</v>
      </c>
      <c r="G32" s="3">
        <v>1</v>
      </c>
      <c r="H32" s="2">
        <v>30</v>
      </c>
      <c r="I32" s="2" t="s">
        <v>38</v>
      </c>
      <c r="J32" s="2">
        <v>56.8</v>
      </c>
      <c r="K32" s="2">
        <f t="shared" si="1"/>
        <v>-5.9540000000000006</v>
      </c>
      <c r="L32" s="2">
        <f t="shared" si="2"/>
        <v>50.845999999999997</v>
      </c>
      <c r="M32" s="2"/>
      <c r="N32" s="2">
        <v>5.0736666666666599</v>
      </c>
      <c r="O32" s="2">
        <v>46.925333333333299</v>
      </c>
      <c r="P32" s="2">
        <f t="shared" si="3"/>
        <v>10.1692</v>
      </c>
      <c r="Q32" s="9">
        <f>12*P32-O32-N32-F32</f>
        <v>20.33840000000005</v>
      </c>
      <c r="R32" s="9">
        <f t="shared" si="5"/>
        <v>20.33840000000005</v>
      </c>
      <c r="S32" s="9"/>
      <c r="T32" s="2"/>
      <c r="U32" s="2">
        <f t="shared" si="6"/>
        <v>12</v>
      </c>
      <c r="V32" s="2">
        <f t="shared" si="4"/>
        <v>9.9999999999999947</v>
      </c>
      <c r="W32" s="2">
        <v>8.9589999999999996</v>
      </c>
      <c r="X32" s="2">
        <v>10.078333333333299</v>
      </c>
      <c r="Y32" s="2">
        <v>6.5430000000000001</v>
      </c>
      <c r="Z32" s="2">
        <v>6.8056000000000001</v>
      </c>
      <c r="AA32" s="2">
        <v>13.164199999999999</v>
      </c>
      <c r="AB32" s="2">
        <v>12.252599999999999</v>
      </c>
      <c r="AC32" s="2">
        <v>9.6037999999999997</v>
      </c>
      <c r="AD32" s="2">
        <v>10.956200000000001</v>
      </c>
      <c r="AE32" s="2">
        <v>11.9514</v>
      </c>
      <c r="AF32" s="2">
        <v>11.624599999999999</v>
      </c>
      <c r="AG32" s="2"/>
      <c r="AH32" s="2">
        <f t="shared" si="7"/>
        <v>20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25">
      <c r="A33" s="2" t="s">
        <v>72</v>
      </c>
      <c r="B33" s="2" t="s">
        <v>37</v>
      </c>
      <c r="C33" s="2">
        <v>323.97199999999998</v>
      </c>
      <c r="D33" s="2">
        <v>2.3E-2</v>
      </c>
      <c r="E33" s="2">
        <v>179.91800000000001</v>
      </c>
      <c r="F33" s="2">
        <v>114.57299999999999</v>
      </c>
      <c r="G33" s="3">
        <v>1</v>
      </c>
      <c r="H33" s="2">
        <v>50</v>
      </c>
      <c r="I33" s="2" t="s">
        <v>38</v>
      </c>
      <c r="J33" s="2">
        <v>163</v>
      </c>
      <c r="K33" s="2">
        <f t="shared" si="1"/>
        <v>16.918000000000006</v>
      </c>
      <c r="L33" s="2">
        <f t="shared" si="2"/>
        <v>130.59</v>
      </c>
      <c r="M33" s="2">
        <v>49.328000000000003</v>
      </c>
      <c r="N33" s="2"/>
      <c r="O33" s="2">
        <v>146.607</v>
      </c>
      <c r="P33" s="2">
        <f t="shared" si="3"/>
        <v>26.118000000000002</v>
      </c>
      <c r="Q33" s="9">
        <f>12*P33-O33-N33-F33</f>
        <v>52.236000000000061</v>
      </c>
      <c r="R33" s="9">
        <f t="shared" si="5"/>
        <v>52.236000000000061</v>
      </c>
      <c r="S33" s="9"/>
      <c r="T33" s="2"/>
      <c r="U33" s="2">
        <f t="shared" si="6"/>
        <v>12.000000000000002</v>
      </c>
      <c r="V33" s="2">
        <f t="shared" si="4"/>
        <v>10</v>
      </c>
      <c r="W33" s="2">
        <v>19.4725</v>
      </c>
      <c r="X33" s="2">
        <v>19.260666666666701</v>
      </c>
      <c r="Y33" s="2">
        <v>41.952399999999997</v>
      </c>
      <c r="Z33" s="2">
        <v>38.086799999999997</v>
      </c>
      <c r="AA33" s="2">
        <v>24.460599999999999</v>
      </c>
      <c r="AB33" s="2">
        <v>18.726400000000002</v>
      </c>
      <c r="AC33" s="2">
        <v>22.2746</v>
      </c>
      <c r="AD33" s="2">
        <v>25.287400000000002</v>
      </c>
      <c r="AE33" s="2">
        <v>23.603400000000001</v>
      </c>
      <c r="AF33" s="2">
        <v>22.157399999999999</v>
      </c>
      <c r="AG33" s="2"/>
      <c r="AH33" s="2">
        <f t="shared" si="7"/>
        <v>52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25">
      <c r="A34" s="2" t="s">
        <v>73</v>
      </c>
      <c r="B34" s="2" t="s">
        <v>37</v>
      </c>
      <c r="C34" s="2">
        <v>359.02800000000002</v>
      </c>
      <c r="D34" s="2">
        <v>0.96799999999999997</v>
      </c>
      <c r="E34" s="2">
        <v>136.38999999999999</v>
      </c>
      <c r="F34" s="2">
        <v>193.52099999999999</v>
      </c>
      <c r="G34" s="3">
        <v>1</v>
      </c>
      <c r="H34" s="2">
        <v>50</v>
      </c>
      <c r="I34" s="2" t="s">
        <v>38</v>
      </c>
      <c r="J34" s="2">
        <v>124.6</v>
      </c>
      <c r="K34" s="2">
        <f t="shared" si="1"/>
        <v>11.789999999999992</v>
      </c>
      <c r="L34" s="2">
        <f t="shared" si="2"/>
        <v>125.33499999999998</v>
      </c>
      <c r="M34" s="2">
        <v>11.055</v>
      </c>
      <c r="N34" s="2"/>
      <c r="O34" s="2">
        <v>57.149000000000001</v>
      </c>
      <c r="P34" s="2">
        <f t="shared" si="3"/>
        <v>25.066999999999997</v>
      </c>
      <c r="Q34" s="9">
        <f>12*P34-O34-N34-F34</f>
        <v>50.133999999999986</v>
      </c>
      <c r="R34" s="9">
        <f t="shared" si="5"/>
        <v>50.133999999999986</v>
      </c>
      <c r="S34" s="9"/>
      <c r="T34" s="2"/>
      <c r="U34" s="2">
        <f t="shared" si="6"/>
        <v>12</v>
      </c>
      <c r="V34" s="2">
        <f t="shared" si="4"/>
        <v>10</v>
      </c>
      <c r="W34" s="2">
        <v>18.75825</v>
      </c>
      <c r="X34" s="2">
        <v>19.142666666666699</v>
      </c>
      <c r="Y34" s="2">
        <v>34.067799999999998</v>
      </c>
      <c r="Z34" s="2">
        <v>33.972000000000001</v>
      </c>
      <c r="AA34" s="2">
        <v>17.825800000000001</v>
      </c>
      <c r="AB34" s="2">
        <v>17.1036</v>
      </c>
      <c r="AC34" s="2">
        <v>20.117799999999999</v>
      </c>
      <c r="AD34" s="2">
        <v>19.429200000000002</v>
      </c>
      <c r="AE34" s="2">
        <v>7.5042</v>
      </c>
      <c r="AF34" s="2">
        <v>8.3887999999999998</v>
      </c>
      <c r="AG34" s="2"/>
      <c r="AH34" s="2">
        <f t="shared" si="7"/>
        <v>50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25">
      <c r="A35" s="2" t="s">
        <v>74</v>
      </c>
      <c r="B35" s="2" t="s">
        <v>45</v>
      </c>
      <c r="C35" s="2">
        <v>67</v>
      </c>
      <c r="D35" s="2">
        <v>458</v>
      </c>
      <c r="E35" s="2">
        <v>135</v>
      </c>
      <c r="F35" s="2">
        <v>315</v>
      </c>
      <c r="G35" s="3">
        <v>0.4</v>
      </c>
      <c r="H35" s="2">
        <v>45</v>
      </c>
      <c r="I35" s="2" t="s">
        <v>38</v>
      </c>
      <c r="J35" s="2">
        <v>213</v>
      </c>
      <c r="K35" s="2">
        <f t="shared" si="1"/>
        <v>-78</v>
      </c>
      <c r="L35" s="2">
        <f t="shared" si="2"/>
        <v>129</v>
      </c>
      <c r="M35" s="2">
        <v>6</v>
      </c>
      <c r="N35" s="2"/>
      <c r="O35" s="2"/>
      <c r="P35" s="2">
        <f t="shared" si="3"/>
        <v>25.8</v>
      </c>
      <c r="Q35" s="9"/>
      <c r="R35" s="9">
        <f t="shared" si="5"/>
        <v>0</v>
      </c>
      <c r="S35" s="9"/>
      <c r="T35" s="2"/>
      <c r="U35" s="2">
        <f t="shared" si="6"/>
        <v>12.209302325581396</v>
      </c>
      <c r="V35" s="2">
        <f t="shared" si="4"/>
        <v>12.209302325581396</v>
      </c>
      <c r="W35" s="2">
        <v>34.75</v>
      </c>
      <c r="X35" s="2">
        <v>44.6666666666667</v>
      </c>
      <c r="Y35" s="2">
        <v>67</v>
      </c>
      <c r="Z35" s="2">
        <v>57.8</v>
      </c>
      <c r="AA35" s="2">
        <v>55.4</v>
      </c>
      <c r="AB35" s="2">
        <v>54.2</v>
      </c>
      <c r="AC35" s="2">
        <v>64.2</v>
      </c>
      <c r="AD35" s="2">
        <v>65.2</v>
      </c>
      <c r="AE35" s="2">
        <v>55.8</v>
      </c>
      <c r="AF35" s="2">
        <v>59.6</v>
      </c>
      <c r="AG35" s="2"/>
      <c r="AH35" s="2">
        <f t="shared" si="7"/>
        <v>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25">
      <c r="A36" s="14" t="s">
        <v>75</v>
      </c>
      <c r="B36" s="14" t="s">
        <v>45</v>
      </c>
      <c r="C36" s="14"/>
      <c r="D36" s="14"/>
      <c r="E36" s="14"/>
      <c r="F36" s="14"/>
      <c r="G36" s="15">
        <v>0</v>
      </c>
      <c r="H36" s="14">
        <v>50</v>
      </c>
      <c r="I36" s="14" t="s">
        <v>38</v>
      </c>
      <c r="J36" s="14"/>
      <c r="K36" s="14">
        <f t="shared" si="1"/>
        <v>0</v>
      </c>
      <c r="L36" s="14">
        <f t="shared" si="2"/>
        <v>0</v>
      </c>
      <c r="M36" s="14"/>
      <c r="N36" s="14"/>
      <c r="O36" s="14"/>
      <c r="P36" s="14">
        <f t="shared" si="3"/>
        <v>0</v>
      </c>
      <c r="Q36" s="16"/>
      <c r="R36" s="9">
        <f t="shared" si="5"/>
        <v>0</v>
      </c>
      <c r="S36" s="16"/>
      <c r="T36" s="14"/>
      <c r="U36" s="2" t="e">
        <f t="shared" si="6"/>
        <v>#DIV/0!</v>
      </c>
      <c r="V36" s="14" t="e">
        <f t="shared" si="4"/>
        <v>#DIV/0!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 t="s">
        <v>46</v>
      </c>
      <c r="AH36" s="2">
        <f t="shared" si="7"/>
        <v>0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25">
      <c r="A37" s="2" t="s">
        <v>76</v>
      </c>
      <c r="B37" s="2" t="s">
        <v>45</v>
      </c>
      <c r="C37" s="2">
        <v>187</v>
      </c>
      <c r="D37" s="2">
        <v>594</v>
      </c>
      <c r="E37" s="2">
        <v>341</v>
      </c>
      <c r="F37" s="2">
        <v>383</v>
      </c>
      <c r="G37" s="3">
        <v>0.4</v>
      </c>
      <c r="H37" s="2">
        <v>45</v>
      </c>
      <c r="I37" s="2" t="s">
        <v>38</v>
      </c>
      <c r="J37" s="2">
        <v>353</v>
      </c>
      <c r="K37" s="2">
        <f t="shared" si="1"/>
        <v>-12</v>
      </c>
      <c r="L37" s="2">
        <f t="shared" si="2"/>
        <v>341</v>
      </c>
      <c r="M37" s="2"/>
      <c r="N37" s="2">
        <v>204.333333333333</v>
      </c>
      <c r="O37" s="2">
        <v>94.666666666666799</v>
      </c>
      <c r="P37" s="2">
        <f t="shared" si="3"/>
        <v>68.2</v>
      </c>
      <c r="Q37" s="9">
        <f>12*P37-O37-N37-F37</f>
        <v>136.40000000000032</v>
      </c>
      <c r="R37" s="9">
        <f t="shared" si="5"/>
        <v>136.40000000000032</v>
      </c>
      <c r="S37" s="9"/>
      <c r="T37" s="2"/>
      <c r="U37" s="2">
        <f t="shared" si="6"/>
        <v>12</v>
      </c>
      <c r="V37" s="2">
        <f t="shared" si="4"/>
        <v>9.9999999999999964</v>
      </c>
      <c r="W37" s="2">
        <v>76</v>
      </c>
      <c r="X37" s="2">
        <v>72.6666666666667</v>
      </c>
      <c r="Y37" s="2">
        <v>78</v>
      </c>
      <c r="Z37" s="2">
        <v>61.4</v>
      </c>
      <c r="AA37" s="2">
        <v>69.599999999999994</v>
      </c>
      <c r="AB37" s="2">
        <v>74.599999999999994</v>
      </c>
      <c r="AC37" s="2">
        <v>65.599999999999994</v>
      </c>
      <c r="AD37" s="2">
        <v>67</v>
      </c>
      <c r="AE37" s="2">
        <v>62.2</v>
      </c>
      <c r="AF37" s="2">
        <v>59</v>
      </c>
      <c r="AG37" s="2"/>
      <c r="AH37" s="2">
        <f t="shared" si="7"/>
        <v>55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25">
      <c r="A38" s="14" t="s">
        <v>77</v>
      </c>
      <c r="B38" s="14" t="s">
        <v>37</v>
      </c>
      <c r="C38" s="14"/>
      <c r="D38" s="14"/>
      <c r="E38" s="14"/>
      <c r="F38" s="14"/>
      <c r="G38" s="15">
        <v>0</v>
      </c>
      <c r="H38" s="14">
        <v>45</v>
      </c>
      <c r="I38" s="14" t="s">
        <v>38</v>
      </c>
      <c r="J38" s="14"/>
      <c r="K38" s="14">
        <f t="shared" ref="K38:K69" si="8">E38-J38</f>
        <v>0</v>
      </c>
      <c r="L38" s="14">
        <f t="shared" ref="L38:L69" si="9">E38-M38</f>
        <v>0</v>
      </c>
      <c r="M38" s="14"/>
      <c r="N38" s="14"/>
      <c r="O38" s="14"/>
      <c r="P38" s="14">
        <f t="shared" ref="P38:P69" si="10">L38/5</f>
        <v>0</v>
      </c>
      <c r="Q38" s="16"/>
      <c r="R38" s="9">
        <f t="shared" si="5"/>
        <v>0</v>
      </c>
      <c r="S38" s="16"/>
      <c r="T38" s="14"/>
      <c r="U38" s="2" t="e">
        <f t="shared" si="6"/>
        <v>#DIV/0!</v>
      </c>
      <c r="V38" s="14" t="e">
        <f t="shared" ref="V38:V69" si="11">(F38+N38+O38)/P38</f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 t="s">
        <v>46</v>
      </c>
      <c r="AH38" s="2">
        <f t="shared" si="7"/>
        <v>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5">
      <c r="A39" s="14" t="s">
        <v>78</v>
      </c>
      <c r="B39" s="14" t="s">
        <v>45</v>
      </c>
      <c r="C39" s="14"/>
      <c r="D39" s="14"/>
      <c r="E39" s="14"/>
      <c r="F39" s="14"/>
      <c r="G39" s="15">
        <v>0</v>
      </c>
      <c r="H39" s="14">
        <v>45</v>
      </c>
      <c r="I39" s="14" t="s">
        <v>38</v>
      </c>
      <c r="J39" s="14"/>
      <c r="K39" s="14">
        <f t="shared" si="8"/>
        <v>0</v>
      </c>
      <c r="L39" s="14">
        <f t="shared" si="9"/>
        <v>0</v>
      </c>
      <c r="M39" s="14"/>
      <c r="N39" s="14"/>
      <c r="O39" s="14"/>
      <c r="P39" s="14">
        <f t="shared" si="10"/>
        <v>0</v>
      </c>
      <c r="Q39" s="16"/>
      <c r="R39" s="9">
        <f t="shared" si="5"/>
        <v>0</v>
      </c>
      <c r="S39" s="16"/>
      <c r="T39" s="14"/>
      <c r="U39" s="2" t="e">
        <f t="shared" si="6"/>
        <v>#DIV/0!</v>
      </c>
      <c r="V39" s="14" t="e">
        <f t="shared" si="11"/>
        <v>#DIV/0!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 t="s">
        <v>46</v>
      </c>
      <c r="AH39" s="2">
        <f t="shared" si="7"/>
        <v>0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5">
      <c r="A40" s="14" t="s">
        <v>79</v>
      </c>
      <c r="B40" s="14" t="s">
        <v>45</v>
      </c>
      <c r="C40" s="14"/>
      <c r="D40" s="14"/>
      <c r="E40" s="14"/>
      <c r="F40" s="14"/>
      <c r="G40" s="15">
        <v>0.35</v>
      </c>
      <c r="H40" s="14">
        <v>40</v>
      </c>
      <c r="I40" s="14" t="s">
        <v>38</v>
      </c>
      <c r="J40" s="14"/>
      <c r="K40" s="14">
        <f t="shared" si="8"/>
        <v>0</v>
      </c>
      <c r="L40" s="14">
        <f t="shared" si="9"/>
        <v>0</v>
      </c>
      <c r="M40" s="14"/>
      <c r="N40" s="14"/>
      <c r="O40" s="14"/>
      <c r="P40" s="14">
        <f t="shared" si="10"/>
        <v>0</v>
      </c>
      <c r="Q40" s="16"/>
      <c r="R40" s="9">
        <v>100</v>
      </c>
      <c r="S40" s="16">
        <v>100</v>
      </c>
      <c r="T40" s="24" t="s">
        <v>142</v>
      </c>
      <c r="U40" s="2" t="e">
        <f t="shared" si="6"/>
        <v>#DIV/0!</v>
      </c>
      <c r="V40" s="14" t="e">
        <f t="shared" si="11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 t="s">
        <v>143</v>
      </c>
      <c r="AH40" s="2">
        <f t="shared" si="7"/>
        <v>35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5">
      <c r="A41" s="2" t="s">
        <v>80</v>
      </c>
      <c r="B41" s="2" t="s">
        <v>37</v>
      </c>
      <c r="C41" s="2">
        <v>104.06</v>
      </c>
      <c r="D41" s="2">
        <v>189.09700000000001</v>
      </c>
      <c r="E41" s="2">
        <v>171.87</v>
      </c>
      <c r="F41" s="2">
        <v>90.257999999999996</v>
      </c>
      <c r="G41" s="3">
        <v>1</v>
      </c>
      <c r="H41" s="2">
        <v>40</v>
      </c>
      <c r="I41" s="2" t="s">
        <v>38</v>
      </c>
      <c r="J41" s="2">
        <v>174.3</v>
      </c>
      <c r="K41" s="2">
        <f t="shared" si="8"/>
        <v>-2.4300000000000068</v>
      </c>
      <c r="L41" s="2">
        <f t="shared" si="9"/>
        <v>166.08799999999999</v>
      </c>
      <c r="M41" s="2">
        <v>5.782</v>
      </c>
      <c r="N41" s="2">
        <v>13.126250000000001</v>
      </c>
      <c r="O41" s="2">
        <v>195.57415</v>
      </c>
      <c r="P41" s="2">
        <f t="shared" si="10"/>
        <v>33.217599999999997</v>
      </c>
      <c r="Q41" s="9">
        <f>12*P41-O41-N41-F41</f>
        <v>99.652799999999942</v>
      </c>
      <c r="R41" s="9">
        <f t="shared" si="5"/>
        <v>99.652799999999942</v>
      </c>
      <c r="S41" s="9"/>
      <c r="T41" s="2"/>
      <c r="U41" s="2">
        <f t="shared" si="6"/>
        <v>12</v>
      </c>
      <c r="V41" s="2">
        <f t="shared" si="11"/>
        <v>9</v>
      </c>
      <c r="W41" s="2">
        <v>22.906749999999999</v>
      </c>
      <c r="X41" s="2">
        <v>25.477</v>
      </c>
      <c r="Y41" s="2">
        <v>57.336199999999998</v>
      </c>
      <c r="Z41" s="2">
        <v>32.851599999999998</v>
      </c>
      <c r="AA41" s="2">
        <v>33.706800000000001</v>
      </c>
      <c r="AB41" s="2">
        <v>33.568399999999997</v>
      </c>
      <c r="AC41" s="2">
        <v>24.813600000000001</v>
      </c>
      <c r="AD41" s="2">
        <v>19.652200000000001</v>
      </c>
      <c r="AE41" s="2">
        <v>33.323599999999999</v>
      </c>
      <c r="AF41" s="2">
        <v>38.223399999999998</v>
      </c>
      <c r="AG41" s="2"/>
      <c r="AH41" s="2">
        <f t="shared" si="7"/>
        <v>100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5">
      <c r="A42" s="2" t="s">
        <v>81</v>
      </c>
      <c r="B42" s="2" t="s">
        <v>45</v>
      </c>
      <c r="C42" s="2">
        <v>77</v>
      </c>
      <c r="D42" s="2">
        <v>263</v>
      </c>
      <c r="E42" s="2">
        <v>82</v>
      </c>
      <c r="F42" s="2">
        <v>212</v>
      </c>
      <c r="G42" s="3">
        <v>0.4</v>
      </c>
      <c r="H42" s="2">
        <v>40</v>
      </c>
      <c r="I42" s="2" t="s">
        <v>38</v>
      </c>
      <c r="J42" s="2">
        <v>94</v>
      </c>
      <c r="K42" s="2">
        <f t="shared" si="8"/>
        <v>-12</v>
      </c>
      <c r="L42" s="2">
        <f t="shared" si="9"/>
        <v>80</v>
      </c>
      <c r="M42" s="2">
        <v>2</v>
      </c>
      <c r="N42" s="2"/>
      <c r="O42" s="2"/>
      <c r="P42" s="2">
        <f t="shared" si="10"/>
        <v>16</v>
      </c>
      <c r="Q42" s="9"/>
      <c r="R42" s="9">
        <f t="shared" si="5"/>
        <v>0</v>
      </c>
      <c r="S42" s="9"/>
      <c r="T42" s="2"/>
      <c r="U42" s="2">
        <f t="shared" si="6"/>
        <v>13.25</v>
      </c>
      <c r="V42" s="2">
        <f t="shared" si="11"/>
        <v>13.25</v>
      </c>
      <c r="W42" s="2">
        <v>22.5</v>
      </c>
      <c r="X42" s="2">
        <v>21</v>
      </c>
      <c r="Y42" s="2">
        <v>44</v>
      </c>
      <c r="Z42" s="2">
        <v>21</v>
      </c>
      <c r="AA42" s="2">
        <v>20.399999999999999</v>
      </c>
      <c r="AB42" s="2">
        <v>22.4</v>
      </c>
      <c r="AC42" s="2">
        <v>45.6</v>
      </c>
      <c r="AD42" s="2">
        <v>49.4</v>
      </c>
      <c r="AE42" s="2">
        <v>24.4</v>
      </c>
      <c r="AF42" s="2">
        <v>23.8</v>
      </c>
      <c r="AG42" s="2"/>
      <c r="AH42" s="2">
        <f t="shared" si="7"/>
        <v>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5">
      <c r="A43" s="2" t="s">
        <v>82</v>
      </c>
      <c r="B43" s="2" t="s">
        <v>45</v>
      </c>
      <c r="C43" s="2">
        <v>182</v>
      </c>
      <c r="D43" s="2">
        <v>354</v>
      </c>
      <c r="E43" s="2">
        <v>206</v>
      </c>
      <c r="F43" s="2">
        <v>291</v>
      </c>
      <c r="G43" s="3">
        <v>0.4</v>
      </c>
      <c r="H43" s="2">
        <v>45</v>
      </c>
      <c r="I43" s="2" t="s">
        <v>38</v>
      </c>
      <c r="J43" s="2">
        <v>213</v>
      </c>
      <c r="K43" s="2">
        <f t="shared" si="8"/>
        <v>-7</v>
      </c>
      <c r="L43" s="2">
        <f t="shared" si="9"/>
        <v>206</v>
      </c>
      <c r="M43" s="2"/>
      <c r="N43" s="2"/>
      <c r="O43" s="2">
        <v>121</v>
      </c>
      <c r="P43" s="2">
        <f t="shared" si="10"/>
        <v>41.2</v>
      </c>
      <c r="Q43" s="9">
        <f>12*P43-O43-N43-F43</f>
        <v>82.400000000000034</v>
      </c>
      <c r="R43" s="9">
        <f t="shared" si="5"/>
        <v>82.400000000000034</v>
      </c>
      <c r="S43" s="9"/>
      <c r="T43" s="2"/>
      <c r="U43" s="2">
        <f t="shared" si="6"/>
        <v>12</v>
      </c>
      <c r="V43" s="2">
        <f t="shared" si="11"/>
        <v>10</v>
      </c>
      <c r="W43" s="2">
        <v>24.75</v>
      </c>
      <c r="X43" s="2">
        <v>21.3333333333333</v>
      </c>
      <c r="Y43" s="2">
        <v>38.6</v>
      </c>
      <c r="Z43" s="2">
        <v>25.8</v>
      </c>
      <c r="AA43" s="2">
        <v>19.399999999999999</v>
      </c>
      <c r="AB43" s="2">
        <v>20.6</v>
      </c>
      <c r="AC43" s="2">
        <v>35.799999999999997</v>
      </c>
      <c r="AD43" s="2">
        <v>34</v>
      </c>
      <c r="AE43" s="2">
        <v>25.8</v>
      </c>
      <c r="AF43" s="2">
        <v>34.4</v>
      </c>
      <c r="AG43" s="2"/>
      <c r="AH43" s="2">
        <f t="shared" si="7"/>
        <v>33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5">
      <c r="A44" s="14" t="s">
        <v>83</v>
      </c>
      <c r="B44" s="14" t="s">
        <v>37</v>
      </c>
      <c r="C44" s="14"/>
      <c r="D44" s="14"/>
      <c r="E44" s="14"/>
      <c r="F44" s="14"/>
      <c r="G44" s="15">
        <v>1</v>
      </c>
      <c r="H44" s="14">
        <v>40</v>
      </c>
      <c r="I44" s="14" t="s">
        <v>38</v>
      </c>
      <c r="J44" s="14"/>
      <c r="K44" s="14">
        <f t="shared" si="8"/>
        <v>0</v>
      </c>
      <c r="L44" s="14">
        <f t="shared" si="9"/>
        <v>0</v>
      </c>
      <c r="M44" s="14"/>
      <c r="N44" s="14"/>
      <c r="O44" s="14"/>
      <c r="P44" s="14">
        <f t="shared" si="10"/>
        <v>0</v>
      </c>
      <c r="Q44" s="16"/>
      <c r="R44" s="9">
        <v>50</v>
      </c>
      <c r="S44" s="16">
        <v>50</v>
      </c>
      <c r="T44" s="24" t="s">
        <v>142</v>
      </c>
      <c r="U44" s="2" t="e">
        <f t="shared" si="6"/>
        <v>#DIV/0!</v>
      </c>
      <c r="V44" s="14" t="e">
        <f t="shared" si="11"/>
        <v>#DIV/0!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 t="s">
        <v>143</v>
      </c>
      <c r="AH44" s="2">
        <f t="shared" si="7"/>
        <v>50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5">
      <c r="A45" s="2" t="s">
        <v>84</v>
      </c>
      <c r="B45" s="2" t="s">
        <v>45</v>
      </c>
      <c r="C45" s="2">
        <v>53</v>
      </c>
      <c r="D45" s="2">
        <v>90</v>
      </c>
      <c r="E45" s="2">
        <v>101</v>
      </c>
      <c r="F45" s="2">
        <v>23</v>
      </c>
      <c r="G45" s="3">
        <v>0.35</v>
      </c>
      <c r="H45" s="2">
        <v>40</v>
      </c>
      <c r="I45" s="2" t="s">
        <v>38</v>
      </c>
      <c r="J45" s="2">
        <v>109</v>
      </c>
      <c r="K45" s="2">
        <f t="shared" si="8"/>
        <v>-8</v>
      </c>
      <c r="L45" s="2">
        <f t="shared" si="9"/>
        <v>101</v>
      </c>
      <c r="M45" s="2"/>
      <c r="N45" s="2">
        <v>46.3333333333333</v>
      </c>
      <c r="O45" s="2">
        <v>112.466666666667</v>
      </c>
      <c r="P45" s="2">
        <f t="shared" si="10"/>
        <v>20.2</v>
      </c>
      <c r="Q45" s="9">
        <f>12*P45-O45-N45-F45</f>
        <v>60.599999999999696</v>
      </c>
      <c r="R45" s="9">
        <v>100</v>
      </c>
      <c r="S45" s="9">
        <v>100</v>
      </c>
      <c r="T45" s="23" t="s">
        <v>142</v>
      </c>
      <c r="U45" s="2">
        <f t="shared" si="6"/>
        <v>13.950495049504966</v>
      </c>
      <c r="V45" s="2">
        <f t="shared" si="11"/>
        <v>9.0000000000000142</v>
      </c>
      <c r="W45" s="2">
        <v>14</v>
      </c>
      <c r="X45" s="2">
        <v>12.6666666666667</v>
      </c>
      <c r="Y45" s="2">
        <v>58.4</v>
      </c>
      <c r="Z45" s="2">
        <v>56.2</v>
      </c>
      <c r="AA45" s="2">
        <v>44.6</v>
      </c>
      <c r="AB45" s="2">
        <v>32</v>
      </c>
      <c r="AC45" s="2">
        <v>42.8</v>
      </c>
      <c r="AD45" s="2">
        <v>43</v>
      </c>
      <c r="AE45" s="2">
        <v>0</v>
      </c>
      <c r="AF45" s="2">
        <v>0</v>
      </c>
      <c r="AG45" s="18" t="s">
        <v>64</v>
      </c>
      <c r="AH45" s="2">
        <f t="shared" si="7"/>
        <v>35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5">
      <c r="A46" s="2" t="s">
        <v>85</v>
      </c>
      <c r="B46" s="2" t="s">
        <v>45</v>
      </c>
      <c r="C46" s="2">
        <v>276</v>
      </c>
      <c r="D46" s="2">
        <v>360</v>
      </c>
      <c r="E46" s="2">
        <v>338</v>
      </c>
      <c r="F46" s="2">
        <v>243</v>
      </c>
      <c r="G46" s="3">
        <v>0.4</v>
      </c>
      <c r="H46" s="2">
        <v>40</v>
      </c>
      <c r="I46" s="2" t="s">
        <v>38</v>
      </c>
      <c r="J46" s="2">
        <v>355</v>
      </c>
      <c r="K46" s="2">
        <f t="shared" si="8"/>
        <v>-17</v>
      </c>
      <c r="L46" s="2">
        <f t="shared" si="9"/>
        <v>338</v>
      </c>
      <c r="M46" s="2"/>
      <c r="N46" s="2">
        <v>193.583333333333</v>
      </c>
      <c r="O46" s="2">
        <v>239.416666666667</v>
      </c>
      <c r="P46" s="2">
        <f t="shared" si="10"/>
        <v>67.599999999999994</v>
      </c>
      <c r="Q46" s="9">
        <f>12*P46-O46-N46-F46</f>
        <v>135.19999999999993</v>
      </c>
      <c r="R46" s="9">
        <f t="shared" si="5"/>
        <v>135.19999999999993</v>
      </c>
      <c r="S46" s="9"/>
      <c r="T46" s="2"/>
      <c r="U46" s="2">
        <f t="shared" si="6"/>
        <v>12</v>
      </c>
      <c r="V46" s="2">
        <f t="shared" si="11"/>
        <v>10</v>
      </c>
      <c r="W46" s="2">
        <v>63.75</v>
      </c>
      <c r="X46" s="2">
        <v>58.6666666666667</v>
      </c>
      <c r="Y46" s="2">
        <v>97</v>
      </c>
      <c r="Z46" s="2">
        <v>74.8</v>
      </c>
      <c r="AA46" s="2">
        <v>67.2</v>
      </c>
      <c r="AB46" s="2">
        <v>70</v>
      </c>
      <c r="AC46" s="2">
        <v>85</v>
      </c>
      <c r="AD46" s="2">
        <v>80.8</v>
      </c>
      <c r="AE46" s="2">
        <v>61</v>
      </c>
      <c r="AF46" s="2">
        <v>69</v>
      </c>
      <c r="AG46" s="2"/>
      <c r="AH46" s="2">
        <f t="shared" si="7"/>
        <v>54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5">
      <c r="A47" s="2" t="s">
        <v>86</v>
      </c>
      <c r="B47" s="2" t="s">
        <v>37</v>
      </c>
      <c r="C47" s="2">
        <v>168.38499999999999</v>
      </c>
      <c r="D47" s="2"/>
      <c r="E47" s="2">
        <v>64.198999999999998</v>
      </c>
      <c r="F47" s="2">
        <v>93.328000000000003</v>
      </c>
      <c r="G47" s="3">
        <v>1</v>
      </c>
      <c r="H47" s="2">
        <v>50</v>
      </c>
      <c r="I47" s="2" t="s">
        <v>38</v>
      </c>
      <c r="J47" s="2">
        <v>173.62700000000001</v>
      </c>
      <c r="K47" s="2">
        <f t="shared" si="8"/>
        <v>-109.42800000000001</v>
      </c>
      <c r="L47" s="2">
        <f t="shared" si="9"/>
        <v>64.198999999999998</v>
      </c>
      <c r="M47" s="2"/>
      <c r="N47" s="2">
        <v>16.78725</v>
      </c>
      <c r="O47" s="2">
        <v>18.28275</v>
      </c>
      <c r="P47" s="2">
        <f t="shared" si="10"/>
        <v>12.8398</v>
      </c>
      <c r="Q47" s="9">
        <f>12*P47-O47-N47-F47</f>
        <v>25.679600000000022</v>
      </c>
      <c r="R47" s="9">
        <f t="shared" si="5"/>
        <v>25.679600000000022</v>
      </c>
      <c r="S47" s="9"/>
      <c r="T47" s="2"/>
      <c r="U47" s="2">
        <f t="shared" si="6"/>
        <v>12.000000000000002</v>
      </c>
      <c r="V47" s="2">
        <f t="shared" si="11"/>
        <v>10</v>
      </c>
      <c r="W47" s="2">
        <v>13.88175</v>
      </c>
      <c r="X47" s="2">
        <v>10.765333333333301</v>
      </c>
      <c r="Y47" s="2">
        <v>18.895600000000002</v>
      </c>
      <c r="Z47" s="2">
        <v>16.7288</v>
      </c>
      <c r="AA47" s="2">
        <v>15.612399999999999</v>
      </c>
      <c r="AB47" s="2">
        <v>10.978199999999999</v>
      </c>
      <c r="AC47" s="2">
        <v>6.282</v>
      </c>
      <c r="AD47" s="2">
        <v>10.0982</v>
      </c>
      <c r="AE47" s="2">
        <v>14.6334</v>
      </c>
      <c r="AF47" s="2">
        <v>16.555800000000001</v>
      </c>
      <c r="AG47" s="2"/>
      <c r="AH47" s="2">
        <f t="shared" si="7"/>
        <v>26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5">
      <c r="A48" s="2" t="s">
        <v>87</v>
      </c>
      <c r="B48" s="2" t="s">
        <v>37</v>
      </c>
      <c r="C48" s="2">
        <v>353.62799999999999</v>
      </c>
      <c r="D48" s="2">
        <v>43.628</v>
      </c>
      <c r="E48" s="2">
        <v>144.947</v>
      </c>
      <c r="F48" s="2">
        <v>222.77099999999999</v>
      </c>
      <c r="G48" s="3">
        <v>1</v>
      </c>
      <c r="H48" s="2">
        <v>50</v>
      </c>
      <c r="I48" s="2" t="s">
        <v>38</v>
      </c>
      <c r="J48" s="2">
        <v>145.30000000000001</v>
      </c>
      <c r="K48" s="2">
        <f t="shared" si="8"/>
        <v>-0.35300000000000864</v>
      </c>
      <c r="L48" s="2">
        <f t="shared" si="9"/>
        <v>144.947</v>
      </c>
      <c r="M48" s="2"/>
      <c r="N48" s="2">
        <v>87.575000000000003</v>
      </c>
      <c r="O48" s="2"/>
      <c r="P48" s="2">
        <f t="shared" si="10"/>
        <v>28.9894</v>
      </c>
      <c r="Q48" s="9">
        <f>12*P48-O48-N48-F48</f>
        <v>37.526800000000009</v>
      </c>
      <c r="R48" s="9">
        <f t="shared" si="5"/>
        <v>37.526800000000009</v>
      </c>
      <c r="S48" s="9"/>
      <c r="T48" s="2"/>
      <c r="U48" s="2">
        <f t="shared" si="6"/>
        <v>12</v>
      </c>
      <c r="V48" s="2">
        <f t="shared" si="11"/>
        <v>10.705499251450531</v>
      </c>
      <c r="W48" s="2">
        <v>36.969000000000001</v>
      </c>
      <c r="X48" s="2">
        <v>35.92</v>
      </c>
      <c r="Y48" s="2">
        <v>46.083799999999997</v>
      </c>
      <c r="Z48" s="2">
        <v>38.711799999999997</v>
      </c>
      <c r="AA48" s="2">
        <v>22.3354</v>
      </c>
      <c r="AB48" s="2">
        <v>23.452400000000001</v>
      </c>
      <c r="AC48" s="2">
        <v>26.258600000000001</v>
      </c>
      <c r="AD48" s="2">
        <v>29.151199999999999</v>
      </c>
      <c r="AE48" s="2">
        <v>21.6204</v>
      </c>
      <c r="AF48" s="2">
        <v>12.776</v>
      </c>
      <c r="AG48" s="2"/>
      <c r="AH48" s="2">
        <f t="shared" si="7"/>
        <v>38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5">
      <c r="A49" s="2" t="s">
        <v>88</v>
      </c>
      <c r="B49" s="2" t="s">
        <v>37</v>
      </c>
      <c r="C49" s="2">
        <v>63.365000000000002</v>
      </c>
      <c r="D49" s="2">
        <v>578.04</v>
      </c>
      <c r="E49" s="2">
        <v>292.83999999999997</v>
      </c>
      <c r="F49" s="2">
        <v>288.91699999999997</v>
      </c>
      <c r="G49" s="3">
        <v>1</v>
      </c>
      <c r="H49" s="2">
        <v>40</v>
      </c>
      <c r="I49" s="2" t="s">
        <v>38</v>
      </c>
      <c r="J49" s="2">
        <v>302.8</v>
      </c>
      <c r="K49" s="2">
        <f t="shared" si="8"/>
        <v>-9.9600000000000364</v>
      </c>
      <c r="L49" s="2">
        <f t="shared" si="9"/>
        <v>169.57199999999997</v>
      </c>
      <c r="M49" s="2">
        <v>123.268</v>
      </c>
      <c r="N49" s="2"/>
      <c r="O49" s="2">
        <v>50.226999999999997</v>
      </c>
      <c r="P49" s="2">
        <f t="shared" si="10"/>
        <v>33.914399999999993</v>
      </c>
      <c r="Q49" s="9">
        <f>12*P49-O49-N49-F49</f>
        <v>67.828799999999944</v>
      </c>
      <c r="R49" s="9">
        <f t="shared" si="5"/>
        <v>67.828799999999944</v>
      </c>
      <c r="S49" s="9"/>
      <c r="T49" s="2"/>
      <c r="U49" s="2">
        <f t="shared" si="6"/>
        <v>12</v>
      </c>
      <c r="V49" s="2">
        <f t="shared" si="11"/>
        <v>10</v>
      </c>
      <c r="W49" s="2">
        <v>20.24925</v>
      </c>
      <c r="X49" s="2">
        <v>29.212666666666699</v>
      </c>
      <c r="Y49" s="2">
        <v>64.757000000000005</v>
      </c>
      <c r="Z49" s="2">
        <v>76.528800000000004</v>
      </c>
      <c r="AA49" s="2">
        <v>70.382800000000003</v>
      </c>
      <c r="AB49" s="2">
        <v>67.849999999999994</v>
      </c>
      <c r="AC49" s="2">
        <v>65.577200000000005</v>
      </c>
      <c r="AD49" s="2">
        <v>80.607799999999997</v>
      </c>
      <c r="AE49" s="2">
        <v>105.9482</v>
      </c>
      <c r="AF49" s="2">
        <v>96.486800000000002</v>
      </c>
      <c r="AG49" s="2"/>
      <c r="AH49" s="2">
        <f t="shared" si="7"/>
        <v>68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5">
      <c r="A50" s="14" t="s">
        <v>89</v>
      </c>
      <c r="B50" s="14" t="s">
        <v>45</v>
      </c>
      <c r="C50" s="14"/>
      <c r="D50" s="14"/>
      <c r="E50" s="14"/>
      <c r="F50" s="14"/>
      <c r="G50" s="15">
        <v>0</v>
      </c>
      <c r="H50" s="14">
        <v>50</v>
      </c>
      <c r="I50" s="14" t="s">
        <v>38</v>
      </c>
      <c r="J50" s="14"/>
      <c r="K50" s="14">
        <f t="shared" si="8"/>
        <v>0</v>
      </c>
      <c r="L50" s="14">
        <f t="shared" si="9"/>
        <v>0</v>
      </c>
      <c r="M50" s="14"/>
      <c r="N50" s="14"/>
      <c r="O50" s="14"/>
      <c r="P50" s="14">
        <f t="shared" si="10"/>
        <v>0</v>
      </c>
      <c r="Q50" s="16"/>
      <c r="R50" s="9">
        <f t="shared" si="5"/>
        <v>0</v>
      </c>
      <c r="S50" s="16"/>
      <c r="T50" s="14"/>
      <c r="U50" s="2" t="e">
        <f t="shared" si="6"/>
        <v>#DIV/0!</v>
      </c>
      <c r="V50" s="14" t="e">
        <f t="shared" si="11"/>
        <v>#DIV/0!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 t="s">
        <v>46</v>
      </c>
      <c r="AH50" s="2">
        <f t="shared" si="7"/>
        <v>0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 s="2" t="s">
        <v>90</v>
      </c>
      <c r="B51" s="2" t="s">
        <v>37</v>
      </c>
      <c r="C51" s="2">
        <v>93.700999999999993</v>
      </c>
      <c r="D51" s="2">
        <v>217.42099999999999</v>
      </c>
      <c r="E51" s="2">
        <v>95.634</v>
      </c>
      <c r="F51" s="2">
        <v>183.27600000000001</v>
      </c>
      <c r="G51" s="3">
        <v>1</v>
      </c>
      <c r="H51" s="2">
        <v>40</v>
      </c>
      <c r="I51" s="2" t="s">
        <v>38</v>
      </c>
      <c r="J51" s="2">
        <v>115.8</v>
      </c>
      <c r="K51" s="2">
        <f t="shared" si="8"/>
        <v>-20.165999999999997</v>
      </c>
      <c r="L51" s="2">
        <f t="shared" si="9"/>
        <v>95.634</v>
      </c>
      <c r="M51" s="2"/>
      <c r="N51" s="2">
        <v>122.752666666667</v>
      </c>
      <c r="O51" s="2"/>
      <c r="P51" s="2">
        <f t="shared" si="10"/>
        <v>19.126799999999999</v>
      </c>
      <c r="Q51" s="9"/>
      <c r="R51" s="9">
        <f t="shared" si="5"/>
        <v>0</v>
      </c>
      <c r="S51" s="9"/>
      <c r="T51" s="2"/>
      <c r="U51" s="2">
        <f t="shared" si="6"/>
        <v>15.999993028978555</v>
      </c>
      <c r="V51" s="2">
        <f t="shared" si="11"/>
        <v>15.999993028978555</v>
      </c>
      <c r="W51" s="2">
        <v>32.956000000000003</v>
      </c>
      <c r="X51" s="2">
        <v>33.780666666666697</v>
      </c>
      <c r="Y51" s="2">
        <v>18.576799999999999</v>
      </c>
      <c r="Z51" s="2">
        <v>20.466000000000001</v>
      </c>
      <c r="AA51" s="2">
        <v>29.877400000000002</v>
      </c>
      <c r="AB51" s="2">
        <v>26.029</v>
      </c>
      <c r="AC51" s="2">
        <v>7.0936000000000003</v>
      </c>
      <c r="AD51" s="2">
        <v>7.3836000000000004</v>
      </c>
      <c r="AE51" s="2">
        <v>21.743200000000002</v>
      </c>
      <c r="AF51" s="2">
        <v>26.852799999999998</v>
      </c>
      <c r="AG51" s="2"/>
      <c r="AH51" s="2">
        <f t="shared" si="7"/>
        <v>0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5">
      <c r="A52" s="2" t="s">
        <v>91</v>
      </c>
      <c r="B52" s="2" t="s">
        <v>45</v>
      </c>
      <c r="C52" s="2">
        <v>60</v>
      </c>
      <c r="D52" s="2">
        <v>318</v>
      </c>
      <c r="E52" s="2">
        <v>96</v>
      </c>
      <c r="F52" s="2">
        <v>211</v>
      </c>
      <c r="G52" s="3">
        <v>0.4</v>
      </c>
      <c r="H52" s="2">
        <v>40</v>
      </c>
      <c r="I52" s="2" t="s">
        <v>38</v>
      </c>
      <c r="J52" s="2">
        <v>120</v>
      </c>
      <c r="K52" s="2">
        <f t="shared" si="8"/>
        <v>-24</v>
      </c>
      <c r="L52" s="2">
        <f t="shared" si="9"/>
        <v>96</v>
      </c>
      <c r="M52" s="2"/>
      <c r="N52" s="2">
        <v>34.25</v>
      </c>
      <c r="O52" s="2"/>
      <c r="P52" s="2">
        <f t="shared" si="10"/>
        <v>19.2</v>
      </c>
      <c r="Q52" s="9"/>
      <c r="R52" s="9">
        <f t="shared" si="5"/>
        <v>0</v>
      </c>
      <c r="S52" s="9"/>
      <c r="T52" s="2"/>
      <c r="U52" s="2">
        <f t="shared" si="6"/>
        <v>12.7734375</v>
      </c>
      <c r="V52" s="2">
        <f t="shared" si="11"/>
        <v>12.7734375</v>
      </c>
      <c r="W52" s="2">
        <v>30.75</v>
      </c>
      <c r="X52" s="2">
        <v>32</v>
      </c>
      <c r="Y52" s="2">
        <v>39.799999999999997</v>
      </c>
      <c r="Z52" s="2">
        <v>22</v>
      </c>
      <c r="AA52" s="2">
        <v>26.4</v>
      </c>
      <c r="AB52" s="2">
        <v>35.6</v>
      </c>
      <c r="AC52" s="2">
        <v>37.6</v>
      </c>
      <c r="AD52" s="2">
        <v>35.6</v>
      </c>
      <c r="AE52" s="2">
        <v>29.4</v>
      </c>
      <c r="AF52" s="2">
        <v>30.2</v>
      </c>
      <c r="AG52" s="2"/>
      <c r="AH52" s="2">
        <f t="shared" si="7"/>
        <v>0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5">
      <c r="A53" s="2" t="s">
        <v>92</v>
      </c>
      <c r="B53" s="2" t="s">
        <v>45</v>
      </c>
      <c r="C53" s="2">
        <v>139</v>
      </c>
      <c r="D53" s="2">
        <v>279</v>
      </c>
      <c r="E53" s="2">
        <v>127</v>
      </c>
      <c r="F53" s="2">
        <v>231</v>
      </c>
      <c r="G53" s="3">
        <v>0.4</v>
      </c>
      <c r="H53" s="2">
        <v>40</v>
      </c>
      <c r="I53" s="2" t="s">
        <v>38</v>
      </c>
      <c r="J53" s="2">
        <v>133</v>
      </c>
      <c r="K53" s="2">
        <f t="shared" si="8"/>
        <v>-6</v>
      </c>
      <c r="L53" s="2">
        <f t="shared" si="9"/>
        <v>127</v>
      </c>
      <c r="M53" s="2"/>
      <c r="N53" s="2">
        <v>94.3333333333334</v>
      </c>
      <c r="O53" s="2"/>
      <c r="P53" s="2">
        <f t="shared" si="10"/>
        <v>25.4</v>
      </c>
      <c r="Q53" s="9"/>
      <c r="R53" s="9">
        <f t="shared" si="5"/>
        <v>0</v>
      </c>
      <c r="S53" s="9"/>
      <c r="T53" s="2"/>
      <c r="U53" s="2">
        <f t="shared" si="6"/>
        <v>12.808398950131236</v>
      </c>
      <c r="V53" s="2">
        <f t="shared" si="11"/>
        <v>12.808398950131236</v>
      </c>
      <c r="W53" s="2">
        <v>37</v>
      </c>
      <c r="X53" s="2">
        <v>36.6666666666667</v>
      </c>
      <c r="Y53" s="2">
        <v>37</v>
      </c>
      <c r="Z53" s="2">
        <v>26</v>
      </c>
      <c r="AA53" s="2">
        <v>32.799999999999997</v>
      </c>
      <c r="AB53" s="2">
        <v>27.2</v>
      </c>
      <c r="AC53" s="2">
        <v>39.6</v>
      </c>
      <c r="AD53" s="2">
        <v>47.4</v>
      </c>
      <c r="AE53" s="2">
        <v>30.8</v>
      </c>
      <c r="AF53" s="2">
        <v>19.399999999999999</v>
      </c>
      <c r="AG53" s="2"/>
      <c r="AH53" s="2">
        <f t="shared" si="7"/>
        <v>0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5">
      <c r="A54" s="14" t="s">
        <v>93</v>
      </c>
      <c r="B54" s="14" t="s">
        <v>37</v>
      </c>
      <c r="C54" s="14"/>
      <c r="D54" s="14"/>
      <c r="E54" s="14"/>
      <c r="F54" s="14"/>
      <c r="G54" s="15">
        <v>0</v>
      </c>
      <c r="H54" s="14">
        <v>50</v>
      </c>
      <c r="I54" s="14" t="s">
        <v>38</v>
      </c>
      <c r="J54" s="14">
        <v>260.24700000000001</v>
      </c>
      <c r="K54" s="14">
        <f t="shared" si="8"/>
        <v>-260.24700000000001</v>
      </c>
      <c r="L54" s="14">
        <f t="shared" si="9"/>
        <v>0</v>
      </c>
      <c r="M54" s="14"/>
      <c r="N54" s="14"/>
      <c r="O54" s="14"/>
      <c r="P54" s="14">
        <f t="shared" si="10"/>
        <v>0</v>
      </c>
      <c r="Q54" s="16"/>
      <c r="R54" s="9">
        <f t="shared" si="5"/>
        <v>0</v>
      </c>
      <c r="S54" s="16"/>
      <c r="T54" s="14"/>
      <c r="U54" s="2" t="e">
        <f t="shared" si="6"/>
        <v>#DIV/0!</v>
      </c>
      <c r="V54" s="14" t="e">
        <f t="shared" si="11"/>
        <v>#DIV/0!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 t="s">
        <v>46</v>
      </c>
      <c r="AH54" s="2">
        <f t="shared" si="7"/>
        <v>0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5">
      <c r="A55" s="2" t="s">
        <v>94</v>
      </c>
      <c r="B55" s="2" t="s">
        <v>37</v>
      </c>
      <c r="C55" s="2">
        <v>476.625</v>
      </c>
      <c r="D55" s="2"/>
      <c r="E55" s="2">
        <v>174.62899999999999</v>
      </c>
      <c r="F55" s="2">
        <v>262.79399999999998</v>
      </c>
      <c r="G55" s="3">
        <v>1</v>
      </c>
      <c r="H55" s="2">
        <v>50</v>
      </c>
      <c r="I55" s="2" t="s">
        <v>38</v>
      </c>
      <c r="J55" s="2">
        <v>163.30000000000001</v>
      </c>
      <c r="K55" s="2">
        <f t="shared" si="8"/>
        <v>11.328999999999979</v>
      </c>
      <c r="L55" s="2">
        <f t="shared" si="9"/>
        <v>174.62899999999999</v>
      </c>
      <c r="M55" s="2"/>
      <c r="N55" s="2"/>
      <c r="O55" s="2">
        <v>86.463999999999899</v>
      </c>
      <c r="P55" s="2">
        <f t="shared" si="10"/>
        <v>34.925799999999995</v>
      </c>
      <c r="Q55" s="9">
        <f>12*P55-O55-N55-F55</f>
        <v>69.851600000000076</v>
      </c>
      <c r="R55" s="9">
        <f t="shared" si="5"/>
        <v>69.851600000000076</v>
      </c>
      <c r="S55" s="9"/>
      <c r="T55" s="2"/>
      <c r="U55" s="2">
        <f t="shared" si="6"/>
        <v>12</v>
      </c>
      <c r="V55" s="2">
        <f t="shared" si="11"/>
        <v>9.9999999999999982</v>
      </c>
      <c r="W55" s="2">
        <v>24.044499999999999</v>
      </c>
      <c r="X55" s="2">
        <v>21.426666666666701</v>
      </c>
      <c r="Y55" s="2">
        <v>46.29</v>
      </c>
      <c r="Z55" s="2">
        <v>44.446599999999997</v>
      </c>
      <c r="AA55" s="2">
        <v>26.331800000000001</v>
      </c>
      <c r="AB55" s="2">
        <v>27.115600000000001</v>
      </c>
      <c r="AC55" s="2">
        <v>27.207599999999999</v>
      </c>
      <c r="AD55" s="2">
        <v>30.464400000000001</v>
      </c>
      <c r="AE55" s="2">
        <v>26.936199999999999</v>
      </c>
      <c r="AF55" s="2">
        <v>16.695599999999999</v>
      </c>
      <c r="AG55" s="2"/>
      <c r="AH55" s="2">
        <f t="shared" si="7"/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5">
      <c r="A56" s="2" t="s">
        <v>95</v>
      </c>
      <c r="B56" s="2" t="s">
        <v>37</v>
      </c>
      <c r="C56" s="2">
        <v>86.231999999999999</v>
      </c>
      <c r="D56" s="2"/>
      <c r="E56" s="2">
        <v>49.468000000000004</v>
      </c>
      <c r="F56" s="2">
        <v>22.916</v>
      </c>
      <c r="G56" s="3">
        <v>1</v>
      </c>
      <c r="H56" s="2">
        <v>50</v>
      </c>
      <c r="I56" s="2" t="s">
        <v>38</v>
      </c>
      <c r="J56" s="2">
        <v>48.7</v>
      </c>
      <c r="K56" s="2">
        <f t="shared" si="8"/>
        <v>0.76800000000000068</v>
      </c>
      <c r="L56" s="2">
        <f t="shared" si="9"/>
        <v>49.468000000000004</v>
      </c>
      <c r="M56" s="2"/>
      <c r="N56" s="2">
        <v>35.976999999999997</v>
      </c>
      <c r="O56" s="2">
        <v>40.042999999999999</v>
      </c>
      <c r="P56" s="2">
        <f t="shared" si="10"/>
        <v>9.8936000000000011</v>
      </c>
      <c r="Q56" s="9">
        <f>12*P56-O56-N56-F56</f>
        <v>19.787200000000016</v>
      </c>
      <c r="R56" s="9">
        <f t="shared" si="5"/>
        <v>19.787200000000016</v>
      </c>
      <c r="S56" s="9"/>
      <c r="T56" s="2"/>
      <c r="U56" s="2">
        <f t="shared" si="6"/>
        <v>12</v>
      </c>
      <c r="V56" s="2">
        <f t="shared" si="11"/>
        <v>10</v>
      </c>
      <c r="W56" s="2">
        <v>8.6809999999999992</v>
      </c>
      <c r="X56" s="2">
        <v>7.13</v>
      </c>
      <c r="Y56" s="2">
        <v>8.4158000000000008</v>
      </c>
      <c r="Z56" s="2">
        <v>7.9409999999999998</v>
      </c>
      <c r="AA56" s="2">
        <v>9.5907999999999998</v>
      </c>
      <c r="AB56" s="2">
        <v>5.202</v>
      </c>
      <c r="AC56" s="2">
        <v>2.4620000000000002</v>
      </c>
      <c r="AD56" s="2">
        <v>6.2915999999999999</v>
      </c>
      <c r="AE56" s="2">
        <v>12.042</v>
      </c>
      <c r="AF56" s="2">
        <v>10.882400000000001</v>
      </c>
      <c r="AG56" s="2"/>
      <c r="AH56" s="2">
        <f t="shared" si="7"/>
        <v>20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5">
      <c r="A57" s="14" t="s">
        <v>96</v>
      </c>
      <c r="B57" s="14" t="s">
        <v>45</v>
      </c>
      <c r="C57" s="14"/>
      <c r="D57" s="14"/>
      <c r="E57" s="14"/>
      <c r="F57" s="14"/>
      <c r="G57" s="15">
        <v>0</v>
      </c>
      <c r="H57" s="14">
        <v>50</v>
      </c>
      <c r="I57" s="14" t="s">
        <v>38</v>
      </c>
      <c r="J57" s="14"/>
      <c r="K57" s="14">
        <f t="shared" si="8"/>
        <v>0</v>
      </c>
      <c r="L57" s="14">
        <f t="shared" si="9"/>
        <v>0</v>
      </c>
      <c r="M57" s="14"/>
      <c r="N57" s="14"/>
      <c r="O57" s="14"/>
      <c r="P57" s="14">
        <f t="shared" si="10"/>
        <v>0</v>
      </c>
      <c r="Q57" s="16"/>
      <c r="R57" s="9">
        <f t="shared" si="5"/>
        <v>0</v>
      </c>
      <c r="S57" s="16"/>
      <c r="T57" s="14"/>
      <c r="U57" s="2" t="e">
        <f t="shared" si="6"/>
        <v>#DIV/0!</v>
      </c>
      <c r="V57" s="14" t="e">
        <f t="shared" si="11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 t="s">
        <v>46</v>
      </c>
      <c r="AH57" s="2">
        <f t="shared" si="7"/>
        <v>0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5">
      <c r="A58" s="2" t="s">
        <v>97</v>
      </c>
      <c r="B58" s="2" t="s">
        <v>45</v>
      </c>
      <c r="C58" s="2">
        <v>635</v>
      </c>
      <c r="D58" s="2">
        <v>299</v>
      </c>
      <c r="E58" s="2">
        <v>468</v>
      </c>
      <c r="F58" s="2">
        <v>365</v>
      </c>
      <c r="G58" s="3">
        <v>0.4</v>
      </c>
      <c r="H58" s="2">
        <v>40</v>
      </c>
      <c r="I58" s="2" t="s">
        <v>38</v>
      </c>
      <c r="J58" s="2">
        <v>485</v>
      </c>
      <c r="K58" s="2">
        <f t="shared" si="8"/>
        <v>-17</v>
      </c>
      <c r="L58" s="2">
        <f t="shared" si="9"/>
        <v>445</v>
      </c>
      <c r="M58" s="2">
        <v>23</v>
      </c>
      <c r="N58" s="2"/>
      <c r="O58" s="2">
        <v>525</v>
      </c>
      <c r="P58" s="2">
        <f t="shared" si="10"/>
        <v>89</v>
      </c>
      <c r="Q58" s="9">
        <f>12*P58-O58-N58-F58</f>
        <v>178</v>
      </c>
      <c r="R58" s="9">
        <f t="shared" si="5"/>
        <v>178</v>
      </c>
      <c r="S58" s="9"/>
      <c r="T58" s="2"/>
      <c r="U58" s="2">
        <f t="shared" si="6"/>
        <v>12</v>
      </c>
      <c r="V58" s="2">
        <f t="shared" si="11"/>
        <v>10</v>
      </c>
      <c r="W58" s="2">
        <v>63.25</v>
      </c>
      <c r="X58" s="2">
        <v>59.3333333333333</v>
      </c>
      <c r="Y58" s="2">
        <v>111</v>
      </c>
      <c r="Z58" s="2">
        <v>91</v>
      </c>
      <c r="AA58" s="2">
        <v>103</v>
      </c>
      <c r="AB58" s="2">
        <v>108.8</v>
      </c>
      <c r="AC58" s="2">
        <v>109.2</v>
      </c>
      <c r="AD58" s="2">
        <v>109.2</v>
      </c>
      <c r="AE58" s="2">
        <v>98.8</v>
      </c>
      <c r="AF58" s="2">
        <v>100.6</v>
      </c>
      <c r="AG58" s="19" t="s">
        <v>51</v>
      </c>
      <c r="AH58" s="2">
        <f t="shared" si="7"/>
        <v>71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5">
      <c r="A59" s="2" t="s">
        <v>98</v>
      </c>
      <c r="B59" s="2" t="s">
        <v>45</v>
      </c>
      <c r="C59" s="2">
        <v>444</v>
      </c>
      <c r="D59" s="2">
        <v>216</v>
      </c>
      <c r="E59" s="2">
        <v>360</v>
      </c>
      <c r="F59" s="2">
        <v>193</v>
      </c>
      <c r="G59" s="3">
        <v>0.4</v>
      </c>
      <c r="H59" s="2">
        <v>40</v>
      </c>
      <c r="I59" s="2" t="s">
        <v>38</v>
      </c>
      <c r="J59" s="2">
        <v>372</v>
      </c>
      <c r="K59" s="2">
        <f t="shared" si="8"/>
        <v>-12</v>
      </c>
      <c r="L59" s="2">
        <f t="shared" si="9"/>
        <v>360</v>
      </c>
      <c r="M59" s="2"/>
      <c r="N59" s="2">
        <v>212.916666666667</v>
      </c>
      <c r="O59" s="2">
        <v>314.08333333333297</v>
      </c>
      <c r="P59" s="2">
        <f t="shared" si="10"/>
        <v>72</v>
      </c>
      <c r="Q59" s="9">
        <f>12*P59-O59-N59-F59</f>
        <v>144</v>
      </c>
      <c r="R59" s="9">
        <f t="shared" si="5"/>
        <v>144</v>
      </c>
      <c r="S59" s="9"/>
      <c r="T59" s="2"/>
      <c r="U59" s="2">
        <f t="shared" si="6"/>
        <v>12</v>
      </c>
      <c r="V59" s="2">
        <f t="shared" si="11"/>
        <v>10</v>
      </c>
      <c r="W59" s="2">
        <v>64.75</v>
      </c>
      <c r="X59" s="2">
        <v>58.3333333333333</v>
      </c>
      <c r="Y59" s="2">
        <v>90.6</v>
      </c>
      <c r="Z59" s="2">
        <v>70.8</v>
      </c>
      <c r="AA59" s="2">
        <v>43.2</v>
      </c>
      <c r="AB59" s="2">
        <v>46.4</v>
      </c>
      <c r="AC59" s="2">
        <v>89.6</v>
      </c>
      <c r="AD59" s="2">
        <v>91.8</v>
      </c>
      <c r="AE59" s="2">
        <v>55.4</v>
      </c>
      <c r="AF59" s="2">
        <v>57</v>
      </c>
      <c r="AG59" s="2"/>
      <c r="AH59" s="2">
        <f t="shared" si="7"/>
        <v>58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5">
      <c r="A60" s="2" t="s">
        <v>99</v>
      </c>
      <c r="B60" s="2" t="s">
        <v>37</v>
      </c>
      <c r="C60" s="2">
        <v>291.75099999999998</v>
      </c>
      <c r="D60" s="2">
        <v>139.548</v>
      </c>
      <c r="E60" s="2">
        <v>237.81</v>
      </c>
      <c r="F60" s="2">
        <v>157.548</v>
      </c>
      <c r="G60" s="3">
        <v>1</v>
      </c>
      <c r="H60" s="2">
        <v>40</v>
      </c>
      <c r="I60" s="2" t="s">
        <v>38</v>
      </c>
      <c r="J60" s="2">
        <v>229.8</v>
      </c>
      <c r="K60" s="2">
        <f t="shared" si="8"/>
        <v>8.0099999999999909</v>
      </c>
      <c r="L60" s="2">
        <f t="shared" si="9"/>
        <v>237.81</v>
      </c>
      <c r="M60" s="2"/>
      <c r="N60" s="2">
        <v>77.179750000000098</v>
      </c>
      <c r="O60" s="2">
        <v>240.89224999999999</v>
      </c>
      <c r="P60" s="2">
        <f t="shared" si="10"/>
        <v>47.561999999999998</v>
      </c>
      <c r="Q60" s="9">
        <f>12*P60-O60-N60-F60</f>
        <v>95.123999999999825</v>
      </c>
      <c r="R60" s="9">
        <f t="shared" si="5"/>
        <v>95.123999999999825</v>
      </c>
      <c r="S60" s="9"/>
      <c r="T60" s="2"/>
      <c r="U60" s="2">
        <f t="shared" si="6"/>
        <v>11.999999999999998</v>
      </c>
      <c r="V60" s="2">
        <f t="shared" si="11"/>
        <v>10.000000000000004</v>
      </c>
      <c r="W60" s="2">
        <v>38.45825</v>
      </c>
      <c r="X60" s="2">
        <v>38.438000000000002</v>
      </c>
      <c r="Y60" s="2">
        <v>63.1006</v>
      </c>
      <c r="Z60" s="2">
        <v>54.0764</v>
      </c>
      <c r="AA60" s="2">
        <v>40.442799999999998</v>
      </c>
      <c r="AB60" s="2">
        <v>32.215200000000003</v>
      </c>
      <c r="AC60" s="2">
        <v>36.021799999999999</v>
      </c>
      <c r="AD60" s="2">
        <v>45.887799999999999</v>
      </c>
      <c r="AE60" s="2">
        <v>44.62</v>
      </c>
      <c r="AF60" s="2">
        <v>43.083799999999997</v>
      </c>
      <c r="AG60" s="2"/>
      <c r="AH60" s="2">
        <f t="shared" si="7"/>
        <v>95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5">
      <c r="A61" s="2" t="s">
        <v>100</v>
      </c>
      <c r="B61" s="2" t="s">
        <v>37</v>
      </c>
      <c r="C61" s="2">
        <v>231.63499999999999</v>
      </c>
      <c r="D61" s="2">
        <v>113.33499999999999</v>
      </c>
      <c r="E61" s="2">
        <v>193.34800000000001</v>
      </c>
      <c r="F61" s="2">
        <v>108.49</v>
      </c>
      <c r="G61" s="3">
        <v>1</v>
      </c>
      <c r="H61" s="2">
        <v>40</v>
      </c>
      <c r="I61" s="2" t="s">
        <v>38</v>
      </c>
      <c r="J61" s="2">
        <v>198.4</v>
      </c>
      <c r="K61" s="2">
        <f t="shared" si="8"/>
        <v>-5.0519999999999925</v>
      </c>
      <c r="L61" s="2">
        <f t="shared" si="9"/>
        <v>193.34800000000001</v>
      </c>
      <c r="M61" s="2"/>
      <c r="N61" s="2">
        <v>92.809250000000006</v>
      </c>
      <c r="O61" s="2">
        <v>185.39675</v>
      </c>
      <c r="P61" s="2">
        <f t="shared" si="10"/>
        <v>38.669600000000003</v>
      </c>
      <c r="Q61" s="9">
        <f>12*P61-O61-N61-F61</f>
        <v>77.339200000000019</v>
      </c>
      <c r="R61" s="9">
        <f t="shared" si="5"/>
        <v>77.339200000000019</v>
      </c>
      <c r="S61" s="9"/>
      <c r="T61" s="2"/>
      <c r="U61" s="2">
        <f t="shared" si="6"/>
        <v>12</v>
      </c>
      <c r="V61" s="2">
        <f t="shared" si="11"/>
        <v>10</v>
      </c>
      <c r="W61" s="2">
        <v>32.358750000000001</v>
      </c>
      <c r="X61" s="2">
        <v>30.324000000000002</v>
      </c>
      <c r="Y61" s="2">
        <v>68.847800000000007</v>
      </c>
      <c r="Z61" s="2">
        <v>51.814799999999998</v>
      </c>
      <c r="AA61" s="2">
        <v>32.108199999999997</v>
      </c>
      <c r="AB61" s="2">
        <v>31.4938</v>
      </c>
      <c r="AC61" s="2">
        <v>33.484999999999999</v>
      </c>
      <c r="AD61" s="2">
        <v>33.709200000000003</v>
      </c>
      <c r="AE61" s="2">
        <v>35.14</v>
      </c>
      <c r="AF61" s="2">
        <v>34.591200000000001</v>
      </c>
      <c r="AG61" s="2"/>
      <c r="AH61" s="2">
        <f t="shared" si="7"/>
        <v>77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5">
      <c r="A62" s="14" t="s">
        <v>101</v>
      </c>
      <c r="B62" s="14" t="s">
        <v>37</v>
      </c>
      <c r="C62" s="14"/>
      <c r="D62" s="14"/>
      <c r="E62" s="14"/>
      <c r="F62" s="14"/>
      <c r="G62" s="15">
        <v>0</v>
      </c>
      <c r="H62" s="14">
        <v>40</v>
      </c>
      <c r="I62" s="14" t="s">
        <v>38</v>
      </c>
      <c r="J62" s="14"/>
      <c r="K62" s="14">
        <f t="shared" si="8"/>
        <v>0</v>
      </c>
      <c r="L62" s="14">
        <f t="shared" si="9"/>
        <v>0</v>
      </c>
      <c r="M62" s="14"/>
      <c r="N62" s="14"/>
      <c r="O62" s="14"/>
      <c r="P62" s="14">
        <f t="shared" si="10"/>
        <v>0</v>
      </c>
      <c r="Q62" s="16"/>
      <c r="R62" s="9">
        <f t="shared" si="5"/>
        <v>0</v>
      </c>
      <c r="S62" s="16"/>
      <c r="T62" s="14"/>
      <c r="U62" s="2" t="e">
        <f t="shared" si="6"/>
        <v>#DIV/0!</v>
      </c>
      <c r="V62" s="14" t="e">
        <f t="shared" si="11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 t="s">
        <v>46</v>
      </c>
      <c r="AH62" s="2">
        <f t="shared" si="7"/>
        <v>0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5">
      <c r="A63" s="2" t="s">
        <v>102</v>
      </c>
      <c r="B63" s="2" t="s">
        <v>37</v>
      </c>
      <c r="C63" s="2">
        <v>42.795999999999999</v>
      </c>
      <c r="D63" s="2">
        <v>35.15</v>
      </c>
      <c r="E63" s="2">
        <v>73.676000000000002</v>
      </c>
      <c r="F63" s="2"/>
      <c r="G63" s="3">
        <v>1</v>
      </c>
      <c r="H63" s="2">
        <v>30</v>
      </c>
      <c r="I63" s="2" t="s">
        <v>38</v>
      </c>
      <c r="J63" s="2">
        <v>71.150000000000006</v>
      </c>
      <c r="K63" s="2">
        <f t="shared" si="8"/>
        <v>2.5259999999999962</v>
      </c>
      <c r="L63" s="2">
        <f t="shared" si="9"/>
        <v>73.676000000000002</v>
      </c>
      <c r="M63" s="2"/>
      <c r="N63" s="2">
        <v>23.8675</v>
      </c>
      <c r="O63" s="2">
        <v>94.014099999999999</v>
      </c>
      <c r="P63" s="2">
        <f t="shared" si="10"/>
        <v>14.735200000000001</v>
      </c>
      <c r="Q63" s="9">
        <f>12*P63-O63-N63-F63</f>
        <v>58.940800000000017</v>
      </c>
      <c r="R63" s="9">
        <f t="shared" si="5"/>
        <v>58.940800000000017</v>
      </c>
      <c r="S63" s="9"/>
      <c r="T63" s="2"/>
      <c r="U63" s="2">
        <f t="shared" si="6"/>
        <v>12</v>
      </c>
      <c r="V63" s="2">
        <f t="shared" si="11"/>
        <v>7.9999999999999991</v>
      </c>
      <c r="W63" s="2">
        <v>7.6044999999999998</v>
      </c>
      <c r="X63" s="2">
        <v>6.68</v>
      </c>
      <c r="Y63" s="2">
        <v>8.4268000000000001</v>
      </c>
      <c r="Z63" s="2">
        <v>8.5985999999999994</v>
      </c>
      <c r="AA63" s="2">
        <v>11.8604</v>
      </c>
      <c r="AB63" s="2">
        <v>10.227</v>
      </c>
      <c r="AC63" s="2">
        <v>5.8297999999999996</v>
      </c>
      <c r="AD63" s="2">
        <v>7.9698000000000002</v>
      </c>
      <c r="AE63" s="2">
        <v>10.7842</v>
      </c>
      <c r="AF63" s="2">
        <v>10.385</v>
      </c>
      <c r="AG63" s="2"/>
      <c r="AH63" s="2">
        <f t="shared" si="7"/>
        <v>59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5">
      <c r="A64" s="14" t="s">
        <v>103</v>
      </c>
      <c r="B64" s="14" t="s">
        <v>45</v>
      </c>
      <c r="C64" s="14"/>
      <c r="D64" s="14"/>
      <c r="E64" s="14"/>
      <c r="F64" s="14"/>
      <c r="G64" s="15">
        <v>0</v>
      </c>
      <c r="H64" s="14">
        <v>60</v>
      </c>
      <c r="I64" s="14" t="s">
        <v>38</v>
      </c>
      <c r="J64" s="14"/>
      <c r="K64" s="14">
        <f t="shared" si="8"/>
        <v>0</v>
      </c>
      <c r="L64" s="14">
        <f t="shared" si="9"/>
        <v>0</v>
      </c>
      <c r="M64" s="14"/>
      <c r="N64" s="14"/>
      <c r="O64" s="14"/>
      <c r="P64" s="14">
        <f t="shared" si="10"/>
        <v>0</v>
      </c>
      <c r="Q64" s="16"/>
      <c r="R64" s="9">
        <f t="shared" si="5"/>
        <v>0</v>
      </c>
      <c r="S64" s="16"/>
      <c r="T64" s="14"/>
      <c r="U64" s="2" t="e">
        <f t="shared" si="6"/>
        <v>#DIV/0!</v>
      </c>
      <c r="V64" s="14" t="e">
        <f t="shared" si="11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46</v>
      </c>
      <c r="AH64" s="2">
        <f t="shared" si="7"/>
        <v>0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5">
      <c r="A65" s="14" t="s">
        <v>104</v>
      </c>
      <c r="B65" s="14" t="s">
        <v>45</v>
      </c>
      <c r="C65" s="14"/>
      <c r="D65" s="14"/>
      <c r="E65" s="14"/>
      <c r="F65" s="14"/>
      <c r="G65" s="15">
        <v>0</v>
      </c>
      <c r="H65" s="14">
        <v>50</v>
      </c>
      <c r="I65" s="14" t="s">
        <v>38</v>
      </c>
      <c r="J65" s="14"/>
      <c r="K65" s="14">
        <f t="shared" si="8"/>
        <v>0</v>
      </c>
      <c r="L65" s="14">
        <f t="shared" si="9"/>
        <v>0</v>
      </c>
      <c r="M65" s="14"/>
      <c r="N65" s="14"/>
      <c r="O65" s="14"/>
      <c r="P65" s="14">
        <f t="shared" si="10"/>
        <v>0</v>
      </c>
      <c r="Q65" s="16"/>
      <c r="R65" s="9">
        <f t="shared" si="5"/>
        <v>0</v>
      </c>
      <c r="S65" s="16"/>
      <c r="T65" s="14"/>
      <c r="U65" s="2" t="e">
        <f t="shared" si="6"/>
        <v>#DIV/0!</v>
      </c>
      <c r="V65" s="14" t="e">
        <f t="shared" si="11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46</v>
      </c>
      <c r="AH65" s="2">
        <f t="shared" si="7"/>
        <v>0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5">
      <c r="A66" s="14" t="s">
        <v>105</v>
      </c>
      <c r="B66" s="14" t="s">
        <v>45</v>
      </c>
      <c r="C66" s="14"/>
      <c r="D66" s="14"/>
      <c r="E66" s="14"/>
      <c r="F66" s="14"/>
      <c r="G66" s="15">
        <v>0</v>
      </c>
      <c r="H66" s="14">
        <v>50</v>
      </c>
      <c r="I66" s="14" t="s">
        <v>38</v>
      </c>
      <c r="J66" s="14"/>
      <c r="K66" s="14">
        <f t="shared" si="8"/>
        <v>0</v>
      </c>
      <c r="L66" s="14">
        <f t="shared" si="9"/>
        <v>0</v>
      </c>
      <c r="M66" s="14"/>
      <c r="N66" s="14"/>
      <c r="O66" s="14"/>
      <c r="P66" s="14">
        <f t="shared" si="10"/>
        <v>0</v>
      </c>
      <c r="Q66" s="16"/>
      <c r="R66" s="9">
        <f t="shared" si="5"/>
        <v>0</v>
      </c>
      <c r="S66" s="16"/>
      <c r="T66" s="14"/>
      <c r="U66" s="2" t="e">
        <f t="shared" si="6"/>
        <v>#DIV/0!</v>
      </c>
      <c r="V66" s="14" t="e">
        <f t="shared" si="11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46</v>
      </c>
      <c r="AH66" s="2">
        <f t="shared" si="7"/>
        <v>0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5">
      <c r="A67" s="14" t="s">
        <v>106</v>
      </c>
      <c r="B67" s="14" t="s">
        <v>45</v>
      </c>
      <c r="C67" s="14"/>
      <c r="D67" s="14"/>
      <c r="E67" s="14"/>
      <c r="F67" s="14"/>
      <c r="G67" s="15">
        <v>0</v>
      </c>
      <c r="H67" s="14">
        <v>30</v>
      </c>
      <c r="I67" s="14" t="s">
        <v>38</v>
      </c>
      <c r="J67" s="14"/>
      <c r="K67" s="14">
        <f t="shared" si="8"/>
        <v>0</v>
      </c>
      <c r="L67" s="14">
        <f t="shared" si="9"/>
        <v>0</v>
      </c>
      <c r="M67" s="14"/>
      <c r="N67" s="14"/>
      <c r="O67" s="14"/>
      <c r="P67" s="14">
        <f t="shared" si="10"/>
        <v>0</v>
      </c>
      <c r="Q67" s="16"/>
      <c r="R67" s="9">
        <f t="shared" si="5"/>
        <v>0</v>
      </c>
      <c r="S67" s="16"/>
      <c r="T67" s="14"/>
      <c r="U67" s="2" t="e">
        <f t="shared" si="6"/>
        <v>#DIV/0!</v>
      </c>
      <c r="V67" s="14" t="e">
        <f t="shared" si="11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46</v>
      </c>
      <c r="AH67" s="2">
        <f t="shared" si="7"/>
        <v>0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5">
      <c r="A68" s="14" t="s">
        <v>107</v>
      </c>
      <c r="B68" s="14" t="s">
        <v>45</v>
      </c>
      <c r="C68" s="14"/>
      <c r="D68" s="14"/>
      <c r="E68" s="14"/>
      <c r="F68" s="14"/>
      <c r="G68" s="15">
        <v>0</v>
      </c>
      <c r="H68" s="14">
        <v>55</v>
      </c>
      <c r="I68" s="14" t="s">
        <v>38</v>
      </c>
      <c r="J68" s="14"/>
      <c r="K68" s="14">
        <f t="shared" si="8"/>
        <v>0</v>
      </c>
      <c r="L68" s="14">
        <f t="shared" si="9"/>
        <v>0</v>
      </c>
      <c r="M68" s="14"/>
      <c r="N68" s="14"/>
      <c r="O68" s="14"/>
      <c r="P68" s="14">
        <f t="shared" si="10"/>
        <v>0</v>
      </c>
      <c r="Q68" s="16"/>
      <c r="R68" s="9">
        <f t="shared" si="5"/>
        <v>0</v>
      </c>
      <c r="S68" s="16"/>
      <c r="T68" s="14"/>
      <c r="U68" s="2" t="e">
        <f t="shared" si="6"/>
        <v>#DIV/0!</v>
      </c>
      <c r="V68" s="14" t="e">
        <f t="shared" si="11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46</v>
      </c>
      <c r="AH68" s="2">
        <f t="shared" si="7"/>
        <v>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5">
      <c r="A69" s="14" t="s">
        <v>108</v>
      </c>
      <c r="B69" s="14" t="s">
        <v>45</v>
      </c>
      <c r="C69" s="14"/>
      <c r="D69" s="14"/>
      <c r="E69" s="14"/>
      <c r="F69" s="14"/>
      <c r="G69" s="15">
        <v>0</v>
      </c>
      <c r="H69" s="14">
        <v>40</v>
      </c>
      <c r="I69" s="14" t="s">
        <v>38</v>
      </c>
      <c r="J69" s="14"/>
      <c r="K69" s="14">
        <f t="shared" si="8"/>
        <v>0</v>
      </c>
      <c r="L69" s="14">
        <f t="shared" si="9"/>
        <v>0</v>
      </c>
      <c r="M69" s="14"/>
      <c r="N69" s="14"/>
      <c r="O69" s="14"/>
      <c r="P69" s="14">
        <f t="shared" si="10"/>
        <v>0</v>
      </c>
      <c r="Q69" s="16"/>
      <c r="R69" s="9">
        <f t="shared" si="5"/>
        <v>0</v>
      </c>
      <c r="S69" s="16"/>
      <c r="T69" s="14"/>
      <c r="U69" s="2" t="e">
        <f t="shared" si="6"/>
        <v>#DIV/0!</v>
      </c>
      <c r="V69" s="14" t="e">
        <f t="shared" si="11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46</v>
      </c>
      <c r="AH69" s="2">
        <f t="shared" si="7"/>
        <v>0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5">
      <c r="A70" s="2" t="s">
        <v>109</v>
      </c>
      <c r="B70" s="2" t="s">
        <v>45</v>
      </c>
      <c r="C70" s="2">
        <v>100</v>
      </c>
      <c r="D70" s="2"/>
      <c r="E70" s="2">
        <v>14</v>
      </c>
      <c r="F70" s="2">
        <v>70</v>
      </c>
      <c r="G70" s="3">
        <v>0.4</v>
      </c>
      <c r="H70" s="2">
        <v>50</v>
      </c>
      <c r="I70" s="2" t="s">
        <v>38</v>
      </c>
      <c r="J70" s="2">
        <v>17</v>
      </c>
      <c r="K70" s="2">
        <f t="shared" ref="K70:K95" si="12">E70-J70</f>
        <v>-3</v>
      </c>
      <c r="L70" s="2">
        <f t="shared" ref="L70:L95" si="13">E70-M70</f>
        <v>14</v>
      </c>
      <c r="M70" s="2"/>
      <c r="N70" s="2">
        <v>23.25</v>
      </c>
      <c r="O70" s="2"/>
      <c r="P70" s="2">
        <f t="shared" ref="P70:P95" si="14">L70/5</f>
        <v>2.8</v>
      </c>
      <c r="Q70" s="9"/>
      <c r="R70" s="9">
        <f t="shared" si="5"/>
        <v>0</v>
      </c>
      <c r="S70" s="9"/>
      <c r="T70" s="2"/>
      <c r="U70" s="2">
        <f t="shared" si="6"/>
        <v>33.303571428571431</v>
      </c>
      <c r="V70" s="2">
        <f t="shared" ref="V70:V95" si="15">(F70+N70+O70)/P70</f>
        <v>33.303571428571431</v>
      </c>
      <c r="W70" s="2">
        <v>8.75</v>
      </c>
      <c r="X70" s="2">
        <v>7</v>
      </c>
      <c r="Y70" s="2">
        <v>7.2</v>
      </c>
      <c r="Z70" s="2">
        <v>8</v>
      </c>
      <c r="AA70" s="2">
        <v>3.8</v>
      </c>
      <c r="AB70" s="2">
        <v>4.2</v>
      </c>
      <c r="AC70" s="2">
        <v>4</v>
      </c>
      <c r="AD70" s="2">
        <v>6.6</v>
      </c>
      <c r="AE70" s="2">
        <v>5.4</v>
      </c>
      <c r="AF70" s="2">
        <v>1.2</v>
      </c>
      <c r="AG70" s="13" t="s">
        <v>110</v>
      </c>
      <c r="AH70" s="2">
        <f t="shared" si="7"/>
        <v>0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5">
      <c r="A71" s="2" t="s">
        <v>111</v>
      </c>
      <c r="B71" s="2" t="s">
        <v>45</v>
      </c>
      <c r="C71" s="2">
        <v>63</v>
      </c>
      <c r="D71" s="2"/>
      <c r="E71" s="2">
        <v>28</v>
      </c>
      <c r="F71" s="2">
        <v>27</v>
      </c>
      <c r="G71" s="3">
        <v>0.11</v>
      </c>
      <c r="H71" s="2">
        <v>150</v>
      </c>
      <c r="I71" s="2" t="s">
        <v>38</v>
      </c>
      <c r="J71" s="2">
        <v>29</v>
      </c>
      <c r="K71" s="2">
        <f t="shared" si="12"/>
        <v>-1</v>
      </c>
      <c r="L71" s="2">
        <f t="shared" si="13"/>
        <v>28</v>
      </c>
      <c r="M71" s="2"/>
      <c r="N71" s="2">
        <v>41.75</v>
      </c>
      <c r="O71" s="2"/>
      <c r="P71" s="2">
        <f t="shared" si="14"/>
        <v>5.6</v>
      </c>
      <c r="Q71" s="9"/>
      <c r="R71" s="9">
        <f t="shared" ref="R71:R95" si="16">Q71</f>
        <v>0</v>
      </c>
      <c r="S71" s="9"/>
      <c r="T71" s="2"/>
      <c r="U71" s="2">
        <f t="shared" ref="U71:U95" si="17">(F71+N71+O71+R71)/P71</f>
        <v>12.276785714285715</v>
      </c>
      <c r="V71" s="2">
        <f t="shared" si="15"/>
        <v>12.276785714285715</v>
      </c>
      <c r="W71" s="2">
        <v>7.25</v>
      </c>
      <c r="X71" s="2">
        <v>4</v>
      </c>
      <c r="Y71" s="2">
        <v>9.4</v>
      </c>
      <c r="Z71" s="2">
        <v>7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 t="s">
        <v>112</v>
      </c>
      <c r="AH71" s="2">
        <f t="shared" ref="AH71:AH95" si="18">ROUND(R71*G71,0)</f>
        <v>0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5">
      <c r="A72" s="20" t="s">
        <v>113</v>
      </c>
      <c r="B72" s="2" t="s">
        <v>45</v>
      </c>
      <c r="C72" s="2"/>
      <c r="D72" s="2"/>
      <c r="E72" s="2">
        <v>-4</v>
      </c>
      <c r="F72" s="2"/>
      <c r="G72" s="3">
        <v>0.06</v>
      </c>
      <c r="H72" s="2">
        <v>60</v>
      </c>
      <c r="I72" s="2" t="s">
        <v>38</v>
      </c>
      <c r="J72" s="2"/>
      <c r="K72" s="2">
        <f t="shared" si="12"/>
        <v>-4</v>
      </c>
      <c r="L72" s="2">
        <f t="shared" si="13"/>
        <v>-4</v>
      </c>
      <c r="M72" s="2"/>
      <c r="N72" s="2"/>
      <c r="O72" s="2">
        <v>10</v>
      </c>
      <c r="P72" s="2">
        <f t="shared" si="14"/>
        <v>-0.8</v>
      </c>
      <c r="Q72" s="9"/>
      <c r="R72" s="9">
        <f t="shared" si="16"/>
        <v>0</v>
      </c>
      <c r="S72" s="9"/>
      <c r="T72" s="2"/>
      <c r="U72" s="2">
        <f t="shared" si="17"/>
        <v>-12.5</v>
      </c>
      <c r="V72" s="2">
        <f t="shared" si="15"/>
        <v>-12.5</v>
      </c>
      <c r="W72" s="2">
        <v>-0.5</v>
      </c>
      <c r="X72" s="2">
        <v>-0.33333333333333298</v>
      </c>
      <c r="Y72" s="2">
        <v>2.4</v>
      </c>
      <c r="Z72" s="2">
        <v>2.4</v>
      </c>
      <c r="AA72" s="2">
        <v>0</v>
      </c>
      <c r="AB72" s="2">
        <v>0</v>
      </c>
      <c r="AC72" s="2">
        <v>-1.4</v>
      </c>
      <c r="AD72" s="2">
        <v>-1.6</v>
      </c>
      <c r="AE72" s="2">
        <v>1.6</v>
      </c>
      <c r="AF72" s="2">
        <v>3</v>
      </c>
      <c r="AG72" s="21" t="s">
        <v>114</v>
      </c>
      <c r="AH72" s="2">
        <f t="shared" si="18"/>
        <v>0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5">
      <c r="A73" s="20" t="s">
        <v>115</v>
      </c>
      <c r="B73" s="2" t="s">
        <v>45</v>
      </c>
      <c r="C73" s="2"/>
      <c r="D73" s="2"/>
      <c r="E73" s="2">
        <v>-4</v>
      </c>
      <c r="F73" s="2"/>
      <c r="G73" s="3">
        <v>0.15</v>
      </c>
      <c r="H73" s="2">
        <v>60</v>
      </c>
      <c r="I73" s="2" t="s">
        <v>38</v>
      </c>
      <c r="J73" s="2">
        <v>6</v>
      </c>
      <c r="K73" s="2">
        <f t="shared" si="12"/>
        <v>-10</v>
      </c>
      <c r="L73" s="2">
        <f t="shared" si="13"/>
        <v>-4</v>
      </c>
      <c r="M73" s="2"/>
      <c r="N73" s="2"/>
      <c r="O73" s="2">
        <v>10</v>
      </c>
      <c r="P73" s="2">
        <f t="shared" si="14"/>
        <v>-0.8</v>
      </c>
      <c r="Q73" s="9"/>
      <c r="R73" s="9">
        <f t="shared" si="16"/>
        <v>0</v>
      </c>
      <c r="S73" s="9"/>
      <c r="T73" s="2"/>
      <c r="U73" s="2">
        <f t="shared" si="17"/>
        <v>-12.5</v>
      </c>
      <c r="V73" s="2">
        <f t="shared" si="15"/>
        <v>-12.5</v>
      </c>
      <c r="W73" s="2">
        <v>-0.5</v>
      </c>
      <c r="X73" s="2">
        <v>0</v>
      </c>
      <c r="Y73" s="2">
        <v>5.4</v>
      </c>
      <c r="Z73" s="2">
        <v>11.8</v>
      </c>
      <c r="AA73" s="2">
        <v>2.8</v>
      </c>
      <c r="AB73" s="2">
        <v>-0.2</v>
      </c>
      <c r="AC73" s="2">
        <v>0</v>
      </c>
      <c r="AD73" s="2">
        <v>0</v>
      </c>
      <c r="AE73" s="2">
        <v>0</v>
      </c>
      <c r="AF73" s="2">
        <v>0</v>
      </c>
      <c r="AG73" s="22" t="s">
        <v>116</v>
      </c>
      <c r="AH73" s="2">
        <f t="shared" si="18"/>
        <v>0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5">
      <c r="A74" s="2" t="s">
        <v>117</v>
      </c>
      <c r="B74" s="2" t="s">
        <v>45</v>
      </c>
      <c r="C74" s="2">
        <v>5</v>
      </c>
      <c r="D74" s="2">
        <v>60</v>
      </c>
      <c r="E74" s="2">
        <v>3</v>
      </c>
      <c r="F74" s="2">
        <v>57</v>
      </c>
      <c r="G74" s="3">
        <v>0.4</v>
      </c>
      <c r="H74" s="2">
        <v>55</v>
      </c>
      <c r="I74" s="2" t="s">
        <v>38</v>
      </c>
      <c r="J74" s="2">
        <v>7</v>
      </c>
      <c r="K74" s="2">
        <f t="shared" si="12"/>
        <v>-4</v>
      </c>
      <c r="L74" s="2">
        <f t="shared" si="13"/>
        <v>3</v>
      </c>
      <c r="M74" s="2"/>
      <c r="N74" s="2"/>
      <c r="O74" s="2"/>
      <c r="P74" s="2">
        <f t="shared" si="14"/>
        <v>0.6</v>
      </c>
      <c r="Q74" s="9"/>
      <c r="R74" s="9">
        <f t="shared" si="16"/>
        <v>0</v>
      </c>
      <c r="S74" s="9"/>
      <c r="T74" s="2"/>
      <c r="U74" s="2">
        <f t="shared" si="17"/>
        <v>95</v>
      </c>
      <c r="V74" s="2">
        <f t="shared" si="15"/>
        <v>95</v>
      </c>
      <c r="W74" s="2">
        <v>3.25</v>
      </c>
      <c r="X74" s="2">
        <v>4.3333333333333304</v>
      </c>
      <c r="Y74" s="2">
        <v>14.4</v>
      </c>
      <c r="Z74" s="2">
        <v>5</v>
      </c>
      <c r="AA74" s="2">
        <v>8.1999999999999993</v>
      </c>
      <c r="AB74" s="2">
        <v>7.8</v>
      </c>
      <c r="AC74" s="2">
        <v>5.4</v>
      </c>
      <c r="AD74" s="2">
        <v>6</v>
      </c>
      <c r="AE74" s="2">
        <v>5.8</v>
      </c>
      <c r="AF74" s="2">
        <v>4.5999999999999996</v>
      </c>
      <c r="AG74" s="2"/>
      <c r="AH74" s="2">
        <f t="shared" si="18"/>
        <v>0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5">
      <c r="A75" s="2" t="s">
        <v>118</v>
      </c>
      <c r="B75" s="2" t="s">
        <v>37</v>
      </c>
      <c r="C75" s="2">
        <v>82.382000000000005</v>
      </c>
      <c r="D75" s="2"/>
      <c r="E75" s="2">
        <v>21.282</v>
      </c>
      <c r="F75" s="2">
        <v>60.814</v>
      </c>
      <c r="G75" s="3">
        <v>1</v>
      </c>
      <c r="H75" s="2">
        <v>55</v>
      </c>
      <c r="I75" s="2" t="s">
        <v>38</v>
      </c>
      <c r="J75" s="2">
        <v>22.3</v>
      </c>
      <c r="K75" s="2">
        <f t="shared" si="12"/>
        <v>-1.0180000000000007</v>
      </c>
      <c r="L75" s="2">
        <f t="shared" si="13"/>
        <v>21.282</v>
      </c>
      <c r="M75" s="2"/>
      <c r="N75" s="2"/>
      <c r="O75" s="2"/>
      <c r="P75" s="2">
        <f t="shared" si="14"/>
        <v>4.2564000000000002</v>
      </c>
      <c r="Q75" s="9"/>
      <c r="R75" s="9">
        <f t="shared" si="16"/>
        <v>0</v>
      </c>
      <c r="S75" s="9"/>
      <c r="T75" s="2"/>
      <c r="U75" s="2">
        <f t="shared" si="17"/>
        <v>14.287660934122732</v>
      </c>
      <c r="V75" s="2">
        <f t="shared" si="15"/>
        <v>14.287660934122732</v>
      </c>
      <c r="W75" s="2">
        <v>1.99675</v>
      </c>
      <c r="X75" s="2">
        <v>1.43333333333333E-2</v>
      </c>
      <c r="Y75" s="2">
        <v>13.9358</v>
      </c>
      <c r="Z75" s="2">
        <v>9.3119999999999994</v>
      </c>
      <c r="AA75" s="2">
        <v>6.5960000000000001</v>
      </c>
      <c r="AB75" s="2">
        <v>7.4036</v>
      </c>
      <c r="AC75" s="2">
        <v>4.7724000000000002</v>
      </c>
      <c r="AD75" s="2">
        <v>4.7691999999999997</v>
      </c>
      <c r="AE75" s="2">
        <v>4.5224000000000002</v>
      </c>
      <c r="AF75" s="2">
        <v>3.7212000000000001</v>
      </c>
      <c r="AG75" s="17" t="s">
        <v>51</v>
      </c>
      <c r="AH75" s="2">
        <f t="shared" si="18"/>
        <v>0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5">
      <c r="A76" s="14" t="s">
        <v>119</v>
      </c>
      <c r="B76" s="14" t="s">
        <v>37</v>
      </c>
      <c r="C76" s="14"/>
      <c r="D76" s="14"/>
      <c r="E76" s="14"/>
      <c r="F76" s="14"/>
      <c r="G76" s="15">
        <v>0</v>
      </c>
      <c r="H76" s="14">
        <v>50</v>
      </c>
      <c r="I76" s="14" t="s">
        <v>38</v>
      </c>
      <c r="J76" s="14"/>
      <c r="K76" s="14">
        <f t="shared" si="12"/>
        <v>0</v>
      </c>
      <c r="L76" s="14">
        <f t="shared" si="13"/>
        <v>0</v>
      </c>
      <c r="M76" s="14"/>
      <c r="N76" s="14"/>
      <c r="O76" s="14"/>
      <c r="P76" s="14">
        <f t="shared" si="14"/>
        <v>0</v>
      </c>
      <c r="Q76" s="16"/>
      <c r="R76" s="9">
        <f t="shared" si="16"/>
        <v>0</v>
      </c>
      <c r="S76" s="16"/>
      <c r="T76" s="14"/>
      <c r="U76" s="2" t="e">
        <f t="shared" si="17"/>
        <v>#DIV/0!</v>
      </c>
      <c r="V76" s="14" t="e">
        <f t="shared" si="15"/>
        <v>#DIV/0!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 t="s">
        <v>46</v>
      </c>
      <c r="AH76" s="2">
        <f t="shared" si="18"/>
        <v>0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5">
      <c r="A77" s="2" t="s">
        <v>120</v>
      </c>
      <c r="B77" s="2" t="s">
        <v>45</v>
      </c>
      <c r="C77" s="2">
        <v>21</v>
      </c>
      <c r="D77" s="2"/>
      <c r="E77" s="2">
        <v>-1</v>
      </c>
      <c r="F77" s="2">
        <v>13</v>
      </c>
      <c r="G77" s="3">
        <v>0.2</v>
      </c>
      <c r="H77" s="2">
        <v>40</v>
      </c>
      <c r="I77" s="2" t="s">
        <v>38</v>
      </c>
      <c r="J77" s="2">
        <v>7</v>
      </c>
      <c r="K77" s="2">
        <f t="shared" si="12"/>
        <v>-8</v>
      </c>
      <c r="L77" s="2">
        <f t="shared" si="13"/>
        <v>-1</v>
      </c>
      <c r="M77" s="2"/>
      <c r="N77" s="2"/>
      <c r="O77" s="2"/>
      <c r="P77" s="2">
        <f t="shared" si="14"/>
        <v>-0.2</v>
      </c>
      <c r="Q77" s="9"/>
      <c r="R77" s="9">
        <f t="shared" si="16"/>
        <v>0</v>
      </c>
      <c r="S77" s="9"/>
      <c r="T77" s="2"/>
      <c r="U77" s="2">
        <f t="shared" si="17"/>
        <v>-65</v>
      </c>
      <c r="V77" s="2">
        <f t="shared" si="15"/>
        <v>-65</v>
      </c>
      <c r="W77" s="2">
        <v>1.25</v>
      </c>
      <c r="X77" s="2">
        <v>0.33333333333333298</v>
      </c>
      <c r="Y77" s="2">
        <v>-4.8</v>
      </c>
      <c r="Z77" s="2">
        <v>-3.4</v>
      </c>
      <c r="AA77" s="2">
        <v>-0.4</v>
      </c>
      <c r="AB77" s="2">
        <v>-0.2</v>
      </c>
      <c r="AC77" s="2">
        <v>2.6</v>
      </c>
      <c r="AD77" s="2">
        <v>5.8</v>
      </c>
      <c r="AE77" s="2">
        <v>6.4</v>
      </c>
      <c r="AF77" s="2">
        <v>4.2</v>
      </c>
      <c r="AG77" s="17" t="s">
        <v>51</v>
      </c>
      <c r="AH77" s="2">
        <f t="shared" si="18"/>
        <v>0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5">
      <c r="A78" s="2" t="s">
        <v>121</v>
      </c>
      <c r="B78" s="2" t="s">
        <v>45</v>
      </c>
      <c r="C78" s="2"/>
      <c r="D78" s="2">
        <v>30</v>
      </c>
      <c r="E78" s="2">
        <v>-13</v>
      </c>
      <c r="F78" s="2">
        <v>30</v>
      </c>
      <c r="G78" s="3">
        <v>0.2</v>
      </c>
      <c r="H78" s="2">
        <v>35</v>
      </c>
      <c r="I78" s="2" t="s">
        <v>38</v>
      </c>
      <c r="J78" s="2"/>
      <c r="K78" s="2">
        <f t="shared" si="12"/>
        <v>-13</v>
      </c>
      <c r="L78" s="2">
        <f t="shared" si="13"/>
        <v>-13</v>
      </c>
      <c r="M78" s="2"/>
      <c r="N78" s="2"/>
      <c r="O78" s="2"/>
      <c r="P78" s="2">
        <f t="shared" si="14"/>
        <v>-2.6</v>
      </c>
      <c r="Q78" s="9"/>
      <c r="R78" s="9">
        <f t="shared" si="16"/>
        <v>0</v>
      </c>
      <c r="S78" s="9"/>
      <c r="T78" s="2"/>
      <c r="U78" s="2">
        <f t="shared" si="17"/>
        <v>-11.538461538461538</v>
      </c>
      <c r="V78" s="2">
        <f t="shared" si="15"/>
        <v>-11.538461538461538</v>
      </c>
      <c r="W78" s="2">
        <v>0</v>
      </c>
      <c r="X78" s="2">
        <v>0</v>
      </c>
      <c r="Y78" s="2">
        <v>2.2000000000000002</v>
      </c>
      <c r="Z78" s="2">
        <v>1.2</v>
      </c>
      <c r="AA78" s="2">
        <v>2</v>
      </c>
      <c r="AB78" s="2">
        <v>2.2000000000000002</v>
      </c>
      <c r="AC78" s="2">
        <v>5.8</v>
      </c>
      <c r="AD78" s="2">
        <v>7.6</v>
      </c>
      <c r="AE78" s="2">
        <v>10.6</v>
      </c>
      <c r="AF78" s="2">
        <v>9.6</v>
      </c>
      <c r="AG78" s="17" t="s">
        <v>51</v>
      </c>
      <c r="AH78" s="2">
        <f t="shared" si="18"/>
        <v>0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5">
      <c r="A79" s="2" t="s">
        <v>122</v>
      </c>
      <c r="B79" s="2" t="s">
        <v>37</v>
      </c>
      <c r="C79" s="2">
        <v>222.39099999999999</v>
      </c>
      <c r="D79" s="2">
        <v>286.32600000000002</v>
      </c>
      <c r="E79" s="2">
        <v>193.11500000000001</v>
      </c>
      <c r="F79" s="2">
        <v>261.83199999999999</v>
      </c>
      <c r="G79" s="3">
        <v>1</v>
      </c>
      <c r="H79" s="2">
        <v>60</v>
      </c>
      <c r="I79" s="2" t="s">
        <v>38</v>
      </c>
      <c r="J79" s="2">
        <v>191.46</v>
      </c>
      <c r="K79" s="2">
        <f t="shared" si="12"/>
        <v>1.6550000000000011</v>
      </c>
      <c r="L79" s="2">
        <f t="shared" si="13"/>
        <v>193.11500000000001</v>
      </c>
      <c r="M79" s="2"/>
      <c r="N79" s="2">
        <v>122.557916666667</v>
      </c>
      <c r="O79" s="2"/>
      <c r="P79" s="2">
        <f t="shared" si="14"/>
        <v>38.623000000000005</v>
      </c>
      <c r="Q79" s="9">
        <f>12*P79-O79-N79-F79</f>
        <v>79.086083333333079</v>
      </c>
      <c r="R79" s="9">
        <v>110</v>
      </c>
      <c r="S79" s="9"/>
      <c r="T79" s="2"/>
      <c r="U79" s="2">
        <f t="shared" si="17"/>
        <v>12.800401746800272</v>
      </c>
      <c r="V79" s="2">
        <f t="shared" si="15"/>
        <v>9.9523578351414166</v>
      </c>
      <c r="W79" s="2">
        <v>46.579749999999997</v>
      </c>
      <c r="X79" s="2">
        <v>44.3183333333333</v>
      </c>
      <c r="Y79" s="2">
        <v>25.386199999999999</v>
      </c>
      <c r="Z79" s="2">
        <v>22.9116</v>
      </c>
      <c r="AA79" s="2">
        <v>14.0892</v>
      </c>
      <c r="AB79" s="2">
        <v>10.49</v>
      </c>
      <c r="AC79" s="2">
        <v>14.9124</v>
      </c>
      <c r="AD79" s="2">
        <v>17.3292</v>
      </c>
      <c r="AE79" s="2">
        <v>41.816000000000003</v>
      </c>
      <c r="AF79" s="2">
        <v>42.760399999999997</v>
      </c>
      <c r="AG79" s="2"/>
      <c r="AH79" s="2">
        <f t="shared" si="18"/>
        <v>110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5">
      <c r="A80" s="2" t="s">
        <v>123</v>
      </c>
      <c r="B80" s="2" t="s">
        <v>37</v>
      </c>
      <c r="C80" s="2">
        <v>1673.8510000000001</v>
      </c>
      <c r="D80" s="2">
        <v>357.59100000000001</v>
      </c>
      <c r="E80" s="2">
        <v>662.44399999999996</v>
      </c>
      <c r="F80" s="2">
        <v>1244.6869999999999</v>
      </c>
      <c r="G80" s="3">
        <v>1</v>
      </c>
      <c r="H80" s="2">
        <v>60</v>
      </c>
      <c r="I80" s="2" t="s">
        <v>38</v>
      </c>
      <c r="J80" s="2">
        <v>645</v>
      </c>
      <c r="K80" s="2">
        <f t="shared" si="12"/>
        <v>17.44399999999996</v>
      </c>
      <c r="L80" s="2">
        <f t="shared" si="13"/>
        <v>662.44399999999996</v>
      </c>
      <c r="M80" s="2"/>
      <c r="N80" s="2"/>
      <c r="O80" s="2">
        <v>212.68979999999999</v>
      </c>
      <c r="P80" s="2">
        <f t="shared" si="14"/>
        <v>132.4888</v>
      </c>
      <c r="Q80" s="9">
        <f>12*P80-O80-N80-F80</f>
        <v>132.48880000000008</v>
      </c>
      <c r="R80" s="9">
        <v>300</v>
      </c>
      <c r="S80" s="9"/>
      <c r="T80" s="2"/>
      <c r="U80" s="2">
        <f t="shared" si="17"/>
        <v>13.26434234440949</v>
      </c>
      <c r="V80" s="2">
        <f t="shared" si="15"/>
        <v>11</v>
      </c>
      <c r="W80" s="2">
        <v>155.78025</v>
      </c>
      <c r="X80" s="2">
        <v>173.28200000000001</v>
      </c>
      <c r="Y80" s="2">
        <v>232.6258</v>
      </c>
      <c r="Z80" s="2">
        <v>232.3552</v>
      </c>
      <c r="AA80" s="2">
        <v>135.4522</v>
      </c>
      <c r="AB80" s="2">
        <v>137.50640000000001</v>
      </c>
      <c r="AC80" s="2">
        <v>190.38079999999999</v>
      </c>
      <c r="AD80" s="2">
        <v>207.54900000000001</v>
      </c>
      <c r="AE80" s="2">
        <v>206.15780000000001</v>
      </c>
      <c r="AF80" s="2">
        <v>196.87479999999999</v>
      </c>
      <c r="AG80" s="2"/>
      <c r="AH80" s="2">
        <f t="shared" si="18"/>
        <v>300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5">
      <c r="A81" s="2" t="s">
        <v>124</v>
      </c>
      <c r="B81" s="2" t="s">
        <v>37</v>
      </c>
      <c r="C81" s="2">
        <v>2759.4720000000002</v>
      </c>
      <c r="D81" s="2">
        <v>4.601</v>
      </c>
      <c r="E81" s="2">
        <v>997.85699999999997</v>
      </c>
      <c r="F81" s="2">
        <v>1603.154</v>
      </c>
      <c r="G81" s="3">
        <v>1</v>
      </c>
      <c r="H81" s="2">
        <v>60</v>
      </c>
      <c r="I81" s="2" t="s">
        <v>38</v>
      </c>
      <c r="J81" s="2">
        <v>3975.7150000000001</v>
      </c>
      <c r="K81" s="2">
        <f t="shared" si="12"/>
        <v>-2977.8580000000002</v>
      </c>
      <c r="L81" s="2">
        <f t="shared" si="13"/>
        <v>997.85699999999997</v>
      </c>
      <c r="M81" s="2"/>
      <c r="N81" s="2"/>
      <c r="O81" s="2">
        <v>592.13139999999999</v>
      </c>
      <c r="P81" s="2">
        <f t="shared" si="14"/>
        <v>199.57139999999998</v>
      </c>
      <c r="Q81" s="9">
        <f>12*P81-O81-N81-F81</f>
        <v>199.57139999999958</v>
      </c>
      <c r="R81" s="9">
        <v>450</v>
      </c>
      <c r="S81" s="9"/>
      <c r="T81" s="2"/>
      <c r="U81" s="2">
        <f t="shared" si="17"/>
        <v>13.254832105201446</v>
      </c>
      <c r="V81" s="2">
        <f t="shared" si="15"/>
        <v>11</v>
      </c>
      <c r="W81" s="2">
        <v>218.767</v>
      </c>
      <c r="X81" s="2">
        <v>233.37700000000001</v>
      </c>
      <c r="Y81" s="2">
        <v>392.30040000000002</v>
      </c>
      <c r="Z81" s="2">
        <v>366.94979999999998</v>
      </c>
      <c r="AA81" s="2">
        <v>234.41399999999999</v>
      </c>
      <c r="AB81" s="2">
        <v>234.2758</v>
      </c>
      <c r="AC81" s="2">
        <v>235.36859999999999</v>
      </c>
      <c r="AD81" s="2">
        <v>199.30680000000001</v>
      </c>
      <c r="AE81" s="2">
        <v>186.38079999999999</v>
      </c>
      <c r="AF81" s="2">
        <v>279.19380000000001</v>
      </c>
      <c r="AG81" s="2"/>
      <c r="AH81" s="2">
        <f t="shared" si="18"/>
        <v>450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5">
      <c r="A82" s="2" t="s">
        <v>125</v>
      </c>
      <c r="B82" s="2" t="s">
        <v>37</v>
      </c>
      <c r="C82" s="2">
        <v>3968.375</v>
      </c>
      <c r="D82" s="2">
        <v>1235.2550000000001</v>
      </c>
      <c r="E82" s="2">
        <v>1833.681</v>
      </c>
      <c r="F82" s="2">
        <v>2989.5479999999998</v>
      </c>
      <c r="G82" s="3">
        <v>1</v>
      </c>
      <c r="H82" s="2">
        <v>60</v>
      </c>
      <c r="I82" s="2" t="s">
        <v>38</v>
      </c>
      <c r="J82" s="2">
        <v>5282.7650000000003</v>
      </c>
      <c r="K82" s="2">
        <f t="shared" si="12"/>
        <v>-3449.0840000000003</v>
      </c>
      <c r="L82" s="2">
        <f t="shared" si="13"/>
        <v>1833.681</v>
      </c>
      <c r="M82" s="2"/>
      <c r="N82" s="2">
        <v>348.18525</v>
      </c>
      <c r="O82" s="2">
        <v>696.36495000000002</v>
      </c>
      <c r="P82" s="2">
        <f t="shared" si="14"/>
        <v>366.7362</v>
      </c>
      <c r="Q82" s="9">
        <f>12*P82-O82-N82-F82</f>
        <v>366.73619999999983</v>
      </c>
      <c r="R82" s="9">
        <v>1000</v>
      </c>
      <c r="S82" s="9"/>
      <c r="T82" s="2"/>
      <c r="U82" s="2">
        <f t="shared" si="17"/>
        <v>13.726755635249535</v>
      </c>
      <c r="V82" s="2">
        <f t="shared" si="15"/>
        <v>11</v>
      </c>
      <c r="W82" s="2">
        <v>435.73725000000002</v>
      </c>
      <c r="X82" s="2">
        <v>458.36099999999999</v>
      </c>
      <c r="Y82" s="2">
        <v>670.72460000000001</v>
      </c>
      <c r="Z82" s="2">
        <v>582.44479999999999</v>
      </c>
      <c r="AA82" s="2">
        <v>393.577</v>
      </c>
      <c r="AB82" s="2">
        <v>395.0992</v>
      </c>
      <c r="AC82" s="2">
        <v>432.00819999999999</v>
      </c>
      <c r="AD82" s="2">
        <v>465.75619999999998</v>
      </c>
      <c r="AE82" s="2">
        <v>394.64640000000003</v>
      </c>
      <c r="AF82" s="2">
        <v>337.35</v>
      </c>
      <c r="AG82" s="2"/>
      <c r="AH82" s="2">
        <f t="shared" si="18"/>
        <v>1000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5">
      <c r="A83" s="2" t="s">
        <v>126</v>
      </c>
      <c r="B83" s="2" t="s">
        <v>37</v>
      </c>
      <c r="C83" s="2">
        <v>15.795999999999999</v>
      </c>
      <c r="D83" s="2">
        <v>21.05</v>
      </c>
      <c r="E83" s="2">
        <v>13.167999999999999</v>
      </c>
      <c r="F83" s="2">
        <v>22.251999999999999</v>
      </c>
      <c r="G83" s="3">
        <v>1</v>
      </c>
      <c r="H83" s="2">
        <v>55</v>
      </c>
      <c r="I83" s="2" t="s">
        <v>38</v>
      </c>
      <c r="J83" s="2">
        <v>15.5</v>
      </c>
      <c r="K83" s="2">
        <f t="shared" si="12"/>
        <v>-2.3320000000000007</v>
      </c>
      <c r="L83" s="2">
        <f t="shared" si="13"/>
        <v>13.167999999999999</v>
      </c>
      <c r="M83" s="2"/>
      <c r="N83" s="2">
        <v>6.5091666666666699</v>
      </c>
      <c r="O83" s="2"/>
      <c r="P83" s="2">
        <f t="shared" si="14"/>
        <v>2.6335999999999999</v>
      </c>
      <c r="Q83" s="9">
        <v>5</v>
      </c>
      <c r="R83" s="9">
        <f t="shared" si="16"/>
        <v>5</v>
      </c>
      <c r="S83" s="9"/>
      <c r="T83" s="2"/>
      <c r="U83" s="2">
        <f t="shared" si="17"/>
        <v>12.819398035641962</v>
      </c>
      <c r="V83" s="2">
        <f t="shared" si="15"/>
        <v>10.920856115836372</v>
      </c>
      <c r="W83" s="2">
        <v>2.6255000000000002</v>
      </c>
      <c r="X83" s="2">
        <v>2.63133333333333</v>
      </c>
      <c r="Y83" s="2">
        <v>6.8628</v>
      </c>
      <c r="Z83" s="2">
        <v>6.0351999999999997</v>
      </c>
      <c r="AA83" s="2">
        <v>3.1227999999999998</v>
      </c>
      <c r="AB83" s="2">
        <v>2.6088</v>
      </c>
      <c r="AC83" s="2">
        <v>2.1</v>
      </c>
      <c r="AD83" s="2">
        <v>3.15</v>
      </c>
      <c r="AE83" s="2">
        <v>3.242</v>
      </c>
      <c r="AF83" s="2">
        <v>4.3305999999999996</v>
      </c>
      <c r="AG83" s="2"/>
      <c r="AH83" s="2">
        <f t="shared" si="18"/>
        <v>5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5">
      <c r="A84" s="2" t="s">
        <v>127</v>
      </c>
      <c r="B84" s="2" t="s">
        <v>37</v>
      </c>
      <c r="C84" s="2">
        <v>22.824000000000002</v>
      </c>
      <c r="D84" s="2">
        <v>10.816000000000001</v>
      </c>
      <c r="E84" s="2">
        <v>8.0440000000000005</v>
      </c>
      <c r="F84" s="2">
        <v>25.596</v>
      </c>
      <c r="G84" s="3">
        <v>1</v>
      </c>
      <c r="H84" s="2">
        <v>55</v>
      </c>
      <c r="I84" s="2" t="s">
        <v>38</v>
      </c>
      <c r="J84" s="2">
        <v>8.6</v>
      </c>
      <c r="K84" s="2">
        <f t="shared" si="12"/>
        <v>-0.55599999999999916</v>
      </c>
      <c r="L84" s="2">
        <f t="shared" si="13"/>
        <v>8.0440000000000005</v>
      </c>
      <c r="M84" s="2"/>
      <c r="N84" s="2">
        <v>10.4074166666667</v>
      </c>
      <c r="O84" s="2"/>
      <c r="P84" s="2">
        <f t="shared" si="14"/>
        <v>1.6088</v>
      </c>
      <c r="Q84" s="9"/>
      <c r="R84" s="9">
        <f t="shared" si="16"/>
        <v>0</v>
      </c>
      <c r="S84" s="9"/>
      <c r="T84" s="2"/>
      <c r="U84" s="2">
        <f t="shared" si="17"/>
        <v>22.379050638156826</v>
      </c>
      <c r="V84" s="2">
        <f t="shared" si="15"/>
        <v>22.379050638156826</v>
      </c>
      <c r="W84" s="2">
        <v>3.0202499999999999</v>
      </c>
      <c r="X84" s="2">
        <v>2.6843333333333299</v>
      </c>
      <c r="Y84" s="2">
        <v>1.8193999999999999</v>
      </c>
      <c r="Z84" s="2">
        <v>3.9971999999999999</v>
      </c>
      <c r="AA84" s="2">
        <v>1.6639999999999999</v>
      </c>
      <c r="AB84" s="2">
        <v>2.4632000000000001</v>
      </c>
      <c r="AC84" s="2">
        <v>1.5911999999999999</v>
      </c>
      <c r="AD84" s="2">
        <v>2.0204</v>
      </c>
      <c r="AE84" s="2">
        <v>3.8976000000000002</v>
      </c>
      <c r="AF84" s="2">
        <v>4.9424000000000001</v>
      </c>
      <c r="AG84" s="13" t="s">
        <v>110</v>
      </c>
      <c r="AH84" s="2">
        <f t="shared" si="18"/>
        <v>0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5">
      <c r="A85" s="2" t="s">
        <v>128</v>
      </c>
      <c r="B85" s="2" t="s">
        <v>37</v>
      </c>
      <c r="C85" s="2">
        <v>21.440999999999999</v>
      </c>
      <c r="D85" s="2">
        <v>6.9000000000000006E-2</v>
      </c>
      <c r="E85" s="2">
        <v>4.024</v>
      </c>
      <c r="F85" s="2">
        <v>14.786</v>
      </c>
      <c r="G85" s="3">
        <v>1</v>
      </c>
      <c r="H85" s="2">
        <v>55</v>
      </c>
      <c r="I85" s="2" t="s">
        <v>38</v>
      </c>
      <c r="J85" s="2">
        <v>8.3000000000000007</v>
      </c>
      <c r="K85" s="2">
        <f t="shared" si="12"/>
        <v>-4.2760000000000007</v>
      </c>
      <c r="L85" s="2">
        <f t="shared" si="13"/>
        <v>4.024</v>
      </c>
      <c r="M85" s="2"/>
      <c r="N85" s="2"/>
      <c r="O85" s="2"/>
      <c r="P85" s="2">
        <f t="shared" si="14"/>
        <v>0.80479999999999996</v>
      </c>
      <c r="Q85" s="9"/>
      <c r="R85" s="9">
        <f t="shared" si="16"/>
        <v>0</v>
      </c>
      <c r="S85" s="9"/>
      <c r="T85" s="2"/>
      <c r="U85" s="2">
        <f t="shared" si="17"/>
        <v>18.372266401590458</v>
      </c>
      <c r="V85" s="2">
        <f t="shared" si="15"/>
        <v>18.372266401590458</v>
      </c>
      <c r="W85" s="2">
        <v>1.0149999999999999</v>
      </c>
      <c r="X85" s="2">
        <v>1.3533333333333299</v>
      </c>
      <c r="Y85" s="2">
        <v>2.0346000000000002</v>
      </c>
      <c r="Z85" s="2">
        <v>2.5781999999999998</v>
      </c>
      <c r="AA85" s="2">
        <v>1.8888</v>
      </c>
      <c r="AB85" s="2">
        <v>1.6140000000000001</v>
      </c>
      <c r="AC85" s="2">
        <v>0.25800000000000001</v>
      </c>
      <c r="AD85" s="2">
        <v>1.3208</v>
      </c>
      <c r="AE85" s="2">
        <v>2.4028</v>
      </c>
      <c r="AF85" s="2">
        <v>2.15</v>
      </c>
      <c r="AG85" s="17" t="s">
        <v>51</v>
      </c>
      <c r="AH85" s="2">
        <f t="shared" si="18"/>
        <v>0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5">
      <c r="A86" s="14" t="s">
        <v>129</v>
      </c>
      <c r="B86" s="14" t="s">
        <v>37</v>
      </c>
      <c r="C86" s="14"/>
      <c r="D86" s="14"/>
      <c r="E86" s="14"/>
      <c r="F86" s="14"/>
      <c r="G86" s="15">
        <v>0</v>
      </c>
      <c r="H86" s="14">
        <v>60</v>
      </c>
      <c r="I86" s="14" t="s">
        <v>38</v>
      </c>
      <c r="J86" s="14"/>
      <c r="K86" s="14">
        <f t="shared" si="12"/>
        <v>0</v>
      </c>
      <c r="L86" s="14">
        <f t="shared" si="13"/>
        <v>0</v>
      </c>
      <c r="M86" s="14"/>
      <c r="N86" s="14"/>
      <c r="O86" s="14"/>
      <c r="P86" s="14">
        <f t="shared" si="14"/>
        <v>0</v>
      </c>
      <c r="Q86" s="16"/>
      <c r="R86" s="9">
        <f t="shared" si="16"/>
        <v>0</v>
      </c>
      <c r="S86" s="16"/>
      <c r="T86" s="14"/>
      <c r="U86" s="2" t="e">
        <f t="shared" si="17"/>
        <v>#DIV/0!</v>
      </c>
      <c r="V86" s="14" t="e">
        <f t="shared" si="15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46</v>
      </c>
      <c r="AH86" s="2">
        <f t="shared" si="18"/>
        <v>0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5">
      <c r="A87" s="2" t="s">
        <v>130</v>
      </c>
      <c r="B87" s="2" t="s">
        <v>45</v>
      </c>
      <c r="C87" s="2">
        <v>48</v>
      </c>
      <c r="D87" s="2">
        <v>54</v>
      </c>
      <c r="E87" s="2">
        <v>40</v>
      </c>
      <c r="F87" s="2">
        <v>44</v>
      </c>
      <c r="G87" s="3">
        <v>0.3</v>
      </c>
      <c r="H87" s="2">
        <v>40</v>
      </c>
      <c r="I87" s="2" t="s">
        <v>38</v>
      </c>
      <c r="J87" s="2">
        <v>46</v>
      </c>
      <c r="K87" s="2">
        <f t="shared" si="12"/>
        <v>-6</v>
      </c>
      <c r="L87" s="2">
        <f t="shared" si="13"/>
        <v>40</v>
      </c>
      <c r="M87" s="2"/>
      <c r="N87" s="2">
        <v>67.25</v>
      </c>
      <c r="O87" s="2"/>
      <c r="P87" s="2">
        <f t="shared" si="14"/>
        <v>8</v>
      </c>
      <c r="Q87" s="9"/>
      <c r="R87" s="9">
        <f t="shared" si="16"/>
        <v>0</v>
      </c>
      <c r="S87" s="9"/>
      <c r="T87" s="2"/>
      <c r="U87" s="2">
        <f t="shared" si="17"/>
        <v>13.90625</v>
      </c>
      <c r="V87" s="2">
        <f t="shared" si="15"/>
        <v>13.90625</v>
      </c>
      <c r="W87" s="2">
        <v>10.75</v>
      </c>
      <c r="X87" s="2">
        <v>3.3333333333333299</v>
      </c>
      <c r="Y87" s="2">
        <v>13.8</v>
      </c>
      <c r="Z87" s="2">
        <v>8.8000000000000007</v>
      </c>
      <c r="AA87" s="2">
        <v>6.2</v>
      </c>
      <c r="AB87" s="2">
        <v>7.8</v>
      </c>
      <c r="AC87" s="2">
        <v>10.8</v>
      </c>
      <c r="AD87" s="2">
        <v>11.6</v>
      </c>
      <c r="AE87" s="2">
        <v>11.2</v>
      </c>
      <c r="AF87" s="2">
        <v>9.6</v>
      </c>
      <c r="AG87" s="2"/>
      <c r="AH87" s="2">
        <f t="shared" si="18"/>
        <v>0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5">
      <c r="A88" s="2" t="s">
        <v>131</v>
      </c>
      <c r="B88" s="2" t="s">
        <v>45</v>
      </c>
      <c r="C88" s="2">
        <v>30</v>
      </c>
      <c r="D88" s="2">
        <v>72</v>
      </c>
      <c r="E88" s="2">
        <v>27</v>
      </c>
      <c r="F88" s="2">
        <v>54</v>
      </c>
      <c r="G88" s="3">
        <v>0.3</v>
      </c>
      <c r="H88" s="2">
        <v>40</v>
      </c>
      <c r="I88" s="2" t="s">
        <v>38</v>
      </c>
      <c r="J88" s="2">
        <v>49</v>
      </c>
      <c r="K88" s="2">
        <f t="shared" si="12"/>
        <v>-22</v>
      </c>
      <c r="L88" s="2">
        <f t="shared" si="13"/>
        <v>27</v>
      </c>
      <c r="M88" s="2"/>
      <c r="N88" s="2">
        <v>4.8499999999999899</v>
      </c>
      <c r="O88" s="2"/>
      <c r="P88" s="2">
        <f t="shared" si="14"/>
        <v>5.4</v>
      </c>
      <c r="Q88" s="9">
        <f>12*P88-O88-N88-F88</f>
        <v>5.9500000000000242</v>
      </c>
      <c r="R88" s="9">
        <f t="shared" si="16"/>
        <v>5.9500000000000242</v>
      </c>
      <c r="S88" s="9"/>
      <c r="T88" s="2"/>
      <c r="U88" s="2">
        <f t="shared" si="17"/>
        <v>12.000000000000002</v>
      </c>
      <c r="V88" s="2">
        <f t="shared" si="15"/>
        <v>10.898148148148145</v>
      </c>
      <c r="W88" s="2">
        <v>6.75</v>
      </c>
      <c r="X88" s="2">
        <v>4.3333333333333304</v>
      </c>
      <c r="Y88" s="2">
        <v>17.8</v>
      </c>
      <c r="Z88" s="2">
        <v>8.6</v>
      </c>
      <c r="AA88" s="2">
        <v>6.8</v>
      </c>
      <c r="AB88" s="2">
        <v>5</v>
      </c>
      <c r="AC88" s="2">
        <v>10.4</v>
      </c>
      <c r="AD88" s="2">
        <v>15.2</v>
      </c>
      <c r="AE88" s="2">
        <v>15.6</v>
      </c>
      <c r="AF88" s="2">
        <v>12</v>
      </c>
      <c r="AG88" s="2"/>
      <c r="AH88" s="2">
        <f t="shared" si="18"/>
        <v>2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5">
      <c r="A89" s="2" t="s">
        <v>132</v>
      </c>
      <c r="B89" s="2" t="s">
        <v>45</v>
      </c>
      <c r="C89" s="2">
        <v>147</v>
      </c>
      <c r="D89" s="2"/>
      <c r="E89" s="2">
        <v>85</v>
      </c>
      <c r="F89" s="2">
        <v>52</v>
      </c>
      <c r="G89" s="3">
        <v>0.3</v>
      </c>
      <c r="H89" s="2">
        <v>40</v>
      </c>
      <c r="I89" s="2" t="s">
        <v>38</v>
      </c>
      <c r="J89" s="2">
        <v>87</v>
      </c>
      <c r="K89" s="2">
        <f t="shared" si="12"/>
        <v>-2</v>
      </c>
      <c r="L89" s="2">
        <f t="shared" si="13"/>
        <v>85</v>
      </c>
      <c r="M89" s="2"/>
      <c r="N89" s="2">
        <v>21.75</v>
      </c>
      <c r="O89" s="2">
        <v>96.25</v>
      </c>
      <c r="P89" s="2">
        <f t="shared" si="14"/>
        <v>17</v>
      </c>
      <c r="Q89" s="9">
        <f>12*P89-O89-N89-F89</f>
        <v>34</v>
      </c>
      <c r="R89" s="9">
        <f t="shared" si="16"/>
        <v>34</v>
      </c>
      <c r="S89" s="9"/>
      <c r="T89" s="2"/>
      <c r="U89" s="2">
        <f t="shared" si="17"/>
        <v>12</v>
      </c>
      <c r="V89" s="2">
        <f t="shared" si="15"/>
        <v>10</v>
      </c>
      <c r="W89" s="2">
        <v>12.25</v>
      </c>
      <c r="X89" s="2">
        <v>8.3333333333333304</v>
      </c>
      <c r="Y89" s="2">
        <v>13</v>
      </c>
      <c r="Z89" s="2">
        <v>5.8</v>
      </c>
      <c r="AA89" s="2">
        <v>20.6</v>
      </c>
      <c r="AB89" s="2">
        <v>14.8</v>
      </c>
      <c r="AC89" s="2">
        <v>0</v>
      </c>
      <c r="AD89" s="2">
        <v>0</v>
      </c>
      <c r="AE89" s="2">
        <v>3.2</v>
      </c>
      <c r="AF89" s="2">
        <v>3.2</v>
      </c>
      <c r="AG89" s="17" t="s">
        <v>51</v>
      </c>
      <c r="AH89" s="2">
        <f t="shared" si="18"/>
        <v>10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5">
      <c r="A90" s="2" t="s">
        <v>133</v>
      </c>
      <c r="B90" s="2" t="s">
        <v>45</v>
      </c>
      <c r="C90" s="2">
        <v>87</v>
      </c>
      <c r="D90" s="2">
        <v>105</v>
      </c>
      <c r="E90" s="2">
        <v>80</v>
      </c>
      <c r="F90" s="2">
        <v>96</v>
      </c>
      <c r="G90" s="3">
        <v>0.3</v>
      </c>
      <c r="H90" s="2">
        <v>40</v>
      </c>
      <c r="I90" s="2" t="s">
        <v>38</v>
      </c>
      <c r="J90" s="2">
        <v>82</v>
      </c>
      <c r="K90" s="2">
        <f t="shared" si="12"/>
        <v>-2</v>
      </c>
      <c r="L90" s="2">
        <f t="shared" si="13"/>
        <v>80</v>
      </c>
      <c r="M90" s="2"/>
      <c r="N90" s="2">
        <v>128.333333333333</v>
      </c>
      <c r="O90" s="2"/>
      <c r="P90" s="2">
        <f t="shared" si="14"/>
        <v>16</v>
      </c>
      <c r="Q90" s="9"/>
      <c r="R90" s="9">
        <f t="shared" si="16"/>
        <v>0</v>
      </c>
      <c r="S90" s="9"/>
      <c r="T90" s="2"/>
      <c r="U90" s="2">
        <f t="shared" si="17"/>
        <v>14.020833333333313</v>
      </c>
      <c r="V90" s="2">
        <f t="shared" si="15"/>
        <v>14.020833333333313</v>
      </c>
      <c r="W90" s="2">
        <v>23</v>
      </c>
      <c r="X90" s="2">
        <v>16.6666666666667</v>
      </c>
      <c r="Y90" s="2">
        <v>22.8</v>
      </c>
      <c r="Z90" s="2">
        <v>5.2</v>
      </c>
      <c r="AA90" s="2">
        <v>21.6</v>
      </c>
      <c r="AB90" s="2">
        <v>16.2</v>
      </c>
      <c r="AC90" s="2">
        <v>0</v>
      </c>
      <c r="AD90" s="2">
        <v>0</v>
      </c>
      <c r="AE90" s="2">
        <v>3.6</v>
      </c>
      <c r="AF90" s="2">
        <v>3.6</v>
      </c>
      <c r="AG90" s="2" t="s">
        <v>112</v>
      </c>
      <c r="AH90" s="2">
        <f t="shared" si="18"/>
        <v>0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5">
      <c r="A91" s="2" t="s">
        <v>134</v>
      </c>
      <c r="B91" s="2" t="s">
        <v>45</v>
      </c>
      <c r="C91" s="2">
        <v>218</v>
      </c>
      <c r="D91" s="2">
        <v>3</v>
      </c>
      <c r="E91" s="2">
        <v>79</v>
      </c>
      <c r="F91" s="2">
        <v>117</v>
      </c>
      <c r="G91" s="3">
        <v>0.3</v>
      </c>
      <c r="H91" s="2">
        <v>40</v>
      </c>
      <c r="I91" s="2" t="s">
        <v>38</v>
      </c>
      <c r="J91" s="2">
        <v>89</v>
      </c>
      <c r="K91" s="2">
        <f t="shared" si="12"/>
        <v>-10</v>
      </c>
      <c r="L91" s="2">
        <f t="shared" si="13"/>
        <v>79</v>
      </c>
      <c r="M91" s="2"/>
      <c r="N91" s="2">
        <v>6.25</v>
      </c>
      <c r="O91" s="2">
        <v>34.75</v>
      </c>
      <c r="P91" s="2">
        <f t="shared" si="14"/>
        <v>15.8</v>
      </c>
      <c r="Q91" s="9">
        <f>12*P91-O91-N91-F91</f>
        <v>31.600000000000023</v>
      </c>
      <c r="R91" s="9">
        <f t="shared" si="16"/>
        <v>31.600000000000023</v>
      </c>
      <c r="S91" s="9"/>
      <c r="T91" s="2"/>
      <c r="U91" s="2">
        <f t="shared" si="17"/>
        <v>12.000000000000002</v>
      </c>
      <c r="V91" s="2">
        <f t="shared" si="15"/>
        <v>10</v>
      </c>
      <c r="W91" s="2">
        <v>16.75</v>
      </c>
      <c r="X91" s="2">
        <v>13.6666666666667</v>
      </c>
      <c r="Y91" s="2">
        <v>65.2</v>
      </c>
      <c r="Z91" s="2">
        <v>68.599999999999994</v>
      </c>
      <c r="AA91" s="2">
        <v>44.6</v>
      </c>
      <c r="AB91" s="2">
        <v>56.2</v>
      </c>
      <c r="AC91" s="2">
        <v>74.8</v>
      </c>
      <c r="AD91" s="2">
        <v>54.6</v>
      </c>
      <c r="AE91" s="2">
        <v>3</v>
      </c>
      <c r="AF91" s="2">
        <v>3</v>
      </c>
      <c r="AG91" s="17" t="s">
        <v>135</v>
      </c>
      <c r="AH91" s="2">
        <f t="shared" si="18"/>
        <v>9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5">
      <c r="A92" s="2" t="s">
        <v>136</v>
      </c>
      <c r="B92" s="2" t="s">
        <v>37</v>
      </c>
      <c r="C92" s="2">
        <v>24.98</v>
      </c>
      <c r="D92" s="2">
        <v>64.83</v>
      </c>
      <c r="E92" s="2">
        <v>17.079999999999998</v>
      </c>
      <c r="F92" s="2">
        <v>67.349999999999994</v>
      </c>
      <c r="G92" s="3">
        <v>1</v>
      </c>
      <c r="H92" s="2">
        <v>45</v>
      </c>
      <c r="I92" s="2" t="s">
        <v>38</v>
      </c>
      <c r="J92" s="2">
        <v>19.399999999999999</v>
      </c>
      <c r="K92" s="2">
        <f t="shared" si="12"/>
        <v>-2.3200000000000003</v>
      </c>
      <c r="L92" s="2">
        <f t="shared" si="13"/>
        <v>17.079999999999998</v>
      </c>
      <c r="M92" s="2"/>
      <c r="N92" s="2"/>
      <c r="O92" s="2"/>
      <c r="P92" s="2">
        <f t="shared" si="14"/>
        <v>3.4159999999999995</v>
      </c>
      <c r="Q92" s="9"/>
      <c r="R92" s="9">
        <f t="shared" si="16"/>
        <v>0</v>
      </c>
      <c r="S92" s="9"/>
      <c r="T92" s="2"/>
      <c r="U92" s="2">
        <f t="shared" si="17"/>
        <v>19.716042154566747</v>
      </c>
      <c r="V92" s="2">
        <f t="shared" si="15"/>
        <v>19.716042154566747</v>
      </c>
      <c r="W92" s="2">
        <v>1.3025</v>
      </c>
      <c r="X92" s="2">
        <v>-0.98933333333333295</v>
      </c>
      <c r="Y92" s="2">
        <v>5.8398000000000003</v>
      </c>
      <c r="Z92" s="2">
        <v>3.7652000000000001</v>
      </c>
      <c r="AA92" s="2">
        <v>6.3109999999999999</v>
      </c>
      <c r="AB92" s="2">
        <v>7.1230000000000002</v>
      </c>
      <c r="AC92" s="2">
        <v>7.2324000000000002</v>
      </c>
      <c r="AD92" s="2">
        <v>7.452</v>
      </c>
      <c r="AE92" s="2">
        <v>8.0573999999999995</v>
      </c>
      <c r="AF92" s="2">
        <v>9.4214000000000002</v>
      </c>
      <c r="AG92" s="2"/>
      <c r="AH92" s="2">
        <f t="shared" si="18"/>
        <v>0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5">
      <c r="A93" s="2" t="s">
        <v>137</v>
      </c>
      <c r="B93" s="2" t="s">
        <v>45</v>
      </c>
      <c r="C93" s="2">
        <v>91</v>
      </c>
      <c r="D93" s="2"/>
      <c r="E93" s="2">
        <v>38</v>
      </c>
      <c r="F93" s="2">
        <v>44</v>
      </c>
      <c r="G93" s="3">
        <v>0.33</v>
      </c>
      <c r="H93" s="2">
        <v>40</v>
      </c>
      <c r="I93" s="2" t="s">
        <v>38</v>
      </c>
      <c r="J93" s="2">
        <v>45</v>
      </c>
      <c r="K93" s="2">
        <f t="shared" si="12"/>
        <v>-7</v>
      </c>
      <c r="L93" s="2">
        <f t="shared" si="13"/>
        <v>38</v>
      </c>
      <c r="M93" s="2"/>
      <c r="N93" s="2"/>
      <c r="O93" s="2">
        <v>32</v>
      </c>
      <c r="P93" s="2">
        <f t="shared" si="14"/>
        <v>7.6</v>
      </c>
      <c r="Q93" s="9">
        <f>12*P93-O93-N93-F93</f>
        <v>15.199999999999989</v>
      </c>
      <c r="R93" s="9">
        <f t="shared" si="16"/>
        <v>15.199999999999989</v>
      </c>
      <c r="S93" s="9"/>
      <c r="T93" s="2"/>
      <c r="U93" s="2">
        <f t="shared" si="17"/>
        <v>11.999999999999998</v>
      </c>
      <c r="V93" s="2">
        <f t="shared" si="15"/>
        <v>10</v>
      </c>
      <c r="W93" s="2">
        <v>2.75</v>
      </c>
      <c r="X93" s="2">
        <v>1.6666666666666701</v>
      </c>
      <c r="Y93" s="2">
        <v>18.8</v>
      </c>
      <c r="Z93" s="2">
        <v>15.6</v>
      </c>
      <c r="AA93" s="2">
        <v>4.5999999999999996</v>
      </c>
      <c r="AB93" s="2">
        <v>9.4</v>
      </c>
      <c r="AC93" s="2">
        <v>15.8</v>
      </c>
      <c r="AD93" s="2">
        <v>8.8000000000000007</v>
      </c>
      <c r="AE93" s="2">
        <v>2.2000000000000002</v>
      </c>
      <c r="AF93" s="2">
        <v>2.4</v>
      </c>
      <c r="AG93" s="17" t="s">
        <v>51</v>
      </c>
      <c r="AH93" s="2">
        <f t="shared" si="18"/>
        <v>5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5">
      <c r="A94" s="2" t="s">
        <v>138</v>
      </c>
      <c r="B94" s="2" t="s">
        <v>45</v>
      </c>
      <c r="C94" s="2">
        <v>40</v>
      </c>
      <c r="D94" s="2"/>
      <c r="E94" s="2">
        <v>5</v>
      </c>
      <c r="F94" s="2">
        <v>30</v>
      </c>
      <c r="G94" s="3">
        <v>0.33</v>
      </c>
      <c r="H94" s="2">
        <v>50</v>
      </c>
      <c r="I94" s="2" t="s">
        <v>38</v>
      </c>
      <c r="J94" s="2">
        <v>8</v>
      </c>
      <c r="K94" s="2">
        <f t="shared" si="12"/>
        <v>-3</v>
      </c>
      <c r="L94" s="2">
        <f t="shared" si="13"/>
        <v>5</v>
      </c>
      <c r="M94" s="2"/>
      <c r="N94" s="2"/>
      <c r="O94" s="2"/>
      <c r="P94" s="2">
        <f t="shared" si="14"/>
        <v>1</v>
      </c>
      <c r="Q94" s="9"/>
      <c r="R94" s="9">
        <f t="shared" si="16"/>
        <v>0</v>
      </c>
      <c r="S94" s="9"/>
      <c r="T94" s="2"/>
      <c r="U94" s="2">
        <f t="shared" si="17"/>
        <v>30</v>
      </c>
      <c r="V94" s="2">
        <f t="shared" si="15"/>
        <v>30</v>
      </c>
      <c r="W94" s="2">
        <v>1</v>
      </c>
      <c r="X94" s="2">
        <v>0.33333333333333298</v>
      </c>
      <c r="Y94" s="2">
        <v>4.5999999999999996</v>
      </c>
      <c r="Z94" s="2">
        <v>3.2</v>
      </c>
      <c r="AA94" s="2">
        <v>5</v>
      </c>
      <c r="AB94" s="2">
        <v>6.6</v>
      </c>
      <c r="AC94" s="2">
        <v>4.8</v>
      </c>
      <c r="AD94" s="2">
        <v>2.4</v>
      </c>
      <c r="AE94" s="2">
        <v>0</v>
      </c>
      <c r="AF94" s="2">
        <v>1.2</v>
      </c>
      <c r="AG94" s="13" t="s">
        <v>110</v>
      </c>
      <c r="AH94" s="2">
        <f t="shared" si="18"/>
        <v>0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5">
      <c r="A95" s="10" t="s">
        <v>139</v>
      </c>
      <c r="B95" s="10" t="s">
        <v>37</v>
      </c>
      <c r="C95" s="10">
        <v>32.616999999999997</v>
      </c>
      <c r="D95" s="10">
        <v>0.20100000000000001</v>
      </c>
      <c r="E95" s="10">
        <v>31.443999999999999</v>
      </c>
      <c r="F95" s="10"/>
      <c r="G95" s="11">
        <v>0</v>
      </c>
      <c r="H95" s="10" t="e">
        <f>#N/A</f>
        <v>#N/A</v>
      </c>
      <c r="I95" s="10" t="s">
        <v>40</v>
      </c>
      <c r="J95" s="10">
        <v>27.9</v>
      </c>
      <c r="K95" s="10">
        <f t="shared" si="12"/>
        <v>3.5440000000000005</v>
      </c>
      <c r="L95" s="10">
        <f t="shared" si="13"/>
        <v>31.443999999999999</v>
      </c>
      <c r="M95" s="10"/>
      <c r="N95" s="10"/>
      <c r="O95" s="10"/>
      <c r="P95" s="10">
        <f t="shared" si="14"/>
        <v>6.2888000000000002</v>
      </c>
      <c r="Q95" s="12"/>
      <c r="R95" s="9">
        <f t="shared" si="16"/>
        <v>0</v>
      </c>
      <c r="S95" s="12"/>
      <c r="T95" s="10"/>
      <c r="U95" s="2">
        <f t="shared" si="17"/>
        <v>0</v>
      </c>
      <c r="V95" s="10">
        <f t="shared" si="15"/>
        <v>0</v>
      </c>
      <c r="W95" s="10">
        <v>2.3995000000000002</v>
      </c>
      <c r="X95" s="10">
        <v>0.45800000000000002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 t="s">
        <v>140</v>
      </c>
      <c r="AH95" s="2">
        <f t="shared" si="18"/>
        <v>0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5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x14ac:dyDescent="0.25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</sheetData>
  <autoFilter ref="A3:AH95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Kate</cp:lastModifiedBy>
  <cp:revision>4</cp:revision>
  <dcterms:created xsi:type="dcterms:W3CDTF">2025-01-15T13:29:27Z</dcterms:created>
  <dcterms:modified xsi:type="dcterms:W3CDTF">2025-01-17T07:56:35Z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