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11937647-2FB1-4650-AFBD-E8DD36354591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<sst xmlns="http://schemas.openxmlformats.org/spreadsheetml/2006/main" count="3251" uniqueCount="1114">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</sst>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2" zoomScale="85" zoomScaleNormal="85" zoomScaleSheetLayoutView="100" workbookViewId="0">
      <selection activeCell="Z690" sqref="Z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26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27.155555555555551</v>
      </c>
      <c r="BN73" s="64">
        <f>IFERROR(Y73*I73/H73,"0")</f>
        <v>33.840000000000003</v>
      </c>
      <c r="BO73" s="64">
        <f>IFERROR(1/J73*(X73/H73),"0")</f>
        <v>4.2989417989417987E-2</v>
      </c>
      <c r="BP73" s="64">
        <f>IFERROR(1/J73*(Y73/H73),"0")</f>
        <v>5.3571428571428575E-2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2.4074074074074074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26</v>
      </c>
      <c r="Y78" s="799">
        <f>IFERROR(SUM(Y73:Y76),"0")</f>
        <v>32.400000000000006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2</v>
      </c>
      <c r="Y85" s="79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1.1111111111111112</v>
      </c>
      <c r="Y86" s="799">
        <f>IFERROR(Y80/H80,"0")+IFERROR(Y81/H81,"0")+IFERROR(Y82/H82,"0")+IFERROR(Y83/H83,"0")+IFERROR(Y84/H84,"0")+IFERROR(Y85/H85,"0")</f>
        <v>2</v>
      </c>
      <c r="Z86" s="799">
        <f>IFERROR(IF(Z80="",0,Z80),"0")+IFERROR(IF(Z81="",0,Z81),"0")+IFERROR(IF(Z82="",0,Z82),"0")+IFERROR(IF(Z83="",0,Z83),"0")+IFERROR(IF(Z84="",0,Z84),"0")+IFERROR(IF(Z85="",0,Z85),"0")</f>
        <v>1.004E-2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2</v>
      </c>
      <c r="Y87" s="799">
        <f>IFERROR(SUM(Y80:Y85),"0")</f>
        <v>3.6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59</v>
      </c>
      <c r="Y99" s="798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62.961428571428563</v>
      </c>
      <c r="BN99" s="64">
        <f>IFERROR(Y99*I99/H99,"0")</f>
        <v>71.712000000000003</v>
      </c>
      <c r="BO99" s="64">
        <f>IFERROR(1/J99*(X99/H99),"0")</f>
        <v>0.1254251700680272</v>
      </c>
      <c r="BP99" s="64">
        <f>IFERROR(1/J99*(Y99/H99),"0")</f>
        <v>0.14285714285714285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7.0238095238095237</v>
      </c>
      <c r="Y101" s="799">
        <f>IFERROR(Y98/H98,"0")+IFERROR(Y99/H99,"0")+IFERROR(Y100/H100,"0")</f>
        <v>8</v>
      </c>
      <c r="Z101" s="799">
        <f>IFERROR(IF(Z98="",0,Z98),"0")+IFERROR(IF(Z99="",0,Z99),"0")+IFERROR(IF(Z100="",0,Z100),"0")</f>
        <v>0.17399999999999999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59</v>
      </c>
      <c r="Y102" s="799">
        <f>IFERROR(SUM(Y98:Y100),"0")</f>
        <v>67.2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38</v>
      </c>
      <c r="Y105" s="798">
        <f>IFERROR(IF(X105="",0,CEILING((X105/$H105),1)*$H105),"")</f>
        <v>43.2</v>
      </c>
      <c r="Z105" s="36">
        <f>IFERROR(IF(Y105=0,"",ROUNDUP(Y105/H105,0)*0.02175),"")</f>
        <v>8.6999999999999994E-2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39.688888888888883</v>
      </c>
      <c r="BN105" s="64">
        <f>IFERROR(Y105*I105/H105,"0")</f>
        <v>45.12</v>
      </c>
      <c r="BO105" s="64">
        <f>IFERROR(1/J105*(X105/H105),"0")</f>
        <v>6.283068783068782E-2</v>
      </c>
      <c r="BP105" s="64">
        <f>IFERROR(1/J105*(Y105/H105),"0")</f>
        <v>7.1428571428571425E-2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3.5185185185185182</v>
      </c>
      <c r="Y108" s="799">
        <f>IFERROR(Y105/H105,"0")+IFERROR(Y106/H106,"0")+IFERROR(Y107/H107,"0")</f>
        <v>4</v>
      </c>
      <c r="Z108" s="799">
        <f>IFERROR(IF(Z105="",0,Z105),"0")+IFERROR(IF(Z106="",0,Z106),"0")+IFERROR(IF(Z107="",0,Z107),"0")</f>
        <v>8.6999999999999994E-2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38</v>
      </c>
      <c r="Y109" s="799">
        <f>IFERROR(SUM(Y105:Y107),"0")</f>
        <v>43.2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64</v>
      </c>
      <c r="Y112" s="798">
        <f t="shared" si="26"/>
        <v>67.2</v>
      </c>
      <c r="Z112" s="36">
        <f>IFERROR(IF(Y112=0,"",ROUNDUP(Y112/H112,0)*0.02175),"")</f>
        <v>0.17399999999999999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68.297142857142859</v>
      </c>
      <c r="BN112" s="64">
        <f t="shared" si="28"/>
        <v>71.712000000000003</v>
      </c>
      <c r="BO112" s="64">
        <f t="shared" si="29"/>
        <v>0.13605442176870747</v>
      </c>
      <c r="BP112" s="64">
        <f t="shared" si="30"/>
        <v>0.14285714285714285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7.6190476190476186</v>
      </c>
      <c r="Y117" s="799">
        <f>IFERROR(Y111/H111,"0")+IFERROR(Y112/H112,"0")+IFERROR(Y113/H113,"0")+IFERROR(Y114/H114,"0")+IFERROR(Y115/H115,"0")+IFERROR(Y116/H116,"0")</f>
        <v>8</v>
      </c>
      <c r="Z117" s="799">
        <f>IFERROR(IF(Z111="",0,Z111),"0")+IFERROR(IF(Z112="",0,Z112),"0")+IFERROR(IF(Z113="",0,Z113),"0")+IFERROR(IF(Z114="",0,Z114),"0")+IFERROR(IF(Z115="",0,Z115),"0")+IFERROR(IF(Z116="",0,Z116),"0")</f>
        <v>0.17399999999999999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64</v>
      </c>
      <c r="Y118" s="799">
        <f>IFERROR(SUM(Y111:Y116),"0")</f>
        <v>67.2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70</v>
      </c>
      <c r="Y122" s="798">
        <f>IFERROR(IF(X122="",0,CEILING((X122/$H122),1)*$H122),"")</f>
        <v>78.399999999999991</v>
      </c>
      <c r="Z122" s="36">
        <f>IFERROR(IF(Y122=0,"",ROUNDUP(Y122/H122,0)*0.02175),"")</f>
        <v>0.15225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73</v>
      </c>
      <c r="BN122" s="64">
        <f>IFERROR(Y122*I122/H122,"0")</f>
        <v>81.759999999999991</v>
      </c>
      <c r="BO122" s="64">
        <f>IFERROR(1/J122*(X122/H122),"0")</f>
        <v>0.11160714285714285</v>
      </c>
      <c r="BP122" s="64">
        <f>IFERROR(1/J122*(Y122/H122),"0")</f>
        <v>0.125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6.25</v>
      </c>
      <c r="Y126" s="799">
        <f>IFERROR(Y121/H121,"0")+IFERROR(Y122/H122,"0")+IFERROR(Y123/H123,"0")+IFERROR(Y124/H124,"0")+IFERROR(Y125/H125,"0")</f>
        <v>7</v>
      </c>
      <c r="Z126" s="799">
        <f>IFERROR(IF(Z121="",0,Z121),"0")+IFERROR(IF(Z122="",0,Z122),"0")+IFERROR(IF(Z123="",0,Z123),"0")+IFERROR(IF(Z124="",0,Z124),"0")+IFERROR(IF(Z125="",0,Z125),"0")</f>
        <v>0.15225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70</v>
      </c>
      <c r="Y127" s="799">
        <f>IFERROR(SUM(Y121:Y125),"0")</f>
        <v>78.399999999999991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20</v>
      </c>
      <c r="Y129" s="798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20.888888888888886</v>
      </c>
      <c r="BN129" s="64">
        <f>IFERROR(Y129*I129/H129,"0")</f>
        <v>22.56</v>
      </c>
      <c r="BO129" s="64">
        <f>IFERROR(1/J129*(X129/H129),"0")</f>
        <v>3.306878306878306E-2</v>
      </c>
      <c r="BP129" s="64">
        <f>IFERROR(1/J129*(Y129/H129),"0")</f>
        <v>3.5714285714285712E-2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1.8518518518518516</v>
      </c>
      <c r="Y133" s="799">
        <f>IFERROR(Y129/H129,"0")+IFERROR(Y130/H130,"0")+IFERROR(Y131/H131,"0")+IFERROR(Y132/H132,"0")</f>
        <v>2</v>
      </c>
      <c r="Z133" s="799">
        <f>IFERROR(IF(Z129="",0,Z129),"0")+IFERROR(IF(Z130="",0,Z130),"0")+IFERROR(IF(Z131="",0,Z131),"0")+IFERROR(IF(Z132="",0,Z132),"0")</f>
        <v>4.3499999999999997E-2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20</v>
      </c>
      <c r="Y134" s="799">
        <f>IFERROR(SUM(Y129:Y132),"0")</f>
        <v>21.6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73</v>
      </c>
      <c r="Y136" s="798">
        <f t="shared" ref="Y136:Y142" si="31">IFERROR(IF(X136="",0,CEILING((X136/$H136),1)*$H136),"")</f>
        <v>75.600000000000009</v>
      </c>
      <c r="Z136" s="36">
        <f>IFERROR(IF(Y136=0,"",ROUNDUP(Y136/H136,0)*0.02175),"")</f>
        <v>0.19574999999999998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77.849285714285713</v>
      </c>
      <c r="BN136" s="64">
        <f t="shared" ref="BN136:BN142" si="33">IFERROR(Y136*I136/H136,"0")</f>
        <v>80.622</v>
      </c>
      <c r="BO136" s="64">
        <f t="shared" ref="BO136:BO142" si="34">IFERROR(1/J136*(X136/H136),"0")</f>
        <v>0.15518707482993196</v>
      </c>
      <c r="BP136" s="64">
        <f t="shared" ref="BP136:BP142" si="35">IFERROR(1/J136*(Y136/H136),"0")</f>
        <v>0.1607142857142857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8.6904761904761898</v>
      </c>
      <c r="Y143" s="799">
        <f>IFERROR(Y136/H136,"0")+IFERROR(Y137/H137,"0")+IFERROR(Y138/H138,"0")+IFERROR(Y139/H139,"0")+IFERROR(Y140/H140,"0")+IFERROR(Y141/H141,"0")+IFERROR(Y142/H142,"0")</f>
        <v>9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0.19574999999999998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73</v>
      </c>
      <c r="Y144" s="799">
        <f>IFERROR(SUM(Y136:Y142),"0")</f>
        <v>75.600000000000009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5</v>
      </c>
      <c r="Y189" s="798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5.2525252525252526</v>
      </c>
      <c r="BN189" s="64">
        <f>IFERROR(Y189*I189/H189,"0")</f>
        <v>6.24</v>
      </c>
      <c r="BO189" s="64">
        <f>IFERROR(1/J189*(X189/H189),"0")</f>
        <v>1.0791677458344126E-2</v>
      </c>
      <c r="BP189" s="64">
        <f>IFERROR(1/J189*(Y189/H189),"0")</f>
        <v>1.282051282051282E-2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2.5252525252525251</v>
      </c>
      <c r="Y190" s="799">
        <f>IFERROR(Y189/H189,"0")</f>
        <v>2.9999999999999996</v>
      </c>
      <c r="Z190" s="799">
        <f>IFERROR(IF(Z189="",0,Z189),"0")</f>
        <v>1.506E-2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5</v>
      </c>
      <c r="Y191" s="799">
        <f>IFERROR(SUM(Y189:Y189),"0")</f>
        <v>5.9399999999999995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50</v>
      </c>
      <c r="Y195" s="798">
        <f t="shared" si="36"/>
        <v>50.400000000000006</v>
      </c>
      <c r="Z195" s="36">
        <f>IFERROR(IF(Y195=0,"",ROUNDUP(Y195/H195,0)*0.00902),"")</f>
        <v>0.10824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52.5</v>
      </c>
      <c r="BN195" s="64">
        <f t="shared" si="38"/>
        <v>52.920000000000009</v>
      </c>
      <c r="BO195" s="64">
        <f t="shared" si="39"/>
        <v>9.0187590187590191E-2</v>
      </c>
      <c r="BP195" s="64">
        <f t="shared" si="40"/>
        <v>9.0909090909090912E-2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35</v>
      </c>
      <c r="Y196" s="798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37.166666666666664</v>
      </c>
      <c r="BN196" s="64">
        <f t="shared" si="38"/>
        <v>37.910000000000004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35</v>
      </c>
      <c r="Y198" s="79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69.047619047619037</v>
      </c>
      <c r="Y201" s="799">
        <f>IFERROR(Y193/H193,"0")+IFERROR(Y194/H194,"0")+IFERROR(Y195/H195,"0")+IFERROR(Y196/H196,"0")+IFERROR(Y197/H197,"0")+IFERROR(Y198/H198,"0")+IFERROR(Y199/H199,"0")+IFERROR(Y200/H200,"0")</f>
        <v>70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0.49539999999999995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220</v>
      </c>
      <c r="Y202" s="799">
        <f>IFERROR(SUM(Y193:Y200),"0")</f>
        <v>222.60000000000002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95</v>
      </c>
      <c r="Y215" s="798">
        <f t="shared" ref="Y215:Y222" si="41">IFERROR(IF(X215="",0,CEILING((X215/$H215),1)*$H215),"")</f>
        <v>97.2</v>
      </c>
      <c r="Z215" s="36">
        <f>IFERROR(IF(Y215=0,"",ROUNDUP(Y215/H215,0)*0.00902),"")</f>
        <v>0.16236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98.694444444444443</v>
      </c>
      <c r="BN215" s="64">
        <f t="shared" ref="BN215:BN222" si="43">IFERROR(Y215*I215/H215,"0")</f>
        <v>100.98</v>
      </c>
      <c r="BO215" s="64">
        <f t="shared" ref="BO215:BO222" si="44">IFERROR(1/J215*(X215/H215),"0")</f>
        <v>0.13327721661054995</v>
      </c>
      <c r="BP215" s="64">
        <f t="shared" ref="BP215:BP222" si="45">IFERROR(1/J215*(Y215/H215),"0")</f>
        <v>0.13636363636363635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77</v>
      </c>
      <c r="Y216" s="798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79.99444444444444</v>
      </c>
      <c r="BN216" s="64">
        <f t="shared" si="43"/>
        <v>84.15</v>
      </c>
      <c r="BO216" s="64">
        <f t="shared" si="44"/>
        <v>0.10802469135802469</v>
      </c>
      <c r="BP216" s="64">
        <f t="shared" si="45"/>
        <v>0.11363636363636363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9</v>
      </c>
      <c r="Y220" s="798">
        <f t="shared" si="41"/>
        <v>9</v>
      </c>
      <c r="Z220" s="36">
        <f>IFERROR(IF(Y220=0,"",ROUNDUP(Y220/H220,0)*0.00502),"")</f>
        <v>2.5100000000000001E-2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9.4999999999999982</v>
      </c>
      <c r="BN220" s="64">
        <f t="shared" si="43"/>
        <v>9.4999999999999982</v>
      </c>
      <c r="BO220" s="64">
        <f t="shared" si="44"/>
        <v>2.1367521367521368E-2</v>
      </c>
      <c r="BP220" s="64">
        <f t="shared" si="45"/>
        <v>2.1367521367521368E-2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10</v>
      </c>
      <c r="Y222" s="798">
        <f t="shared" si="41"/>
        <v>10.8</v>
      </c>
      <c r="Z222" s="36">
        <f>IFERROR(IF(Y222=0,"",ROUNDUP(Y222/H222,0)*0.00502),"")</f>
        <v>3.0120000000000001E-2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10.555555555555555</v>
      </c>
      <c r="BN222" s="64">
        <f t="shared" si="43"/>
        <v>11.4</v>
      </c>
      <c r="BO222" s="64">
        <f t="shared" si="44"/>
        <v>2.3741690408357077E-2</v>
      </c>
      <c r="BP222" s="64">
        <f t="shared" si="45"/>
        <v>2.5641025641025644E-2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42.407407407407405</v>
      </c>
      <c r="Y223" s="799">
        <f>IFERROR(Y215/H215,"0")+IFERROR(Y216/H216,"0")+IFERROR(Y217/H217,"0")+IFERROR(Y218/H218,"0")+IFERROR(Y219/H219,"0")+IFERROR(Y220/H220,"0")+IFERROR(Y221/H221,"0")+IFERROR(Y222/H222,"0")</f>
        <v>44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0.35288000000000003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191</v>
      </c>
      <c r="Y224" s="799">
        <f>IFERROR(SUM(Y215:Y222),"0")</f>
        <v>198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71</v>
      </c>
      <c r="Y230" s="798">
        <f t="shared" si="46"/>
        <v>72</v>
      </c>
      <c r="Z230" s="36">
        <f t="shared" ref="Z230:Z236" si="51">IFERROR(IF(Y230=0,"",ROUNDUP(Y230/H230,0)*0.00651),"")</f>
        <v>0.1953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78.987499999999997</v>
      </c>
      <c r="BN230" s="64">
        <f t="shared" si="48"/>
        <v>80.100000000000009</v>
      </c>
      <c r="BO230" s="64">
        <f t="shared" si="49"/>
        <v>0.16254578754578758</v>
      </c>
      <c r="BP230" s="64">
        <f t="shared" si="50"/>
        <v>0.16483516483516486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55</v>
      </c>
      <c r="Y233" s="798">
        <f t="shared" si="46"/>
        <v>55.199999999999996</v>
      </c>
      <c r="Z233" s="36">
        <f t="shared" si="51"/>
        <v>0.14973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60.775000000000006</v>
      </c>
      <c r="BN233" s="64">
        <f t="shared" si="48"/>
        <v>60.996000000000002</v>
      </c>
      <c r="BO233" s="64">
        <f t="shared" si="49"/>
        <v>0.12591575091575094</v>
      </c>
      <c r="BP233" s="64">
        <f t="shared" si="50"/>
        <v>0.1263736263736264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54</v>
      </c>
      <c r="Y235" s="798">
        <f t="shared" si="46"/>
        <v>55.199999999999996</v>
      </c>
      <c r="Z235" s="36">
        <f t="shared" si="51"/>
        <v>0.14973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59.67</v>
      </c>
      <c r="BN235" s="64">
        <f t="shared" si="48"/>
        <v>60.996000000000002</v>
      </c>
      <c r="BO235" s="64">
        <f t="shared" si="49"/>
        <v>0.12362637362637363</v>
      </c>
      <c r="BP235" s="64">
        <f t="shared" si="50"/>
        <v>0.1263736263736264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58</v>
      </c>
      <c r="Y236" s="798">
        <f t="shared" si="46"/>
        <v>60</v>
      </c>
      <c r="Z236" s="36">
        <f t="shared" si="51"/>
        <v>0.16275000000000001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64.234999999999999</v>
      </c>
      <c r="BN236" s="64">
        <f t="shared" si="48"/>
        <v>66.45</v>
      </c>
      <c r="BO236" s="64">
        <f t="shared" si="49"/>
        <v>0.13278388278388281</v>
      </c>
      <c r="BP236" s="64">
        <f t="shared" si="50"/>
        <v>0.13736263736263737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99.166666666666671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0.65751000000000004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238</v>
      </c>
      <c r="Y238" s="799">
        <f>IFERROR(SUM(Y226:Y236),"0")</f>
        <v>242.39999999999998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33</v>
      </c>
      <c r="Y309" s="798">
        <f t="shared" si="72"/>
        <v>33.6</v>
      </c>
      <c r="Z309" s="36">
        <f>IFERROR(IF(Y309=0,"",ROUNDUP(Y309/H309,0)*0.00651),"")</f>
        <v>9.1139999999999999E-2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35.475000000000001</v>
      </c>
      <c r="BN309" s="64">
        <f t="shared" si="74"/>
        <v>36.120000000000005</v>
      </c>
      <c r="BO309" s="64">
        <f t="shared" si="75"/>
        <v>7.5549450549450559E-2</v>
      </c>
      <c r="BP309" s="64">
        <f t="shared" si="76"/>
        <v>7.6923076923076941E-2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13.75</v>
      </c>
      <c r="Y311" s="799">
        <f>IFERROR(Y305/H305,"0")+IFERROR(Y306/H306,"0")+IFERROR(Y307/H307,"0")+IFERROR(Y308/H308,"0")+IFERROR(Y309/H309,"0")+IFERROR(Y310/H310,"0")</f>
        <v>14.000000000000002</v>
      </c>
      <c r="Z311" s="799">
        <f>IFERROR(IF(Z305="",0,Z305),"0")+IFERROR(IF(Z306="",0,Z306),"0")+IFERROR(IF(Z307="",0,Z307),"0")+IFERROR(IF(Z308="",0,Z308),"0")+IFERROR(IF(Z309="",0,Z309),"0")+IFERROR(IF(Z310="",0,Z310),"0")</f>
        <v>9.1139999999999999E-2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33</v>
      </c>
      <c r="Y312" s="799">
        <f>IFERROR(SUM(Y305:Y310),"0")</f>
        <v>33.6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5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5.2222222222222214</v>
      </c>
      <c r="BN358" s="64">
        <f t="shared" si="79"/>
        <v>11.28</v>
      </c>
      <c r="BO358" s="64">
        <f t="shared" si="80"/>
        <v>8.267195767195765E-3</v>
      </c>
      <c r="BP358" s="64">
        <f t="shared" si="81"/>
        <v>1.7857142857142856E-2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0.46296296296296291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5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24</v>
      </c>
      <c r="Y383" s="798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25.611428571428572</v>
      </c>
      <c r="BN383" s="64">
        <f>IFERROR(Y383*I383/H383,"0")</f>
        <v>26.892000000000003</v>
      </c>
      <c r="BO383" s="64">
        <f>IFERROR(1/J383*(X383/H383),"0")</f>
        <v>5.1020408163265307E-2</v>
      </c>
      <c r="BP383" s="64">
        <f>IFERROR(1/J383*(Y383/H383),"0")</f>
        <v>5.3571428571428568E-2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58</v>
      </c>
      <c r="Y384" s="798">
        <f>IFERROR(IF(X384="",0,CEILING((X384/$H384),1)*$H384),"")</f>
        <v>62.4</v>
      </c>
      <c r="Z384" s="36">
        <f>IFERROR(IF(Y384=0,"",ROUNDUP(Y384/H384,0)*0.02175),"")</f>
        <v>0.17399999999999999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62.19384615384616</v>
      </c>
      <c r="BN384" s="64">
        <f>IFERROR(Y384*I384/H384,"0")</f>
        <v>66.912000000000006</v>
      </c>
      <c r="BO384" s="64">
        <f>IFERROR(1/J384*(X384/H384),"0")</f>
        <v>0.13278388278388278</v>
      </c>
      <c r="BP384" s="64">
        <f>IFERROR(1/J384*(Y384/H384),"0")</f>
        <v>0.14285714285714285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20</v>
      </c>
      <c r="Y386" s="798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12.673992673992675</v>
      </c>
      <c r="Y387" s="799">
        <f>IFERROR(Y383/H383,"0")+IFERROR(Y384/H384,"0")+IFERROR(Y385/H385,"0")+IFERROR(Y386/H386,"0")</f>
        <v>14</v>
      </c>
      <c r="Z387" s="799">
        <f>IFERROR(IF(Z383="",0,Z383),"0")+IFERROR(IF(Z384="",0,Z384),"0")+IFERROR(IF(Z385="",0,Z385),"0")+IFERROR(IF(Z386="",0,Z386),"0")</f>
        <v>0.30449999999999999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102</v>
      </c>
      <c r="Y388" s="799">
        <f>IFERROR(SUM(Y383:Y386),"0")</f>
        <v>112.8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5</v>
      </c>
      <c r="Y404" s="798">
        <f>IFERROR(IF(X404="",0,CEILING((X404/$H404),1)*$H404),"")</f>
        <v>5.4</v>
      </c>
      <c r="Z404" s="36">
        <f>IFERROR(IF(Y404=0,"",ROUNDUP(Y404/H404,0)*0.00651),"")</f>
        <v>1.9529999999999999E-2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5.6333333333333337</v>
      </c>
      <c r="BN404" s="64">
        <f>IFERROR(Y404*I404/H404,"0")</f>
        <v>6.0839999999999996</v>
      </c>
      <c r="BO404" s="64">
        <f>IFERROR(1/J404*(X404/H404),"0")</f>
        <v>1.5262515262515264E-2</v>
      </c>
      <c r="BP404" s="64">
        <f>IFERROR(1/J404*(Y404/H404),"0")</f>
        <v>1.6483516483516484E-2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2.7777777777777777</v>
      </c>
      <c r="Y405" s="799">
        <f>IFERROR(Y404/H404,"0")</f>
        <v>3</v>
      </c>
      <c r="Z405" s="799">
        <f>IFERROR(IF(Z404="",0,Z404),"0")</f>
        <v>1.9529999999999999E-2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5</v>
      </c>
      <c r="Y406" s="799">
        <f>IFERROR(SUM(Y404:Y404),"0")</f>
        <v>5.4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1000</v>
      </c>
      <c r="Y417" s="79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300</v>
      </c>
      <c r="Y419" s="79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450</v>
      </c>
      <c r="Y421" s="798">
        <f t="shared" si="87"/>
        <v>450</v>
      </c>
      <c r="Z421" s="36">
        <f>IFERROR(IF(Y421=0,"",ROUNDUP(Y421/H421,0)*0.02175),"")</f>
        <v>0.65249999999999997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464.4</v>
      </c>
      <c r="BN421" s="64">
        <f t="shared" si="89"/>
        <v>464.4</v>
      </c>
      <c r="BO421" s="64">
        <f t="shared" si="90"/>
        <v>0.625</v>
      </c>
      <c r="BP421" s="64">
        <f t="shared" si="91"/>
        <v>0.625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106</v>
      </c>
      <c r="Y422" s="798">
        <f t="shared" si="87"/>
        <v>120</v>
      </c>
      <c r="Z422" s="36">
        <f>IFERROR(IF(Y422=0,"",ROUNDUP(Y422/H422,0)*0.02175),"")</f>
        <v>0.17399999999999999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109.39200000000001</v>
      </c>
      <c r="BN422" s="64">
        <f t="shared" si="89"/>
        <v>123.84</v>
      </c>
      <c r="BO422" s="64">
        <f t="shared" si="90"/>
        <v>0.1472222222222222</v>
      </c>
      <c r="BP422" s="64">
        <f t="shared" si="91"/>
        <v>0.16666666666666666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123.73333333333333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2.7187499999999996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1856</v>
      </c>
      <c r="Y428" s="799">
        <f>IFERROR(SUM(Y416:Y426),"0")</f>
        <v>1875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51</v>
      </c>
      <c r="Y436" s="798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54.195999999999998</v>
      </c>
      <c r="BN436" s="64">
        <f>IFERROR(Y436*I436/H436,"0")</f>
        <v>57.384</v>
      </c>
      <c r="BO436" s="64">
        <f>IFERROR(1/J436*(X436/H436),"0")</f>
        <v>0.10119047619047619</v>
      </c>
      <c r="BP436" s="64">
        <f>IFERROR(1/J436*(Y436/H436),"0")</f>
        <v>0.10714285714285714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5.666666666666667</v>
      </c>
      <c r="Y437" s="799">
        <f>IFERROR(Y435/H435,"0")+IFERROR(Y436/H436,"0")</f>
        <v>6</v>
      </c>
      <c r="Z437" s="799">
        <f>IFERROR(IF(Z435="",0,Z435),"0")+IFERROR(IF(Z436="",0,Z436),"0")</f>
        <v>0.1305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51</v>
      </c>
      <c r="Y438" s="799">
        <f>IFERROR(SUM(Y435:Y436),"0")</f>
        <v>54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51</v>
      </c>
      <c r="Y440" s="798">
        <f>IFERROR(IF(X440="",0,CEILING((X440/$H440),1)*$H440),"")</f>
        <v>54</v>
      </c>
      <c r="Z440" s="36">
        <f>IFERROR(IF(Y440=0,"",ROUNDUP(Y440/H440,0)*0.02175),"")</f>
        <v>0.1305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54.195999999999998</v>
      </c>
      <c r="BN440" s="64">
        <f>IFERROR(Y440*I440/H440,"0")</f>
        <v>57.384</v>
      </c>
      <c r="BO440" s="64">
        <f>IFERROR(1/J440*(X440/H440),"0")</f>
        <v>0.10119047619047619</v>
      </c>
      <c r="BP440" s="64">
        <f>IFERROR(1/J440*(Y440/H440),"0")</f>
        <v>0.10714285714285714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5.666666666666667</v>
      </c>
      <c r="Y441" s="799">
        <f>IFERROR(Y440/H440,"0")</f>
        <v>6</v>
      </c>
      <c r="Z441" s="799">
        <f>IFERROR(IF(Z440="",0,Z440),"0")</f>
        <v>0.1305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51</v>
      </c>
      <c r="Y442" s="799">
        <f>IFERROR(SUM(Y440:Y440),"0")</f>
        <v>54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340</v>
      </c>
      <c r="Y461" s="798">
        <f>IFERROR(IF(X461="",0,CEILING((X461/$H461),1)*$H461),"")</f>
        <v>342</v>
      </c>
      <c r="Z461" s="36">
        <f>IFERROR(IF(Y461=0,"",ROUNDUP(Y461/H461,0)*0.02175),"")</f>
        <v>0.8264999999999999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361.30666666666667</v>
      </c>
      <c r="BN461" s="64">
        <f>IFERROR(Y461*I461/H461,"0")</f>
        <v>363.43200000000002</v>
      </c>
      <c r="BO461" s="64">
        <f>IFERROR(1/J461*(X461/H461),"0")</f>
        <v>0.67460317460317454</v>
      </c>
      <c r="BP461" s="64">
        <f>IFERROR(1/J461*(Y461/H461),"0")</f>
        <v>0.67857142857142849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37.777777777777779</v>
      </c>
      <c r="Y466" s="799">
        <f>IFERROR(Y461/H461,"0")+IFERROR(Y462/H462,"0")+IFERROR(Y463/H463,"0")+IFERROR(Y464/H464,"0")+IFERROR(Y465/H465,"0")</f>
        <v>38</v>
      </c>
      <c r="Z466" s="799">
        <f>IFERROR(IF(Z461="",0,Z461),"0")+IFERROR(IF(Z462="",0,Z462),"0")+IFERROR(IF(Z463="",0,Z463),"0")+IFERROR(IF(Z464="",0,Z464),"0")+IFERROR(IF(Z465="",0,Z465),"0")</f>
        <v>0.8264999999999999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340</v>
      </c>
      <c r="Y467" s="799">
        <f>IFERROR(SUM(Y461:Y465),"0")</f>
        <v>342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50</v>
      </c>
      <c r="Y479" s="798">
        <f t="shared" ref="Y479:Y499" si="98">IFERROR(IF(X479="",0,CEILING((X479/$H479),1)*$H479),"")</f>
        <v>54</v>
      </c>
      <c r="Z479" s="36">
        <f>IFERROR(IF(Y479=0,"",ROUNDUP(Y479/H479,0)*0.00902),"")</f>
        <v>9.0200000000000002E-2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51.944444444444443</v>
      </c>
      <c r="BN479" s="64">
        <f t="shared" ref="BN479:BN499" si="100">IFERROR(Y479*I479/H479,"0")</f>
        <v>56.099999999999994</v>
      </c>
      <c r="BO479" s="64">
        <f t="shared" ref="BO479:BO499" si="101">IFERROR(1/J479*(X479/H479),"0")</f>
        <v>7.0145903479236812E-2</v>
      </c>
      <c r="BP479" s="64">
        <f t="shared" ref="BP479:BP499" si="102">IFERROR(1/J479*(Y479/H479),"0")</f>
        <v>7.575757575757576E-2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8</v>
      </c>
      <c r="Y495" s="798">
        <f t="shared" si="98"/>
        <v>8.4</v>
      </c>
      <c r="Z495" s="36">
        <f t="shared" si="103"/>
        <v>2.0080000000000001E-2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8.4952380952380953</v>
      </c>
      <c r="BN495" s="64">
        <f t="shared" si="100"/>
        <v>8.92</v>
      </c>
      <c r="BO495" s="64">
        <f t="shared" si="101"/>
        <v>1.6280016280016282E-2</v>
      </c>
      <c r="BP495" s="64">
        <f t="shared" si="102"/>
        <v>1.7094017094017096E-2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13.06878306878307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0.11028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58</v>
      </c>
      <c r="Y501" s="799">
        <f>IFERROR(SUM(Y479:Y499),"0")</f>
        <v>62.4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52</v>
      </c>
      <c r="Y518" s="798">
        <f>IFERROR(IF(X518="",0,CEILING((X518/$H518),1)*$H518),"")</f>
        <v>54</v>
      </c>
      <c r="Z518" s="36">
        <f>IFERROR(IF(Y518=0,"",ROUNDUP(Y518/H518,0)*0.00902),"")</f>
        <v>9.0200000000000002E-2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54.022222222222226</v>
      </c>
      <c r="BN518" s="64">
        <f>IFERROR(Y518*I518/H518,"0")</f>
        <v>56.099999999999994</v>
      </c>
      <c r="BO518" s="64">
        <f>IFERROR(1/J518*(X518/H518),"0")</f>
        <v>7.2951739618406286E-2</v>
      </c>
      <c r="BP518" s="64">
        <f>IFERROR(1/J518*(Y518/H518),"0")</f>
        <v>7.575757575757576E-2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9.6296296296296298</v>
      </c>
      <c r="Y523" s="799">
        <f>IFERROR(Y518/H518,"0")+IFERROR(Y519/H519,"0")+IFERROR(Y520/H520,"0")+IFERROR(Y521/H521,"0")+IFERROR(Y522/H522,"0")</f>
        <v>10</v>
      </c>
      <c r="Z523" s="799">
        <f>IFERROR(IF(Z518="",0,Z518),"0")+IFERROR(IF(Z519="",0,Z519),"0")+IFERROR(IF(Z520="",0,Z520),"0")+IFERROR(IF(Z521="",0,Z521),"0")+IFERROR(IF(Z522="",0,Z522),"0")</f>
        <v>9.0200000000000002E-2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52</v>
      </c>
      <c r="Y524" s="799">
        <f>IFERROR(SUM(Y518:Y522),"0")</f>
        <v>54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51</v>
      </c>
      <c r="Y551" s="798">
        <f t="shared" ref="Y551:Y565" si="109">IFERROR(IF(X551="",0,CEILING((X551/$H551),1)*$H551),"")</f>
        <v>52.800000000000004</v>
      </c>
      <c r="Z551" s="36">
        <f t="shared" ref="Z551:Z556" si="110">IFERROR(IF(Y551=0,"",ROUNDUP(Y551/H551,0)*0.01196),"")</f>
        <v>0.1196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54.47727272727272</v>
      </c>
      <c r="BN551" s="64">
        <f t="shared" ref="BN551:BN565" si="112">IFERROR(Y551*I551/H551,"0")</f>
        <v>56.400000000000006</v>
      </c>
      <c r="BO551" s="64">
        <f t="shared" ref="BO551:BO565" si="113">IFERROR(1/J551*(X551/H551),"0")</f>
        <v>9.2875874125874128E-2</v>
      </c>
      <c r="BP551" s="64">
        <f t="shared" ref="BP551:BP565" si="114">IFERROR(1/J551*(Y551/H551),"0")</f>
        <v>9.6153846153846159E-2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176</v>
      </c>
      <c r="Y554" s="798">
        <f t="shared" si="109"/>
        <v>179.52</v>
      </c>
      <c r="Z554" s="36">
        <f t="shared" si="110"/>
        <v>0.40664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188</v>
      </c>
      <c r="BN554" s="64">
        <f t="shared" si="112"/>
        <v>191.76</v>
      </c>
      <c r="BO554" s="64">
        <f t="shared" si="113"/>
        <v>0.32051282051282048</v>
      </c>
      <c r="BP554" s="64">
        <f t="shared" si="114"/>
        <v>0.32692307692307693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110</v>
      </c>
      <c r="Y556" s="798">
        <f t="shared" si="109"/>
        <v>110.88000000000001</v>
      </c>
      <c r="Z556" s="36">
        <f t="shared" si="110"/>
        <v>0.25115999999999999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117.49999999999999</v>
      </c>
      <c r="BN556" s="64">
        <f t="shared" si="112"/>
        <v>118.44</v>
      </c>
      <c r="BO556" s="64">
        <f t="shared" si="113"/>
        <v>0.20032051282051283</v>
      </c>
      <c r="BP556" s="64">
        <f t="shared" si="114"/>
        <v>0.20192307692307693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63.825757575757564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65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0.77740000000000009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337</v>
      </c>
      <c r="Y567" s="799">
        <f>IFERROR(SUM(Y551:Y565),"0")</f>
        <v>343.20000000000005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250</v>
      </c>
      <c r="Y570" s="798">
        <f>IFERROR(IF(X570="",0,CEILING((X570/$H570),1)*$H570),"")</f>
        <v>253.44</v>
      </c>
      <c r="Z570" s="36">
        <f>IFERROR(IF(Y570=0,"",ROUNDUP(Y570/H570,0)*0.01196),"")</f>
        <v>0.57408000000000003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267.04545454545456</v>
      </c>
      <c r="BN570" s="64">
        <f>IFERROR(Y570*I570/H570,"0")</f>
        <v>270.71999999999997</v>
      </c>
      <c r="BO570" s="64">
        <f>IFERROR(1/J570*(X570/H570),"0")</f>
        <v>0.45527389277389274</v>
      </c>
      <c r="BP570" s="64">
        <f>IFERROR(1/J570*(Y570/H570),"0")</f>
        <v>0.46153846153846156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47.348484848484844</v>
      </c>
      <c r="Y574" s="799">
        <f>IFERROR(Y569/H569,"0")+IFERROR(Y570/H570,"0")+IFERROR(Y571/H571,"0")+IFERROR(Y572/H572,"0")+IFERROR(Y573/H573,"0")</f>
        <v>48</v>
      </c>
      <c r="Z574" s="799">
        <f>IFERROR(IF(Z569="",0,Z569),"0")+IFERROR(IF(Z570="",0,Z570),"0")+IFERROR(IF(Z571="",0,Z571),"0")+IFERROR(IF(Z572="",0,Z572),"0")+IFERROR(IF(Z573="",0,Z573),"0")</f>
        <v>0.57408000000000003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250</v>
      </c>
      <c r="Y575" s="799">
        <f>IFERROR(SUM(Y569:Y573),"0")</f>
        <v>253.44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64</v>
      </c>
      <c r="Y578" s="798">
        <f t="shared" si="115"/>
        <v>68.64</v>
      </c>
      <c r="Z578" s="36">
        <f t="shared" si="116"/>
        <v>0.15548000000000001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68.36363636363636</v>
      </c>
      <c r="BN578" s="64">
        <f t="shared" si="118"/>
        <v>73.319999999999993</v>
      </c>
      <c r="BO578" s="64">
        <f t="shared" si="119"/>
        <v>0.11655011655011656</v>
      </c>
      <c r="BP578" s="64">
        <f t="shared" si="120"/>
        <v>0.125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40</v>
      </c>
      <c r="Y580" s="798">
        <f t="shared" si="115"/>
        <v>42.24</v>
      </c>
      <c r="Z580" s="36">
        <f t="shared" si="116"/>
        <v>9.5680000000000001E-2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42.727272727272727</v>
      </c>
      <c r="BN580" s="64">
        <f t="shared" si="118"/>
        <v>45.12</v>
      </c>
      <c r="BO580" s="64">
        <f t="shared" si="119"/>
        <v>7.2843822843822847E-2</v>
      </c>
      <c r="BP580" s="64">
        <f t="shared" si="120"/>
        <v>7.6923076923076927E-2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19.696969696969695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0.25115999999999999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104</v>
      </c>
      <c r="Y593" s="799">
        <f>IFERROR(SUM(Y577:Y591),"0")</f>
        <v>110.88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68</v>
      </c>
      <c r="Y649" s="798">
        <f t="shared" ref="Y649:Y656" si="131">IFERROR(IF(X649="",0,CEILING((X649/$H649),1)*$H649),"")</f>
        <v>70.2</v>
      </c>
      <c r="Z649" s="36">
        <f>IFERROR(IF(Y649=0,"",ROUNDUP(Y649/H649,0)*0.02175),"")</f>
        <v>0.19574999999999998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72.916923076923084</v>
      </c>
      <c r="BN649" s="64">
        <f t="shared" ref="BN649:BN656" si="133">IFERROR(Y649*I649/H649,"0")</f>
        <v>75.27600000000001</v>
      </c>
      <c r="BO649" s="64">
        <f t="shared" ref="BO649:BO656" si="134">IFERROR(1/J649*(X649/H649),"0")</f>
        <v>0.15567765567765568</v>
      </c>
      <c r="BP649" s="64">
        <f t="shared" ref="BP649:BP656" si="135">IFERROR(1/J649*(Y649/H649),"0")</f>
        <v>0.1607142857142857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8.717948717948719</v>
      </c>
      <c r="Y657" s="799">
        <f>IFERROR(Y649/H649,"0")+IFERROR(Y650/H650,"0")+IFERROR(Y651/H651,"0")+IFERROR(Y652/H652,"0")+IFERROR(Y653/H653,"0")+IFERROR(Y654/H654,"0")+IFERROR(Y655/H655,"0")+IFERROR(Y656/H656,"0")</f>
        <v>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0.19574999999999998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68</v>
      </c>
      <c r="Y658" s="799">
        <f>IFERROR(SUM(Y649:Y656),"0")</f>
        <v>70.2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4318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4439.8599999999997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4538.4404943389936</v>
      </c>
      <c r="Y685" s="799">
        <f>IFERROR(SUM(BN22:BN681),"0")</f>
        <v>4666.9839999999995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8</v>
      </c>
      <c r="Y686" s="38">
        <f>ROUNDUP(SUM(BP22:BP681),0)</f>
        <v>8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4738.4404943389936</v>
      </c>
      <c r="Y687" s="799">
        <f>GrossWeightTotalR+PalletQtyTotalR*25</f>
        <v>4866.9839999999995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616.41591926591946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635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8.6646800000000006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103.20000000000002</v>
      </c>
      <c r="E694" s="46">
        <f>IFERROR(Y105*1,"0")+IFERROR(Y106*1,"0")+IFERROR(Y107*1,"0")+IFERROR(Y111*1,"0")+IFERROR(Y112*1,"0")+IFERROR(Y113*1,"0")+IFERROR(Y114*1,"0")+IFERROR(Y115*1,"0")+IFERROR(Y116*1,"0")</f>
        <v>110.4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175.60000000000002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228.54000000000002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440.4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33.6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123.60000000000001</v>
      </c>
      <c r="V694" s="46">
        <f>IFERROR(Y404*1,"0")+IFERROR(Y408*1,"0")+IFERROR(Y409*1,"0")+IFERROR(Y410*1,"0")</f>
        <v>5.4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1983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342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62.4</v>
      </c>
      <c r="Z694" s="46">
        <f>IFERROR(Y514*1,"0")+IFERROR(Y518*1,"0")+IFERROR(Y519*1,"0")+IFERROR(Y520*1,"0")+IFERROR(Y521*1,"0")+IFERROR(Y522*1,"0")+IFERROR(Y526*1,"0")+IFERROR(Y530*1,"0")</f>
        <v>54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707.5200000000001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70.2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