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3,01,25 Патяка\"/>
    </mc:Choice>
  </mc:AlternateContent>
  <xr:revisionPtr revIDLastSave="0" documentId="13_ncr:1_{8D854A3E-4E33-4214-B17B-D0A331942BEE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P22" i="1"/>
  <c r="H10" i="1"/>
  <c r="A9" i="1"/>
  <c r="D7" i="1"/>
  <c r="Q6" i="1"/>
  <c r="P2" i="1"/>
  <c r="F10" i="1" l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Z689" i="1"/>
  <c r="Y685" i="1"/>
  <c r="Y686" i="1"/>
  <c r="Y688" i="1"/>
  <c r="Y684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<sst xmlns="http://schemas.openxmlformats.org/spreadsheetml/2006/main" count="3251" uniqueCount="1114">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</sst>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7" zoomScale="85" zoomScaleNormal="85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60</v>
      </c>
      <c r="Y193" s="798">
        <f t="shared" ref="Y193:Y200" si="36">IFERROR(IF(X193="",0,CEILING((X193/$H193),1)*$H193),"")</f>
        <v>63</v>
      </c>
      <c r="Z193" s="36">
        <f>IFERROR(IF(Y193=0,"",ROUNDUP(Y193/H193,0)*0.00902),"")</f>
        <v>0.1353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63.857142857142854</v>
      </c>
      <c r="BN193" s="64">
        <f t="shared" ref="BN193:BN200" si="38">IFERROR(Y193*I193/H193,"0")</f>
        <v>67.049999999999983</v>
      </c>
      <c r="BO193" s="64">
        <f t="shared" ref="BO193:BO200" si="39">IFERROR(1/J193*(X193/H193),"0")</f>
        <v>0.10822510822510822</v>
      </c>
      <c r="BP193" s="64">
        <f t="shared" ref="BP193:BP200" si="40">IFERROR(1/J193*(Y193/H193),"0")</f>
        <v>0.11363636363636365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30</v>
      </c>
      <c r="Y194" s="798">
        <f t="shared" si="36"/>
        <v>33.6</v>
      </c>
      <c r="Z194" s="36">
        <f>IFERROR(IF(Y194=0,"",ROUNDUP(Y194/H194,0)*0.00902),"")</f>
        <v>7.2160000000000002E-2</v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31.928571428571427</v>
      </c>
      <c r="BN194" s="64">
        <f t="shared" si="38"/>
        <v>35.76</v>
      </c>
      <c r="BO194" s="64">
        <f t="shared" si="39"/>
        <v>5.4112554112554112E-2</v>
      </c>
      <c r="BP194" s="64">
        <f t="shared" si="40"/>
        <v>6.0606060606060608E-2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30</v>
      </c>
      <c r="Y195" s="798">
        <f t="shared" si="36"/>
        <v>33.6</v>
      </c>
      <c r="Z195" s="36">
        <f>IFERROR(IF(Y195=0,"",ROUNDUP(Y195/H195,0)*0.00902),"")</f>
        <v>7.2160000000000002E-2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31.5</v>
      </c>
      <c r="BN195" s="64">
        <f t="shared" si="38"/>
        <v>35.28</v>
      </c>
      <c r="BO195" s="64">
        <f t="shared" si="39"/>
        <v>5.4112554112554112E-2</v>
      </c>
      <c r="BP195" s="64">
        <f t="shared" si="40"/>
        <v>6.0606060606060608E-2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16.8</v>
      </c>
      <c r="Y198" s="798">
        <f t="shared" si="36"/>
        <v>16.8</v>
      </c>
      <c r="Z198" s="36">
        <f>IFERROR(IF(Y198=0,"",ROUNDUP(Y198/H198,0)*0.00502),"")</f>
        <v>4.0160000000000001E-2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17.600000000000001</v>
      </c>
      <c r="BN198" s="64">
        <f t="shared" si="38"/>
        <v>17.600000000000001</v>
      </c>
      <c r="BO198" s="64">
        <f t="shared" si="39"/>
        <v>3.4188034188034191E-2</v>
      </c>
      <c r="BP198" s="64">
        <f t="shared" si="40"/>
        <v>3.4188034188034191E-2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36.571428571428569</v>
      </c>
      <c r="Y201" s="799">
        <f>IFERROR(Y193/H193,"0")+IFERROR(Y194/H194,"0")+IFERROR(Y195/H195,"0")+IFERROR(Y196/H196,"0")+IFERROR(Y197/H197,"0")+IFERROR(Y198/H198,"0")+IFERROR(Y199/H199,"0")+IFERROR(Y200/H200,"0")</f>
        <v>39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0.31977999999999995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136.80000000000001</v>
      </c>
      <c r="Y202" s="799">
        <f>IFERROR(SUM(Y193:Y200),"0")</f>
        <v>147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18</v>
      </c>
      <c r="Y206" s="798">
        <f>IFERROR(IF(X206="",0,CEILING((X206/$H206),1)*$H206),"")</f>
        <v>18.900000000000002</v>
      </c>
      <c r="Z206" s="36">
        <f>IFERROR(IF(Y206=0,"",ROUNDUP(Y206/H206,0)*0.00651),"")</f>
        <v>4.5569999999999999E-2</v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19.199999999999996</v>
      </c>
      <c r="BN206" s="64">
        <f>IFERROR(Y206*I206/H206,"0")</f>
        <v>20.16</v>
      </c>
      <c r="BO206" s="64">
        <f>IFERROR(1/J206*(X206/H206),"0")</f>
        <v>3.6630036630036632E-2</v>
      </c>
      <c r="BP206" s="64">
        <f>IFERROR(1/J206*(Y206/H206),"0")</f>
        <v>3.8461538461538464E-2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6.6666666666666661</v>
      </c>
      <c r="Y207" s="799">
        <f>IFERROR(Y205/H205,"0")+IFERROR(Y206/H206,"0")</f>
        <v>7</v>
      </c>
      <c r="Z207" s="799">
        <f>IFERROR(IF(Z205="",0,Z205),"0")+IFERROR(IF(Z206="",0,Z206),"0")</f>
        <v>4.5569999999999999E-2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18</v>
      </c>
      <c r="Y208" s="799">
        <f>IFERROR(SUM(Y205:Y206),"0")</f>
        <v>18.900000000000002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50</v>
      </c>
      <c r="Y215" s="798">
        <f t="shared" ref="Y215:Y222" si="41">IFERROR(IF(X215="",0,CEILING((X215/$H215),1)*$H215),"")</f>
        <v>54</v>
      </c>
      <c r="Z215" s="36">
        <f>IFERROR(IF(Y215=0,"",ROUNDUP(Y215/H215,0)*0.00902),"")</f>
        <v>9.0200000000000002E-2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51.944444444444443</v>
      </c>
      <c r="BN215" s="64">
        <f t="shared" ref="BN215:BN222" si="43">IFERROR(Y215*I215/H215,"0")</f>
        <v>56.099999999999994</v>
      </c>
      <c r="BO215" s="64">
        <f t="shared" ref="BO215:BO222" si="44">IFERROR(1/J215*(X215/H215),"0")</f>
        <v>7.0145903479236812E-2</v>
      </c>
      <c r="BP215" s="64">
        <f t="shared" ref="BP215:BP222" si="45">IFERROR(1/J215*(Y215/H215),"0")</f>
        <v>7.575757575757576E-2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50</v>
      </c>
      <c r="Y216" s="798">
        <f t="shared" si="41"/>
        <v>54</v>
      </c>
      <c r="Z216" s="36">
        <f>IFERROR(IF(Y216=0,"",ROUNDUP(Y216/H216,0)*0.00902),"")</f>
        <v>9.0200000000000002E-2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51.944444444444443</v>
      </c>
      <c r="BN216" s="64">
        <f t="shared" si="43"/>
        <v>56.099999999999994</v>
      </c>
      <c r="BO216" s="64">
        <f t="shared" si="44"/>
        <v>7.0145903479236812E-2</v>
      </c>
      <c r="BP216" s="64">
        <f t="shared" si="45"/>
        <v>7.575757575757576E-2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50</v>
      </c>
      <c r="Y217" s="798">
        <f t="shared" si="41"/>
        <v>54</v>
      </c>
      <c r="Z217" s="36">
        <f>IFERROR(IF(Y217=0,"",ROUNDUP(Y217/H217,0)*0.00902),"")</f>
        <v>9.0200000000000002E-2</v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51.944444444444443</v>
      </c>
      <c r="BN217" s="64">
        <f t="shared" si="43"/>
        <v>56.099999999999994</v>
      </c>
      <c r="BO217" s="64">
        <f t="shared" si="44"/>
        <v>7.0145903479236812E-2</v>
      </c>
      <c r="BP217" s="64">
        <f t="shared" si="45"/>
        <v>7.575757575757576E-2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50</v>
      </c>
      <c r="Y218" s="798">
        <f t="shared" si="41"/>
        <v>54</v>
      </c>
      <c r="Z218" s="36">
        <f>IFERROR(IF(Y218=0,"",ROUNDUP(Y218/H218,0)*0.00902),"")</f>
        <v>9.0200000000000002E-2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51.944444444444443</v>
      </c>
      <c r="BN218" s="64">
        <f t="shared" si="43"/>
        <v>56.099999999999994</v>
      </c>
      <c r="BO218" s="64">
        <f t="shared" si="44"/>
        <v>7.0145903479236812E-2</v>
      </c>
      <c r="BP218" s="64">
        <f t="shared" si="45"/>
        <v>7.575757575757576E-2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37.037037037037038</v>
      </c>
      <c r="Y223" s="799">
        <f>IFERROR(Y215/H215,"0")+IFERROR(Y216/H216,"0")+IFERROR(Y217/H217,"0")+IFERROR(Y218/H218,"0")+IFERROR(Y219/H219,"0")+IFERROR(Y220/H220,"0")+IFERROR(Y221/H221,"0")+IFERROR(Y222/H222,"0")</f>
        <v>40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0.36080000000000001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200</v>
      </c>
      <c r="Y224" s="799">
        <f>IFERROR(SUM(Y215:Y222),"0")</f>
        <v>216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120</v>
      </c>
      <c r="Y226" s="798">
        <f t="shared" ref="Y226:Y236" si="46">IFERROR(IF(X226="",0,CEILING((X226/$H226),1)*$H226),"")</f>
        <v>121.5</v>
      </c>
      <c r="Z226" s="36">
        <f>IFERROR(IF(Y226=0,"",ROUNDUP(Y226/H226,0)*0.02175),"")</f>
        <v>0.32624999999999998</v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128.35555555555558</v>
      </c>
      <c r="BN226" s="64">
        <f t="shared" ref="BN226:BN236" si="48">IFERROR(Y226*I226/H226,"0")</f>
        <v>129.96</v>
      </c>
      <c r="BO226" s="64">
        <f t="shared" ref="BO226:BO236" si="49">IFERROR(1/J226*(X226/H226),"0")</f>
        <v>0.26455026455026454</v>
      </c>
      <c r="BP226" s="64">
        <f t="shared" ref="BP226:BP236" si="50">IFERROR(1/J226*(Y226/H226),"0")</f>
        <v>0.26785714285714285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170</v>
      </c>
      <c r="Y227" s="798">
        <f t="shared" si="46"/>
        <v>171.6</v>
      </c>
      <c r="Z227" s="36">
        <f>IFERROR(IF(Y227=0,"",ROUNDUP(Y227/H227,0)*0.02175),"")</f>
        <v>0.47849999999999998</v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182.2923076923077</v>
      </c>
      <c r="BN227" s="64">
        <f t="shared" si="48"/>
        <v>184.00800000000001</v>
      </c>
      <c r="BO227" s="64">
        <f t="shared" si="49"/>
        <v>0.3891941391941392</v>
      </c>
      <c r="BP227" s="64">
        <f t="shared" si="50"/>
        <v>0.39285714285714285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120</v>
      </c>
      <c r="Y229" s="798">
        <f t="shared" si="46"/>
        <v>121.79999999999998</v>
      </c>
      <c r="Z229" s="36">
        <f>IFERROR(IF(Y229=0,"",ROUNDUP(Y229/H229,0)*0.02175),"")</f>
        <v>0.30449999999999999</v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127.77931034482758</v>
      </c>
      <c r="BN229" s="64">
        <f t="shared" si="48"/>
        <v>129.69599999999997</v>
      </c>
      <c r="BO229" s="64">
        <f t="shared" si="49"/>
        <v>0.24630541871921183</v>
      </c>
      <c r="BP229" s="64">
        <f t="shared" si="50"/>
        <v>0.25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240</v>
      </c>
      <c r="Y230" s="798">
        <f t="shared" si="46"/>
        <v>240</v>
      </c>
      <c r="Z230" s="36">
        <f t="shared" ref="Z230:Z236" si="51">IFERROR(IF(Y230=0,"",ROUNDUP(Y230/H230,0)*0.00651),"")</f>
        <v>0.65100000000000002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267</v>
      </c>
      <c r="BN230" s="64">
        <f t="shared" si="48"/>
        <v>267</v>
      </c>
      <c r="BO230" s="64">
        <f t="shared" si="49"/>
        <v>0.5494505494505495</v>
      </c>
      <c r="BP230" s="64">
        <f t="shared" si="50"/>
        <v>0.5494505494505495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216</v>
      </c>
      <c r="Y232" s="798">
        <f t="shared" si="46"/>
        <v>216</v>
      </c>
      <c r="Z232" s="36">
        <f t="shared" si="51"/>
        <v>0.58589999999999998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238.68</v>
      </c>
      <c r="BN232" s="64">
        <f t="shared" si="48"/>
        <v>238.68</v>
      </c>
      <c r="BO232" s="64">
        <f t="shared" si="49"/>
        <v>0.49450549450549453</v>
      </c>
      <c r="BP232" s="64">
        <f t="shared" si="50"/>
        <v>0.49450549450549453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216</v>
      </c>
      <c r="Y233" s="798">
        <f t="shared" si="46"/>
        <v>216</v>
      </c>
      <c r="Z233" s="36">
        <f t="shared" si="51"/>
        <v>0.58589999999999998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238.68</v>
      </c>
      <c r="BN233" s="64">
        <f t="shared" si="48"/>
        <v>238.68</v>
      </c>
      <c r="BO233" s="64">
        <f t="shared" si="49"/>
        <v>0.49450549450549453</v>
      </c>
      <c r="BP233" s="64">
        <f t="shared" si="50"/>
        <v>0.49450549450549453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216</v>
      </c>
      <c r="Y235" s="798">
        <f t="shared" si="46"/>
        <v>216</v>
      </c>
      <c r="Z235" s="36">
        <f t="shared" si="51"/>
        <v>0.58589999999999998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238.68</v>
      </c>
      <c r="BN235" s="64">
        <f t="shared" si="48"/>
        <v>238.68</v>
      </c>
      <c r="BO235" s="64">
        <f t="shared" si="49"/>
        <v>0.49450549450549453</v>
      </c>
      <c r="BP235" s="64">
        <f t="shared" si="50"/>
        <v>0.49450549450549453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216</v>
      </c>
      <c r="Y236" s="798">
        <f t="shared" si="46"/>
        <v>216</v>
      </c>
      <c r="Z236" s="36">
        <f t="shared" si="51"/>
        <v>0.58589999999999998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239.21999999999997</v>
      </c>
      <c r="BN236" s="64">
        <f t="shared" si="48"/>
        <v>239.21999999999997</v>
      </c>
      <c r="BO236" s="64">
        <f t="shared" si="49"/>
        <v>0.49450549450549453</v>
      </c>
      <c r="BP236" s="64">
        <f t="shared" si="50"/>
        <v>0.49450549450549453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510.40279005796248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511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4.1038499999999996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1514</v>
      </c>
      <c r="Y238" s="799">
        <f>IFERROR(SUM(Y226:Y236),"0")</f>
        <v>1518.9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14.4</v>
      </c>
      <c r="Y244" s="798">
        <f t="shared" si="52"/>
        <v>14.399999999999999</v>
      </c>
      <c r="Z244" s="36">
        <f>IFERROR(IF(Y244=0,"",ROUNDUP(Y244/H244,0)*0.00651),"")</f>
        <v>3.9059999999999997E-2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15.912000000000001</v>
      </c>
      <c r="BN244" s="64">
        <f t="shared" si="54"/>
        <v>15.912000000000001</v>
      </c>
      <c r="BO244" s="64">
        <f t="shared" si="55"/>
        <v>3.2967032967032968E-2</v>
      </c>
      <c r="BP244" s="64">
        <f t="shared" si="56"/>
        <v>3.2967032967032968E-2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14.4</v>
      </c>
      <c r="Y245" s="798">
        <f t="shared" si="52"/>
        <v>14.399999999999999</v>
      </c>
      <c r="Z245" s="36">
        <f>IFERROR(IF(Y245=0,"",ROUNDUP(Y245/H245,0)*0.00651),"")</f>
        <v>3.9059999999999997E-2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15.912000000000001</v>
      </c>
      <c r="BN245" s="64">
        <f t="shared" si="54"/>
        <v>15.912000000000001</v>
      </c>
      <c r="BO245" s="64">
        <f t="shared" si="55"/>
        <v>3.2967032967032968E-2</v>
      </c>
      <c r="BP245" s="64">
        <f t="shared" si="56"/>
        <v>3.2967032967032968E-2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12</v>
      </c>
      <c r="Y246" s="799">
        <f>IFERROR(Y240/H240,"0")+IFERROR(Y241/H241,"0")+IFERROR(Y242/H242,"0")+IFERROR(Y243/H243,"0")+IFERROR(Y244/H244,"0")+IFERROR(Y245/H245,"0")</f>
        <v>12</v>
      </c>
      <c r="Z246" s="799">
        <f>IFERROR(IF(Z240="",0,Z240),"0")+IFERROR(IF(Z241="",0,Z241),"0")+IFERROR(IF(Z242="",0,Z242),"0")+IFERROR(IF(Z243="",0,Z243),"0")+IFERROR(IF(Z244="",0,Z244),"0")+IFERROR(IF(Z245="",0,Z245),"0")</f>
        <v>7.8119999999999995E-2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28.8</v>
      </c>
      <c r="Y247" s="799">
        <f>IFERROR(SUM(Y240:Y245),"0")</f>
        <v>28.799999999999997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130</v>
      </c>
      <c r="Y383" s="798">
        <f>IFERROR(IF(X383="",0,CEILING((X383/$H383),1)*$H383),"")</f>
        <v>134.4</v>
      </c>
      <c r="Z383" s="36">
        <f>IFERROR(IF(Y383=0,"",ROUNDUP(Y383/H383,0)*0.02175),"")</f>
        <v>0.34799999999999998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138.72857142857146</v>
      </c>
      <c r="BN383" s="64">
        <f>IFERROR(Y383*I383/H383,"0")</f>
        <v>143.42400000000001</v>
      </c>
      <c r="BO383" s="64">
        <f>IFERROR(1/J383*(X383/H383),"0")</f>
        <v>0.27636054421768708</v>
      </c>
      <c r="BP383" s="64">
        <f>IFERROR(1/J383*(Y383/H383),"0")</f>
        <v>0.2857142857142857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60</v>
      </c>
      <c r="Y384" s="798">
        <f>IFERROR(IF(X384="",0,CEILING((X384/$H384),1)*$H384),"")</f>
        <v>62.4</v>
      </c>
      <c r="Z384" s="36">
        <f>IFERROR(IF(Y384=0,"",ROUNDUP(Y384/H384,0)*0.02175),"")</f>
        <v>0.17399999999999999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64.338461538461544</v>
      </c>
      <c r="BN384" s="64">
        <f>IFERROR(Y384*I384/H384,"0")</f>
        <v>66.912000000000006</v>
      </c>
      <c r="BO384" s="64">
        <f>IFERROR(1/J384*(X384/H384),"0")</f>
        <v>0.13736263736263735</v>
      </c>
      <c r="BP384" s="64">
        <f>IFERROR(1/J384*(Y384/H384),"0")</f>
        <v>0.14285714285714285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23.168498168498168</v>
      </c>
      <c r="Y387" s="799">
        <f>IFERROR(Y383/H383,"0")+IFERROR(Y384/H384,"0")+IFERROR(Y385/H385,"0")+IFERROR(Y386/H386,"0")</f>
        <v>24</v>
      </c>
      <c r="Z387" s="799">
        <f>IFERROR(IF(Z383="",0,Z383),"0")+IFERROR(IF(Z384="",0,Z384),"0")+IFERROR(IF(Z385="",0,Z385),"0")+IFERROR(IF(Z386="",0,Z386),"0")</f>
        <v>0.52200000000000002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190</v>
      </c>
      <c r="Y388" s="799">
        <f>IFERROR(SUM(Y383:Y386),"0")</f>
        <v>196.8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5000</v>
      </c>
      <c r="Y417" s="798">
        <f t="shared" si="87"/>
        <v>5010</v>
      </c>
      <c r="Z417" s="36">
        <f>IFERROR(IF(Y417=0,"",ROUNDUP(Y417/H417,0)*0.02175),"")</f>
        <v>7.2644999999999991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5160</v>
      </c>
      <c r="BN417" s="64">
        <f t="shared" si="89"/>
        <v>5170.3200000000006</v>
      </c>
      <c r="BO417" s="64">
        <f t="shared" si="90"/>
        <v>6.9444444444444438</v>
      </c>
      <c r="BP417" s="64">
        <f t="shared" si="91"/>
        <v>6.958333333333333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1500</v>
      </c>
      <c r="Y419" s="798">
        <f t="shared" si="87"/>
        <v>1500</v>
      </c>
      <c r="Z419" s="36">
        <f>IFERROR(IF(Y419=0,"",ROUNDUP(Y419/H419,0)*0.02175),"")</f>
        <v>2.1749999999999998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1548</v>
      </c>
      <c r="BN419" s="64">
        <f t="shared" si="89"/>
        <v>1548</v>
      </c>
      <c r="BO419" s="64">
        <f t="shared" si="90"/>
        <v>2.083333333333333</v>
      </c>
      <c r="BP419" s="64">
        <f t="shared" si="91"/>
        <v>2.083333333333333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3500</v>
      </c>
      <c r="Y421" s="798">
        <f t="shared" si="87"/>
        <v>3510</v>
      </c>
      <c r="Z421" s="36">
        <f>IFERROR(IF(Y421=0,"",ROUNDUP(Y421/H421,0)*0.02175),"")</f>
        <v>5.0894999999999992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3612</v>
      </c>
      <c r="BN421" s="64">
        <f t="shared" si="89"/>
        <v>3622.32</v>
      </c>
      <c r="BO421" s="64">
        <f t="shared" si="90"/>
        <v>4.8611111111111107</v>
      </c>
      <c r="BP421" s="64">
        <f t="shared" si="91"/>
        <v>4.875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666.66666666666663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668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14.528999999999998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10000</v>
      </c>
      <c r="Y428" s="799">
        <f>IFERROR(SUM(Y416:Y426),"0")</f>
        <v>10020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2000</v>
      </c>
      <c r="Y430" s="798">
        <f>IFERROR(IF(X430="",0,CEILING((X430/$H430),1)*$H430),"")</f>
        <v>2010</v>
      </c>
      <c r="Z430" s="36">
        <f>IFERROR(IF(Y430=0,"",ROUNDUP(Y430/H430,0)*0.02175),"")</f>
        <v>2.9144999999999999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2064</v>
      </c>
      <c r="BN430" s="64">
        <f>IFERROR(Y430*I430/H430,"0")</f>
        <v>2074.3200000000002</v>
      </c>
      <c r="BO430" s="64">
        <f>IFERROR(1/J430*(X430/H430),"0")</f>
        <v>2.7777777777777777</v>
      </c>
      <c r="BP430" s="64">
        <f>IFERROR(1/J430*(Y430/H430),"0")</f>
        <v>2.7916666666666665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133.33333333333334</v>
      </c>
      <c r="Y432" s="799">
        <f>IFERROR(Y430/H430,"0")+IFERROR(Y431/H431,"0")</f>
        <v>134</v>
      </c>
      <c r="Z432" s="799">
        <f>IFERROR(IF(Z430="",0,Z430),"0")+IFERROR(IF(Z431="",0,Z431),"0")</f>
        <v>2.9144999999999999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2000</v>
      </c>
      <c r="Y433" s="799">
        <f>IFERROR(SUM(Y430:Y431),"0")</f>
        <v>2010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150</v>
      </c>
      <c r="Y436" s="798">
        <f>IFERROR(IF(X436="",0,CEILING((X436/$H436),1)*$H436),"")</f>
        <v>153</v>
      </c>
      <c r="Z436" s="36">
        <f>IFERROR(IF(Y436=0,"",ROUNDUP(Y436/H436,0)*0.02175),"")</f>
        <v>0.36974999999999997</v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159.39999999999998</v>
      </c>
      <c r="BN436" s="64">
        <f>IFERROR(Y436*I436/H436,"0")</f>
        <v>162.58799999999999</v>
      </c>
      <c r="BO436" s="64">
        <f>IFERROR(1/J436*(X436/H436),"0")</f>
        <v>0.29761904761904762</v>
      </c>
      <c r="BP436" s="64">
        <f>IFERROR(1/J436*(Y436/H436),"0")</f>
        <v>0.30357142857142855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16.666666666666668</v>
      </c>
      <c r="Y437" s="799">
        <f>IFERROR(Y435/H435,"0")+IFERROR(Y436/H436,"0")</f>
        <v>17</v>
      </c>
      <c r="Z437" s="799">
        <f>IFERROR(IF(Z435="",0,Z435),"0")+IFERROR(IF(Z436="",0,Z436),"0")</f>
        <v>0.36974999999999997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150</v>
      </c>
      <c r="Y438" s="799">
        <f>IFERROR(SUM(Y435:Y436),"0")</f>
        <v>153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500</v>
      </c>
      <c r="Y440" s="798">
        <f>IFERROR(IF(X440="",0,CEILING((X440/$H440),1)*$H440),"")</f>
        <v>504</v>
      </c>
      <c r="Z440" s="36">
        <f>IFERROR(IF(Y440=0,"",ROUNDUP(Y440/H440,0)*0.02175),"")</f>
        <v>1.218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531.33333333333337</v>
      </c>
      <c r="BN440" s="64">
        <f>IFERROR(Y440*I440/H440,"0")</f>
        <v>535.58400000000006</v>
      </c>
      <c r="BO440" s="64">
        <f>IFERROR(1/J440*(X440/H440),"0")</f>
        <v>0.99206349206349209</v>
      </c>
      <c r="BP440" s="64">
        <f>IFERROR(1/J440*(Y440/H440),"0")</f>
        <v>1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55.555555555555557</v>
      </c>
      <c r="Y441" s="799">
        <f>IFERROR(Y440/H440,"0")</f>
        <v>56</v>
      </c>
      <c r="Z441" s="799">
        <f>IFERROR(IF(Z440="",0,Z440),"0")</f>
        <v>1.218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500</v>
      </c>
      <c r="Y442" s="799">
        <f>IFERROR(SUM(Y440:Y440),"0")</f>
        <v>504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12.6</v>
      </c>
      <c r="Y495" s="798">
        <f t="shared" si="98"/>
        <v>12.600000000000001</v>
      </c>
      <c r="Z495" s="36">
        <f t="shared" si="103"/>
        <v>3.0120000000000001E-2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13.379999999999999</v>
      </c>
      <c r="BN495" s="64">
        <f t="shared" si="100"/>
        <v>13.38</v>
      </c>
      <c r="BO495" s="64">
        <f t="shared" si="101"/>
        <v>2.5641025641025644E-2</v>
      </c>
      <c r="BP495" s="64">
        <f t="shared" si="102"/>
        <v>2.5641025641025644E-2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6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6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3.0120000000000001E-2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12.6</v>
      </c>
      <c r="Y501" s="799">
        <f>IFERROR(SUM(Y479:Y499),"0")</f>
        <v>12.600000000000001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300</v>
      </c>
      <c r="Y554" s="798">
        <f t="shared" si="109"/>
        <v>300.96000000000004</v>
      </c>
      <c r="Z554" s="36">
        <f t="shared" si="110"/>
        <v>0.68171999999999999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320.45454545454544</v>
      </c>
      <c r="BN554" s="64">
        <f t="shared" si="112"/>
        <v>321.48</v>
      </c>
      <c r="BO554" s="64">
        <f t="shared" si="113"/>
        <v>0.54632867132867136</v>
      </c>
      <c r="BP554" s="64">
        <f t="shared" si="114"/>
        <v>0.54807692307692313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100</v>
      </c>
      <c r="Y556" s="798">
        <f t="shared" si="109"/>
        <v>100.32000000000001</v>
      </c>
      <c r="Z556" s="36">
        <f t="shared" si="110"/>
        <v>0.22724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106.81818181818181</v>
      </c>
      <c r="BN556" s="64">
        <f t="shared" si="112"/>
        <v>107.16</v>
      </c>
      <c r="BO556" s="64">
        <f t="shared" si="113"/>
        <v>0.18210955710955709</v>
      </c>
      <c r="BP556" s="64">
        <f t="shared" si="114"/>
        <v>0.18269230769230771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75.757575757575751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76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0.90895999999999999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400</v>
      </c>
      <c r="Y567" s="799">
        <f>IFERROR(SUM(Y551:Y565),"0")</f>
        <v>401.28000000000003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30</v>
      </c>
      <c r="Y640" s="798">
        <f t="shared" si="126"/>
        <v>33.6</v>
      </c>
      <c r="Z640" s="36">
        <f>IFERROR(IF(Y640=0,"",ROUNDUP(Y640/H640,0)*0.00902),"")</f>
        <v>7.2160000000000002E-2</v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31.928571428571427</v>
      </c>
      <c r="BN640" s="64">
        <f t="shared" si="128"/>
        <v>35.76</v>
      </c>
      <c r="BO640" s="64">
        <f t="shared" si="129"/>
        <v>5.4112554112554112E-2</v>
      </c>
      <c r="BP640" s="64">
        <f t="shared" si="130"/>
        <v>6.0606060606060608E-2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7.1428571428571423</v>
      </c>
      <c r="Y646" s="799">
        <f>IFERROR(Y639/H639,"0")+IFERROR(Y640/H640,"0")+IFERROR(Y641/H641,"0")+IFERROR(Y642/H642,"0")+IFERROR(Y643/H643,"0")+IFERROR(Y644/H644,"0")+IFERROR(Y645/H645,"0")</f>
        <v>8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7.2160000000000002E-2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30</v>
      </c>
      <c r="Y647" s="799">
        <f>IFERROR(SUM(Y639:Y645),"0")</f>
        <v>33.6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500</v>
      </c>
      <c r="Y649" s="798">
        <f t="shared" ref="Y649:Y656" si="131">IFERROR(IF(X649="",0,CEILING((X649/$H649),1)*$H649),"")</f>
        <v>507</v>
      </c>
      <c r="Z649" s="36">
        <f>IFERROR(IF(Y649=0,"",ROUNDUP(Y649/H649,0)*0.02175),"")</f>
        <v>1.4137499999999998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536.15384615384619</v>
      </c>
      <c r="BN649" s="64">
        <f t="shared" ref="BN649:BN656" si="133">IFERROR(Y649*I649/H649,"0")</f>
        <v>543.66000000000008</v>
      </c>
      <c r="BO649" s="64">
        <f t="shared" ref="BO649:BO656" si="134">IFERROR(1/J649*(X649/H649),"0")</f>
        <v>1.1446886446886446</v>
      </c>
      <c r="BP649" s="64">
        <f t="shared" ref="BP649:BP656" si="135">IFERROR(1/J649*(Y649/H649),"0")</f>
        <v>1.1607142857142856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64.102564102564102</v>
      </c>
      <c r="Y657" s="799">
        <f>IFERROR(Y649/H649,"0")+IFERROR(Y650/H650,"0")+IFERROR(Y651/H651,"0")+IFERROR(Y652/H652,"0")+IFERROR(Y653/H653,"0")+IFERROR(Y654/H654,"0")+IFERROR(Y655/H655,"0")+IFERROR(Y656/H656,"0")</f>
        <v>65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1.4137499999999998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500</v>
      </c>
      <c r="Y658" s="799">
        <f>IFERROR(SUM(Y649:Y656),"0")</f>
        <v>507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15680.2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15767.880000000001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16350.910176811693</v>
      </c>
      <c r="Y685" s="799">
        <f>IFERROR(SUM(BN22:BN681),"0")</f>
        <v>16442.905999999999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25</v>
      </c>
      <c r="Y686" s="38">
        <f>ROUNDUP(SUM(BP22:BP681),0)</f>
        <v>25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16975.910176811693</v>
      </c>
      <c r="Y687" s="799">
        <f>GrossWeightTotalR+PalletQtyTotalR*25</f>
        <v>17067.905999999999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1651.0716397268122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1663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26.88636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147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1782.6000000000001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196.8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12687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12.600000000000001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401.28000000000003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540.6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2025-01-17T07:21:00Z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