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AD195B69-E6A2-4A96-A784-757836B8253B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<sst xmlns="http://schemas.openxmlformats.org/spreadsheetml/2006/main" count="3251" uniqueCount="1114">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</sst>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111</v>
      </c>
      <c r="Y122" s="798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115.75714285714287</v>
      </c>
      <c r="BN122" s="64">
        <f>IFERROR(Y122*I122/H122,"0")</f>
        <v>116.8</v>
      </c>
      <c r="BO122" s="64">
        <f>IFERROR(1/J122*(X122/H122),"0")</f>
        <v>0.17697704081632654</v>
      </c>
      <c r="BP122" s="64">
        <f>IFERROR(1/J122*(Y122/H122),"0")</f>
        <v>0.17857142857142855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9.9107142857142865</v>
      </c>
      <c r="Y126" s="799">
        <f>IFERROR(Y121/H121,"0")+IFERROR(Y122/H122,"0")+IFERROR(Y123/H123,"0")+IFERROR(Y124/H124,"0")+IFERROR(Y125/H125,"0")</f>
        <v>10</v>
      </c>
      <c r="Z126" s="799">
        <f>IFERROR(IF(Z121="",0,Z121),"0")+IFERROR(IF(Z122="",0,Z122),"0")+IFERROR(IF(Z123="",0,Z123),"0")+IFERROR(IF(Z124="",0,Z124),"0")+IFERROR(IF(Z125="",0,Z125),"0")</f>
        <v>0.21749999999999997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111</v>
      </c>
      <c r="Y127" s="799">
        <f>IFERROR(SUM(Y121:Y125),"0")</f>
        <v>112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164</v>
      </c>
      <c r="Y193" s="798">
        <f t="shared" ref="Y193:Y200" si="36">IFERROR(IF(X193="",0,CEILING((X193/$H193),1)*$H193),"")</f>
        <v>168</v>
      </c>
      <c r="Z193" s="36">
        <f>IFERROR(IF(Y193=0,"",ROUNDUP(Y193/H193,0)*0.00902),"")</f>
        <v>0.36080000000000001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174.54285714285712</v>
      </c>
      <c r="BN193" s="64">
        <f t="shared" ref="BN193:BN200" si="38">IFERROR(Y193*I193/H193,"0")</f>
        <v>178.79999999999998</v>
      </c>
      <c r="BO193" s="64">
        <f t="shared" ref="BO193:BO200" si="39">IFERROR(1/J193*(X193/H193),"0")</f>
        <v>0.29581529581529581</v>
      </c>
      <c r="BP193" s="64">
        <f t="shared" ref="BP193:BP200" si="40">IFERROR(1/J193*(Y193/H193),"0")</f>
        <v>0.30303030303030304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39.047619047619044</v>
      </c>
      <c r="Y201" s="799">
        <f>IFERROR(Y193/H193,"0")+IFERROR(Y194/H194,"0")+IFERROR(Y195/H195,"0")+IFERROR(Y196/H196,"0")+IFERROR(Y197/H197,"0")+IFERROR(Y198/H198,"0")+IFERROR(Y199/H199,"0")+IFERROR(Y200/H200,"0")</f>
        <v>40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0.36080000000000001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164</v>
      </c>
      <c r="Y202" s="799">
        <f>IFERROR(SUM(Y193:Y200),"0")</f>
        <v>168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137</v>
      </c>
      <c r="Y216" s="798">
        <f t="shared" si="41"/>
        <v>140.4</v>
      </c>
      <c r="Z216" s="36">
        <f>IFERROR(IF(Y216=0,"",ROUNDUP(Y216/H216,0)*0.00902),"")</f>
        <v>0.23452000000000001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142.32777777777778</v>
      </c>
      <c r="BN216" s="64">
        <f t="shared" si="43"/>
        <v>145.86000000000001</v>
      </c>
      <c r="BO216" s="64">
        <f t="shared" si="44"/>
        <v>0.19219977553310888</v>
      </c>
      <c r="BP216" s="64">
        <f t="shared" si="45"/>
        <v>0.19696969696969696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134</v>
      </c>
      <c r="Y218" s="798">
        <f t="shared" si="41"/>
        <v>135</v>
      </c>
      <c r="Z218" s="36">
        <f>IFERROR(IF(Y218=0,"",ROUNDUP(Y218/H218,0)*0.00902),"")</f>
        <v>0.22550000000000001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139.21111111111111</v>
      </c>
      <c r="BN218" s="64">
        <f t="shared" si="43"/>
        <v>140.25</v>
      </c>
      <c r="BO218" s="64">
        <f t="shared" si="44"/>
        <v>0.18799102132435466</v>
      </c>
      <c r="BP218" s="64">
        <f t="shared" si="45"/>
        <v>0.18939393939393939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50.185185185185183</v>
      </c>
      <c r="Y223" s="799">
        <f>IFERROR(Y215/H215,"0")+IFERROR(Y216/H216,"0")+IFERROR(Y217/H217,"0")+IFERROR(Y218/H218,"0")+IFERROR(Y219/H219,"0")+IFERROR(Y220/H220,"0")+IFERROR(Y221/H221,"0")+IFERROR(Y222/H222,"0")</f>
        <v>51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0.46001999999999998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271</v>
      </c>
      <c r="Y224" s="799">
        <f>IFERROR(SUM(Y215:Y222),"0")</f>
        <v>275.39999999999998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84</v>
      </c>
      <c r="Y230" s="798">
        <f t="shared" si="46"/>
        <v>84</v>
      </c>
      <c r="Z230" s="36">
        <f t="shared" ref="Z230:Z236" si="51">IFERROR(IF(Y230=0,"",ROUNDUP(Y230/H230,0)*0.00651),"")</f>
        <v>0.22785</v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93.45</v>
      </c>
      <c r="BN230" s="64">
        <f t="shared" si="48"/>
        <v>93.45</v>
      </c>
      <c r="BO230" s="64">
        <f t="shared" si="49"/>
        <v>0.19230769230769232</v>
      </c>
      <c r="BP230" s="64">
        <f t="shared" si="50"/>
        <v>0.19230769230769232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92</v>
      </c>
      <c r="Y236" s="798">
        <f t="shared" si="46"/>
        <v>93.6</v>
      </c>
      <c r="Z236" s="36">
        <f t="shared" si="51"/>
        <v>0.25389</v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101.89</v>
      </c>
      <c r="BN236" s="64">
        <f t="shared" si="48"/>
        <v>103.66199999999999</v>
      </c>
      <c r="BO236" s="64">
        <f t="shared" si="49"/>
        <v>0.21062271062271065</v>
      </c>
      <c r="BP236" s="64">
        <f t="shared" si="50"/>
        <v>0.2142857142857143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73.333333333333343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0.48174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176</v>
      </c>
      <c r="Y238" s="799">
        <f>IFERROR(SUM(Y226:Y236),"0")</f>
        <v>177.6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330</v>
      </c>
      <c r="Y417" s="798">
        <f t="shared" si="87"/>
        <v>330</v>
      </c>
      <c r="Z417" s="36">
        <f>IFERROR(IF(Y417=0,"",ROUNDUP(Y417/H417,0)*0.02175),"")</f>
        <v>0.47849999999999998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340.56000000000006</v>
      </c>
      <c r="BN417" s="64">
        <f t="shared" si="89"/>
        <v>340.56000000000006</v>
      </c>
      <c r="BO417" s="64">
        <f t="shared" si="90"/>
        <v>0.45833333333333331</v>
      </c>
      <c r="BP417" s="64">
        <f t="shared" si="91"/>
        <v>0.45833333333333331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161</v>
      </c>
      <c r="Y419" s="798">
        <f t="shared" si="87"/>
        <v>165</v>
      </c>
      <c r="Z419" s="36">
        <f>IFERROR(IF(Y419=0,"",ROUNDUP(Y419/H419,0)*0.02175),"")</f>
        <v>0.23924999999999999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166.15200000000002</v>
      </c>
      <c r="BN419" s="64">
        <f t="shared" si="89"/>
        <v>170.28000000000003</v>
      </c>
      <c r="BO419" s="64">
        <f t="shared" si="90"/>
        <v>0.22361111111111109</v>
      </c>
      <c r="BP419" s="64">
        <f t="shared" si="91"/>
        <v>0.22916666666666666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120</v>
      </c>
      <c r="Y421" s="798">
        <f t="shared" si="87"/>
        <v>120</v>
      </c>
      <c r="Z421" s="36">
        <f>IFERROR(IF(Y421=0,"",ROUNDUP(Y421/H421,0)*0.02175),"")</f>
        <v>0.17399999999999999</v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123.84</v>
      </c>
      <c r="BN421" s="64">
        <f t="shared" si="89"/>
        <v>123.84</v>
      </c>
      <c r="BO421" s="64">
        <f t="shared" si="90"/>
        <v>0.16666666666666666</v>
      </c>
      <c r="BP421" s="64">
        <f t="shared" si="91"/>
        <v>0.16666666666666666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290</v>
      </c>
      <c r="Y422" s="798">
        <f t="shared" si="87"/>
        <v>300</v>
      </c>
      <c r="Z422" s="36">
        <f>IFERROR(IF(Y422=0,"",ROUNDUP(Y422/H422,0)*0.02175),"")</f>
        <v>0.43499999999999994</v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299.27999999999997</v>
      </c>
      <c r="BN422" s="64">
        <f t="shared" si="89"/>
        <v>309.60000000000002</v>
      </c>
      <c r="BO422" s="64">
        <f t="shared" si="90"/>
        <v>0.40277777777777773</v>
      </c>
      <c r="BP422" s="64">
        <f t="shared" si="91"/>
        <v>0.41666666666666663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60.066666666666663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61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1.3267500000000001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901</v>
      </c>
      <c r="Y428" s="799">
        <f>IFERROR(SUM(Y416:Y426),"0")</f>
        <v>915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260</v>
      </c>
      <c r="Y430" s="798">
        <f>IFERROR(IF(X430="",0,CEILING((X430/$H430),1)*$H430),"")</f>
        <v>270</v>
      </c>
      <c r="Z430" s="36">
        <f>IFERROR(IF(Y430=0,"",ROUNDUP(Y430/H430,0)*0.02175),"")</f>
        <v>0.39149999999999996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268.32</v>
      </c>
      <c r="BN430" s="64">
        <f>IFERROR(Y430*I430/H430,"0")</f>
        <v>278.64000000000004</v>
      </c>
      <c r="BO430" s="64">
        <f>IFERROR(1/J430*(X430/H430),"0")</f>
        <v>0.36111111111111105</v>
      </c>
      <c r="BP430" s="64">
        <f>IFERROR(1/J430*(Y430/H430),"0")</f>
        <v>0.375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17.333333333333332</v>
      </c>
      <c r="Y432" s="799">
        <f>IFERROR(Y430/H430,"0")+IFERROR(Y431/H431,"0")</f>
        <v>18</v>
      </c>
      <c r="Z432" s="799">
        <f>IFERROR(IF(Z430="",0,Z430),"0")+IFERROR(IF(Z431="",0,Z431),"0")</f>
        <v>0.39149999999999996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260</v>
      </c>
      <c r="Y433" s="799">
        <f>IFERROR(SUM(Y430:Y431),"0")</f>
        <v>270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275</v>
      </c>
      <c r="Y461" s="798">
        <f>IFERROR(IF(X461="",0,CEILING((X461/$H461),1)*$H461),"")</f>
        <v>279</v>
      </c>
      <c r="Z461" s="36">
        <f>IFERROR(IF(Y461=0,"",ROUNDUP(Y461/H461,0)*0.02175),"")</f>
        <v>0.6742499999999999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292.23333333333335</v>
      </c>
      <c r="BN461" s="64">
        <f>IFERROR(Y461*I461/H461,"0")</f>
        <v>296.48400000000004</v>
      </c>
      <c r="BO461" s="64">
        <f>IFERROR(1/J461*(X461/H461),"0")</f>
        <v>0.54563492063492058</v>
      </c>
      <c r="BP461" s="64">
        <f>IFERROR(1/J461*(Y461/H461),"0")</f>
        <v>0.55357142857142849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30.555555555555557</v>
      </c>
      <c r="Y466" s="799">
        <f>IFERROR(Y461/H461,"0")+IFERROR(Y462/H462,"0")+IFERROR(Y463/H463,"0")+IFERROR(Y464/H464,"0")+IFERROR(Y465/H465,"0")</f>
        <v>31</v>
      </c>
      <c r="Z466" s="799">
        <f>IFERROR(IF(Z461="",0,Z461),"0")+IFERROR(IF(Z462="",0,Z462),"0")+IFERROR(IF(Z463="",0,Z463),"0")+IFERROR(IF(Z464="",0,Z464),"0")+IFERROR(IF(Z465="",0,Z465),"0")</f>
        <v>0.6742499999999999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275</v>
      </c>
      <c r="Y467" s="799">
        <f>IFERROR(SUM(Y461:Y465),"0")</f>
        <v>279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129</v>
      </c>
      <c r="Y518" s="798">
        <f>IFERROR(IF(X518="",0,CEILING((X518/$H518),1)*$H518),"")</f>
        <v>129.60000000000002</v>
      </c>
      <c r="Z518" s="36">
        <f>IFERROR(IF(Y518=0,"",ROUNDUP(Y518/H518,0)*0.00902),"")</f>
        <v>0.21648000000000001</v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134.01666666666668</v>
      </c>
      <c r="BN518" s="64">
        <f>IFERROR(Y518*I518/H518,"0")</f>
        <v>134.64000000000001</v>
      </c>
      <c r="BO518" s="64">
        <f>IFERROR(1/J518*(X518/H518),"0")</f>
        <v>0.18097643097643096</v>
      </c>
      <c r="BP518" s="64">
        <f>IFERROR(1/J518*(Y518/H518),"0")</f>
        <v>0.18181818181818185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23.888888888888886</v>
      </c>
      <c r="Y523" s="799">
        <f>IFERROR(Y518/H518,"0")+IFERROR(Y519/H519,"0")+IFERROR(Y520/H520,"0")+IFERROR(Y521/H521,"0")+IFERROR(Y522/H522,"0")</f>
        <v>24.000000000000004</v>
      </c>
      <c r="Z523" s="799">
        <f>IFERROR(IF(Z518="",0,Z518),"0")+IFERROR(IF(Z519="",0,Z519),"0")+IFERROR(IF(Z520="",0,Z520),"0")+IFERROR(IF(Z521="",0,Z521),"0")+IFERROR(IF(Z522="",0,Z522),"0")</f>
        <v>0.21648000000000001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129</v>
      </c>
      <c r="Y524" s="799">
        <f>IFERROR(SUM(Y518:Y522),"0")</f>
        <v>129.60000000000002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54</v>
      </c>
      <c r="Y556" s="798">
        <f t="shared" si="109"/>
        <v>58.080000000000005</v>
      </c>
      <c r="Z556" s="36">
        <f t="shared" si="110"/>
        <v>0.13156000000000001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57.68181818181818</v>
      </c>
      <c r="BN556" s="64">
        <f t="shared" si="112"/>
        <v>62.040000000000006</v>
      </c>
      <c r="BO556" s="64">
        <f t="shared" si="113"/>
        <v>9.8339160839160833E-2</v>
      </c>
      <c r="BP556" s="64">
        <f t="shared" si="114"/>
        <v>0.10576923076923078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10.227272727272727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11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0.13156000000000001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54</v>
      </c>
      <c r="Y567" s="799">
        <f>IFERROR(SUM(Y551:Y565),"0")</f>
        <v>58.080000000000005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151</v>
      </c>
      <c r="Y649" s="798">
        <f t="shared" ref="Y649:Y656" si="131">IFERROR(IF(X649="",0,CEILING((X649/$H649),1)*$H649),"")</f>
        <v>156</v>
      </c>
      <c r="Z649" s="36">
        <f>IFERROR(IF(Y649=0,"",ROUNDUP(Y649/H649,0)*0.02175),"")</f>
        <v>0.43499999999999994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161.91846153846157</v>
      </c>
      <c r="BN649" s="64">
        <f t="shared" ref="BN649:BN656" si="133">IFERROR(Y649*I649/H649,"0")</f>
        <v>167.28000000000003</v>
      </c>
      <c r="BO649" s="64">
        <f t="shared" ref="BO649:BO656" si="134">IFERROR(1/J649*(X649/H649),"0")</f>
        <v>0.34569597069597063</v>
      </c>
      <c r="BP649" s="64">
        <f t="shared" ref="BP649:BP656" si="135">IFERROR(1/J649*(Y649/H649),"0")</f>
        <v>0.3571428571428571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19.358974358974358</v>
      </c>
      <c r="Y657" s="799">
        <f>IFERROR(Y649/H649,"0")+IFERROR(Y650/H650,"0")+IFERROR(Y651/H651,"0")+IFERROR(Y652/H652,"0")+IFERROR(Y653/H653,"0")+IFERROR(Y654/H654,"0")+IFERROR(Y655/H655,"0")+IFERROR(Y656/H656,"0")</f>
        <v>20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0.43499999999999994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151</v>
      </c>
      <c r="Y658" s="799">
        <f>IFERROR(SUM(Y649:Y656),"0")</f>
        <v>156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2492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2540.6799999999998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2611.1811686091687</v>
      </c>
      <c r="Y685" s="799">
        <f>IFERROR(SUM(BN22:BN681),"0")</f>
        <v>2662.1860000000001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5</v>
      </c>
      <c r="Y686" s="38">
        <f>ROUNDUP(SUM(BP22:BP681),0)</f>
        <v>5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2736.1811686091687</v>
      </c>
      <c r="Y687" s="799">
        <f>GrossWeightTotalR+PalletQtyTotalR*25</f>
        <v>2787.1860000000001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333.90754338254339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340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4.6955999999999998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112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168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453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1185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279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129.60000000000002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58.080000000000005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156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2025-01-17T08:28:38Z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