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96517158-DDA0-4EC8-8260-2EB489C1202E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<sst xmlns="http://schemas.openxmlformats.org/spreadsheetml/2006/main" count="3251" uniqueCount="1114">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</sst>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9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300</v>
      </c>
      <c r="Y64" s="798">
        <f t="shared" si="11"/>
        <v>302.40000000000003</v>
      </c>
      <c r="Z64" s="36">
        <f>IFERROR(IF(Y64=0,"",ROUNDUP(Y64/H64,0)*0.02175),"")</f>
        <v>0.60899999999999999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0.49603174603174593</v>
      </c>
      <c r="BP64" s="64">
        <f t="shared" si="15"/>
        <v>0.5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22.5</v>
      </c>
      <c r="Y69" s="798">
        <f t="shared" si="11"/>
        <v>22.5</v>
      </c>
      <c r="Z69" s="36">
        <f>IFERROR(IF(Y69=0,"",ROUNDUP(Y69/H69,0)*0.00902),"")</f>
        <v>4.5100000000000001E-2</v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23.549999999999997</v>
      </c>
      <c r="BN69" s="64">
        <f t="shared" si="13"/>
        <v>23.549999999999997</v>
      </c>
      <c r="BO69" s="64">
        <f t="shared" si="14"/>
        <v>3.787878787878788E-2</v>
      </c>
      <c r="BP69" s="64">
        <f t="shared" si="15"/>
        <v>3.787878787878788E-2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32.777777777777771</v>
      </c>
      <c r="Y70" s="799">
        <f>IFERROR(Y62/H62,"0")+IFERROR(Y63/H63,"0")+IFERROR(Y64/H64,"0")+IFERROR(Y65/H65,"0")+IFERROR(Y66/H66,"0")+IFERROR(Y67/H67,"0")+IFERROR(Y68/H68,"0")+IFERROR(Y69/H69,"0")</f>
        <v>33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0.65410000000000001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322.5</v>
      </c>
      <c r="Y71" s="799">
        <f>IFERROR(SUM(Y62:Y69),"0")</f>
        <v>324.90000000000003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300</v>
      </c>
      <c r="Y383" s="798">
        <f>IFERROR(IF(X383="",0,CEILING((X383/$H383),1)*$H383),"")</f>
        <v>302.40000000000003</v>
      </c>
      <c r="Z383" s="36">
        <f>IFERROR(IF(Y383=0,"",ROUNDUP(Y383/H383,0)*0.02175),"")</f>
        <v>0.78299999999999992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320.14285714285717</v>
      </c>
      <c r="BN383" s="64">
        <f>IFERROR(Y383*I383/H383,"0")</f>
        <v>322.70400000000006</v>
      </c>
      <c r="BO383" s="64">
        <f>IFERROR(1/J383*(X383/H383),"0")</f>
        <v>0.63775510204081631</v>
      </c>
      <c r="BP383" s="64">
        <f>IFERROR(1/J383*(Y383/H383),"0")</f>
        <v>0.64285714285714279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35.714285714285715</v>
      </c>
      <c r="Y387" s="799">
        <f>IFERROR(Y383/H383,"0")+IFERROR(Y384/H384,"0")+IFERROR(Y385/H385,"0")+IFERROR(Y386/H386,"0")</f>
        <v>36</v>
      </c>
      <c r="Z387" s="799">
        <f>IFERROR(IF(Z383="",0,Z383),"0")+IFERROR(IF(Z384="",0,Z384),"0")+IFERROR(IF(Z385="",0,Z385),"0")+IFERROR(IF(Z386="",0,Z386),"0")</f>
        <v>0.78299999999999992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300</v>
      </c>
      <c r="Y388" s="799">
        <f>IFERROR(SUM(Y383:Y386),"0")</f>
        <v>302.40000000000003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3500</v>
      </c>
      <c r="Y417" s="798">
        <f t="shared" si="87"/>
        <v>3510</v>
      </c>
      <c r="Z417" s="36">
        <f>IFERROR(IF(Y417=0,"",ROUNDUP(Y417/H417,0)*0.02175),"")</f>
        <v>5.0894999999999992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3612</v>
      </c>
      <c r="BN417" s="64">
        <f t="shared" si="89"/>
        <v>3622.32</v>
      </c>
      <c r="BO417" s="64">
        <f t="shared" si="90"/>
        <v>4.8611111111111107</v>
      </c>
      <c r="BP417" s="64">
        <f t="shared" si="91"/>
        <v>4.875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2500</v>
      </c>
      <c r="Y421" s="798">
        <f t="shared" si="87"/>
        <v>2505</v>
      </c>
      <c r="Z421" s="36">
        <f>IFERROR(IF(Y421=0,"",ROUNDUP(Y421/H421,0)*0.02175),"")</f>
        <v>3.6322499999999995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2580</v>
      </c>
      <c r="BN421" s="64">
        <f t="shared" si="89"/>
        <v>2585.1600000000003</v>
      </c>
      <c r="BO421" s="64">
        <f t="shared" si="90"/>
        <v>3.4722222222222219</v>
      </c>
      <c r="BP421" s="64">
        <f t="shared" si="91"/>
        <v>3.4791666666666665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466.66666666666663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468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10.178999999999998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7000</v>
      </c>
      <c r="Y428" s="799">
        <f>IFERROR(SUM(Y416:Y426),"0")</f>
        <v>7020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2500</v>
      </c>
      <c r="Y430" s="798">
        <f>IFERROR(IF(X430="",0,CEILING((X430/$H430),1)*$H430),"")</f>
        <v>2505</v>
      </c>
      <c r="Z430" s="36">
        <f>IFERROR(IF(Y430=0,"",ROUNDUP(Y430/H430,0)*0.02175),"")</f>
        <v>3.6322499999999995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2580</v>
      </c>
      <c r="BN430" s="64">
        <f>IFERROR(Y430*I430/H430,"0")</f>
        <v>2585.1600000000003</v>
      </c>
      <c r="BO430" s="64">
        <f>IFERROR(1/J430*(X430/H430),"0")</f>
        <v>3.4722222222222219</v>
      </c>
      <c r="BP430" s="64">
        <f>IFERROR(1/J430*(Y430/H430),"0")</f>
        <v>3.4791666666666665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166.66666666666666</v>
      </c>
      <c r="Y432" s="799">
        <f>IFERROR(Y430/H430,"0")+IFERROR(Y431/H431,"0")</f>
        <v>167</v>
      </c>
      <c r="Z432" s="799">
        <f>IFERROR(IF(Z430="",0,Z430),"0")+IFERROR(IF(Z431="",0,Z431),"0")</f>
        <v>3.6322499999999995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2500</v>
      </c>
      <c r="Y433" s="799">
        <f>IFERROR(SUM(Y430:Y431),"0")</f>
        <v>2505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400</v>
      </c>
      <c r="Y440" s="798">
        <f>IFERROR(IF(X440="",0,CEILING((X440/$H440),1)*$H440),"")</f>
        <v>405</v>
      </c>
      <c r="Z440" s="36">
        <f>IFERROR(IF(Y440=0,"",ROUNDUP(Y440/H440,0)*0.02175),"")</f>
        <v>0.9787499999999999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425.06666666666666</v>
      </c>
      <c r="BN440" s="64">
        <f>IFERROR(Y440*I440/H440,"0")</f>
        <v>430.38</v>
      </c>
      <c r="BO440" s="64">
        <f>IFERROR(1/J440*(X440/H440),"0")</f>
        <v>0.79365079365079361</v>
      </c>
      <c r="BP440" s="64">
        <f>IFERROR(1/J440*(Y440/H440),"0")</f>
        <v>0.80357142857142849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44.444444444444443</v>
      </c>
      <c r="Y441" s="799">
        <f>IFERROR(Y440/H440,"0")</f>
        <v>45</v>
      </c>
      <c r="Z441" s="799">
        <f>IFERROR(IF(Z440="",0,Z440),"0")</f>
        <v>0.9787499999999999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400</v>
      </c>
      <c r="Y442" s="799">
        <f>IFERROR(SUM(Y440:Y440),"0")</f>
        <v>405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200</v>
      </c>
      <c r="Y456" s="798">
        <f>IFERROR(IF(X456="",0,CEILING((X456/$H456),1)*$H456),"")</f>
        <v>201.48</v>
      </c>
      <c r="Z456" s="36">
        <f>IFERROR(IF(Y456=0,"",ROUNDUP(Y456/H456,0)*0.00902),"")</f>
        <v>0.41492000000000001</v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212.32876712328769</v>
      </c>
      <c r="BN456" s="64">
        <f>IFERROR(Y456*I456/H456,"0")</f>
        <v>213.9</v>
      </c>
      <c r="BO456" s="64">
        <f>IFERROR(1/J456*(X456/H456),"0")</f>
        <v>0.34592500345925004</v>
      </c>
      <c r="BP456" s="64">
        <f>IFERROR(1/J456*(Y456/H456),"0")</f>
        <v>0.34848484848484851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45.662100456621005</v>
      </c>
      <c r="Y458" s="799">
        <f>IFERROR(Y456/H456,"0")+IFERROR(Y457/H457,"0")</f>
        <v>46</v>
      </c>
      <c r="Z458" s="799">
        <f>IFERROR(IF(Z456="",0,Z456),"0")+IFERROR(IF(Z457="",0,Z457),"0")</f>
        <v>0.41492000000000001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200</v>
      </c>
      <c r="Y459" s="799">
        <f>IFERROR(SUM(Y456:Y457),"0")</f>
        <v>201.48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100</v>
      </c>
      <c r="Y554" s="798">
        <f t="shared" si="109"/>
        <v>100.32000000000001</v>
      </c>
      <c r="Z554" s="36">
        <f t="shared" si="110"/>
        <v>0.22724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106.81818181818181</v>
      </c>
      <c r="BN554" s="64">
        <f t="shared" si="112"/>
        <v>107.16</v>
      </c>
      <c r="BO554" s="64">
        <f t="shared" si="113"/>
        <v>0.18210955710955709</v>
      </c>
      <c r="BP554" s="64">
        <f t="shared" si="114"/>
        <v>0.18269230769230771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18.939393939393938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19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0.22724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100</v>
      </c>
      <c r="Y567" s="799">
        <f>IFERROR(SUM(Y551:Y565),"0")</f>
        <v>100.32000000000001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150</v>
      </c>
      <c r="Y570" s="79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150</v>
      </c>
      <c r="Y575" s="799">
        <f>IFERROR(SUM(Y569:Y573),"0")</f>
        <v>153.12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100</v>
      </c>
      <c r="Y578" s="798">
        <f t="shared" si="115"/>
        <v>100.32000000000001</v>
      </c>
      <c r="Z578" s="36">
        <f t="shared" si="116"/>
        <v>0.22724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106.81818181818181</v>
      </c>
      <c r="BN578" s="64">
        <f t="shared" si="118"/>
        <v>107.16</v>
      </c>
      <c r="BO578" s="64">
        <f t="shared" si="119"/>
        <v>0.18210955710955709</v>
      </c>
      <c r="BP578" s="64">
        <f t="shared" si="120"/>
        <v>0.18269230769230771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100</v>
      </c>
      <c r="Y582" s="798">
        <f t="shared" si="115"/>
        <v>100.32000000000001</v>
      </c>
      <c r="Z582" s="36">
        <f t="shared" si="116"/>
        <v>0.22724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106.81818181818181</v>
      </c>
      <c r="BN582" s="64">
        <f t="shared" si="118"/>
        <v>107.16</v>
      </c>
      <c r="BO582" s="64">
        <f t="shared" si="119"/>
        <v>0.18210955710955709</v>
      </c>
      <c r="BP582" s="64">
        <f t="shared" si="120"/>
        <v>0.18269230769230771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37.878787878787875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38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0.45448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200</v>
      </c>
      <c r="Y593" s="799">
        <f>IFERROR(SUM(Y577:Y591),"0")</f>
        <v>200.64000000000001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11272.5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11320.859999999999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11683.547886892409</v>
      </c>
      <c r="Y685" s="799">
        <f>IFERROR(SUM(BN22:BN681),"0")</f>
        <v>11734.013999999997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17</v>
      </c>
      <c r="Y686" s="38">
        <f>ROUNDUP(SUM(BP22:BP681),0)</f>
        <v>17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12108.547886892409</v>
      </c>
      <c r="Y687" s="799">
        <f>GrossWeightTotalR+PalletQtyTotalR*25</f>
        <v>12159.013999999997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886.41847371299423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891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17.888079999999995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432.90000000000003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302.40000000000003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9930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201.48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454.08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