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ПАПА\Работа\РАСЧЕТЫ\РАСЧЕТЫ\16,01,25 ПОКОМ КИ филиалы\"/>
    </mc:Choice>
  </mc:AlternateContent>
  <xr:revisionPtr revIDLastSave="0" documentId="13_ncr:1_{2DC798FC-933B-4B2F-9D8B-6C3A8B3804DA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Sheet" sheetId="1" r:id="rId1"/>
  </sheets>
  <definedNames>
    <definedName name="_xlnm._FilterDatabase" localSheetId="0" hidden="1">Sheet!$A$3:$AI$96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60" i="1" l="1"/>
  <c r="S63" i="1"/>
  <c r="S64" i="1"/>
  <c r="S81" i="1"/>
  <c r="S82" i="1"/>
  <c r="S51" i="1"/>
  <c r="S43" i="1"/>
  <c r="S34" i="1"/>
  <c r="S31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6" i="1"/>
  <c r="S5" i="1"/>
  <c r="R5" i="1"/>
  <c r="AJ5" i="1"/>
  <c r="P96" i="1"/>
  <c r="K96" i="1"/>
  <c r="P95" i="1"/>
  <c r="K95" i="1"/>
  <c r="P94" i="1"/>
  <c r="K94" i="1"/>
  <c r="P93" i="1"/>
  <c r="K93" i="1"/>
  <c r="P92" i="1"/>
  <c r="K92" i="1"/>
  <c r="P91" i="1"/>
  <c r="K91" i="1"/>
  <c r="P90" i="1"/>
  <c r="K90" i="1"/>
  <c r="P89" i="1"/>
  <c r="K89" i="1"/>
  <c r="P88" i="1"/>
  <c r="K88" i="1"/>
  <c r="P87" i="1"/>
  <c r="K87" i="1"/>
  <c r="P86" i="1"/>
  <c r="K86" i="1"/>
  <c r="P85" i="1"/>
  <c r="K85" i="1"/>
  <c r="P84" i="1"/>
  <c r="K84" i="1"/>
  <c r="P83" i="1"/>
  <c r="K83" i="1"/>
  <c r="P82" i="1"/>
  <c r="K82" i="1"/>
  <c r="P81" i="1"/>
  <c r="K81" i="1"/>
  <c r="P80" i="1"/>
  <c r="K80" i="1"/>
  <c r="P79" i="1"/>
  <c r="K79" i="1"/>
  <c r="P78" i="1"/>
  <c r="K78" i="1"/>
  <c r="P77" i="1"/>
  <c r="K77" i="1"/>
  <c r="P76" i="1"/>
  <c r="K76" i="1"/>
  <c r="P75" i="1"/>
  <c r="K75" i="1"/>
  <c r="P74" i="1"/>
  <c r="K74" i="1"/>
  <c r="P73" i="1"/>
  <c r="K73" i="1"/>
  <c r="P72" i="1"/>
  <c r="K72" i="1"/>
  <c r="P71" i="1"/>
  <c r="K71" i="1"/>
  <c r="P70" i="1"/>
  <c r="K70" i="1"/>
  <c r="P69" i="1"/>
  <c r="K69" i="1"/>
  <c r="P68" i="1"/>
  <c r="K68" i="1"/>
  <c r="P67" i="1"/>
  <c r="K67" i="1"/>
  <c r="P66" i="1"/>
  <c r="K66" i="1"/>
  <c r="P65" i="1"/>
  <c r="K65" i="1"/>
  <c r="P64" i="1"/>
  <c r="K64" i="1"/>
  <c r="P63" i="1"/>
  <c r="K63" i="1"/>
  <c r="P62" i="1"/>
  <c r="K62" i="1"/>
  <c r="P61" i="1"/>
  <c r="K61" i="1"/>
  <c r="P60" i="1"/>
  <c r="K60" i="1"/>
  <c r="P59" i="1"/>
  <c r="K59" i="1"/>
  <c r="P58" i="1"/>
  <c r="K58" i="1"/>
  <c r="P57" i="1"/>
  <c r="K57" i="1"/>
  <c r="P56" i="1"/>
  <c r="K56" i="1"/>
  <c r="P55" i="1"/>
  <c r="K55" i="1"/>
  <c r="P54" i="1"/>
  <c r="K54" i="1"/>
  <c r="P53" i="1"/>
  <c r="K53" i="1"/>
  <c r="P52" i="1"/>
  <c r="K52" i="1"/>
  <c r="P51" i="1"/>
  <c r="K51" i="1"/>
  <c r="P50" i="1"/>
  <c r="K50" i="1"/>
  <c r="P49" i="1"/>
  <c r="K49" i="1"/>
  <c r="P48" i="1"/>
  <c r="K48" i="1"/>
  <c r="P47" i="1"/>
  <c r="K47" i="1"/>
  <c r="P46" i="1"/>
  <c r="K46" i="1"/>
  <c r="P45" i="1"/>
  <c r="K45" i="1"/>
  <c r="P44" i="1"/>
  <c r="K44" i="1"/>
  <c r="P43" i="1"/>
  <c r="K43" i="1"/>
  <c r="P42" i="1"/>
  <c r="K42" i="1"/>
  <c r="P41" i="1"/>
  <c r="K41" i="1"/>
  <c r="P40" i="1"/>
  <c r="K40" i="1"/>
  <c r="P39" i="1"/>
  <c r="K39" i="1"/>
  <c r="P38" i="1"/>
  <c r="K38" i="1"/>
  <c r="P37" i="1"/>
  <c r="K37" i="1"/>
  <c r="P36" i="1"/>
  <c r="K36" i="1"/>
  <c r="P35" i="1"/>
  <c r="K35" i="1"/>
  <c r="P34" i="1"/>
  <c r="K34" i="1"/>
  <c r="P33" i="1"/>
  <c r="K33" i="1"/>
  <c r="P32" i="1"/>
  <c r="K32" i="1"/>
  <c r="P31" i="1"/>
  <c r="K31" i="1"/>
  <c r="P30" i="1"/>
  <c r="K30" i="1"/>
  <c r="P29" i="1"/>
  <c r="K29" i="1"/>
  <c r="P28" i="1"/>
  <c r="K28" i="1"/>
  <c r="P27" i="1"/>
  <c r="K27" i="1"/>
  <c r="P26" i="1"/>
  <c r="K26" i="1"/>
  <c r="P25" i="1"/>
  <c r="K25" i="1"/>
  <c r="P24" i="1"/>
  <c r="K24" i="1"/>
  <c r="P23" i="1"/>
  <c r="K23" i="1"/>
  <c r="P22" i="1"/>
  <c r="K22" i="1"/>
  <c r="P21" i="1"/>
  <c r="K21" i="1"/>
  <c r="P20" i="1"/>
  <c r="K20" i="1"/>
  <c r="P19" i="1"/>
  <c r="K19" i="1"/>
  <c r="P18" i="1"/>
  <c r="K18" i="1"/>
  <c r="P17" i="1"/>
  <c r="K17" i="1"/>
  <c r="P16" i="1"/>
  <c r="K16" i="1"/>
  <c r="P15" i="1"/>
  <c r="K15" i="1"/>
  <c r="P14" i="1"/>
  <c r="K14" i="1"/>
  <c r="P13" i="1"/>
  <c r="K13" i="1"/>
  <c r="P12" i="1"/>
  <c r="K12" i="1"/>
  <c r="P11" i="1"/>
  <c r="K11" i="1"/>
  <c r="P10" i="1"/>
  <c r="K10" i="1"/>
  <c r="P9" i="1"/>
  <c r="K9" i="1"/>
  <c r="H9" i="1"/>
  <c r="P8" i="1"/>
  <c r="K8" i="1"/>
  <c r="P7" i="1"/>
  <c r="K7" i="1"/>
  <c r="P6" i="1"/>
  <c r="K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L5" i="1"/>
  <c r="K5" i="1"/>
  <c r="J5" i="1"/>
  <c r="F5" i="1"/>
  <c r="E5" i="1"/>
  <c r="W6" i="1" l="1"/>
  <c r="V6" i="1"/>
  <c r="W7" i="1"/>
  <c r="Q7" i="1"/>
  <c r="W8" i="1"/>
  <c r="Q8" i="1"/>
  <c r="W9" i="1"/>
  <c r="V9" i="1"/>
  <c r="W10" i="1"/>
  <c r="Q10" i="1"/>
  <c r="W11" i="1"/>
  <c r="Q11" i="1"/>
  <c r="W12" i="1"/>
  <c r="V12" i="1"/>
  <c r="W13" i="1"/>
  <c r="Q13" i="1"/>
  <c r="W14" i="1"/>
  <c r="V14" i="1"/>
  <c r="W15" i="1"/>
  <c r="Q15" i="1"/>
  <c r="W16" i="1"/>
  <c r="V16" i="1"/>
  <c r="W17" i="1"/>
  <c r="Q17" i="1"/>
  <c r="W18" i="1"/>
  <c r="Q18" i="1"/>
  <c r="W19" i="1"/>
  <c r="Q19" i="1"/>
  <c r="W20" i="1"/>
  <c r="Q20" i="1"/>
  <c r="W21" i="1"/>
  <c r="Q21" i="1"/>
  <c r="W22" i="1"/>
  <c r="Q22" i="1"/>
  <c r="W23" i="1"/>
  <c r="Q23" i="1"/>
  <c r="W24" i="1"/>
  <c r="Q24" i="1"/>
  <c r="W25" i="1"/>
  <c r="Q25" i="1"/>
  <c r="W26" i="1"/>
  <c r="V26" i="1"/>
  <c r="W27" i="1"/>
  <c r="V27" i="1"/>
  <c r="W28" i="1"/>
  <c r="Q28" i="1"/>
  <c r="W29" i="1"/>
  <c r="Q29" i="1"/>
  <c r="W30" i="1"/>
  <c r="V30" i="1"/>
  <c r="W31" i="1"/>
  <c r="Q31" i="1"/>
  <c r="W32" i="1"/>
  <c r="Q32" i="1"/>
  <c r="W33" i="1"/>
  <c r="Q33" i="1"/>
  <c r="W34" i="1"/>
  <c r="Q34" i="1"/>
  <c r="W35" i="1"/>
  <c r="Q35" i="1"/>
  <c r="W36" i="1"/>
  <c r="Q36" i="1"/>
  <c r="W37" i="1"/>
  <c r="V37" i="1"/>
  <c r="W38" i="1"/>
  <c r="Q38" i="1"/>
  <c r="W39" i="1"/>
  <c r="Q39" i="1"/>
  <c r="W40" i="1"/>
  <c r="Q40" i="1"/>
  <c r="W41" i="1"/>
  <c r="V41" i="1"/>
  <c r="W42" i="1"/>
  <c r="Q42" i="1"/>
  <c r="W43" i="1"/>
  <c r="Q43" i="1"/>
  <c r="W44" i="1"/>
  <c r="Q44" i="1"/>
  <c r="W45" i="1"/>
  <c r="V45" i="1"/>
  <c r="W46" i="1"/>
  <c r="Q46" i="1"/>
  <c r="W47" i="1"/>
  <c r="Q47" i="1"/>
  <c r="W48" i="1"/>
  <c r="Q48" i="1"/>
  <c r="W49" i="1"/>
  <c r="Q49" i="1"/>
  <c r="W50" i="1"/>
  <c r="Q50" i="1"/>
  <c r="W51" i="1"/>
  <c r="Q51" i="1"/>
  <c r="W52" i="1"/>
  <c r="V52" i="1"/>
  <c r="W53" i="1"/>
  <c r="Q53" i="1"/>
  <c r="W54" i="1"/>
  <c r="Q54" i="1"/>
  <c r="W55" i="1"/>
  <c r="Q55" i="1"/>
  <c r="W56" i="1"/>
  <c r="V56" i="1"/>
  <c r="W57" i="1"/>
  <c r="Q57" i="1"/>
  <c r="W58" i="1"/>
  <c r="Q58" i="1"/>
  <c r="W59" i="1"/>
  <c r="Q59" i="1"/>
  <c r="W60" i="1"/>
  <c r="Q60" i="1"/>
  <c r="W61" i="1"/>
  <c r="Q61" i="1"/>
  <c r="W62" i="1"/>
  <c r="V62" i="1"/>
  <c r="W63" i="1"/>
  <c r="Q63" i="1"/>
  <c r="W64" i="1"/>
  <c r="Q64" i="1"/>
  <c r="W65" i="1"/>
  <c r="V65" i="1"/>
  <c r="W66" i="1"/>
  <c r="V66" i="1"/>
  <c r="W67" i="1"/>
  <c r="V67" i="1"/>
  <c r="W68" i="1"/>
  <c r="V68" i="1"/>
  <c r="W69" i="1"/>
  <c r="V69" i="1"/>
  <c r="W70" i="1"/>
  <c r="V70" i="1"/>
  <c r="W71" i="1"/>
  <c r="V71" i="1"/>
  <c r="W72" i="1"/>
  <c r="Q72" i="1"/>
  <c r="W73" i="1"/>
  <c r="V73" i="1"/>
  <c r="W74" i="1"/>
  <c r="V74" i="1"/>
  <c r="W75" i="1"/>
  <c r="Q75" i="1"/>
  <c r="W76" i="1"/>
  <c r="V76" i="1"/>
  <c r="W77" i="1"/>
  <c r="Q77" i="1"/>
  <c r="W78" i="1"/>
  <c r="V78" i="1"/>
  <c r="W79" i="1"/>
  <c r="V79" i="1"/>
  <c r="W80" i="1"/>
  <c r="V80" i="1"/>
  <c r="W81" i="1"/>
  <c r="Q81" i="1"/>
  <c r="W82" i="1"/>
  <c r="Q82" i="1"/>
  <c r="W83" i="1"/>
  <c r="Q83" i="1"/>
  <c r="W84" i="1"/>
  <c r="Q84" i="1"/>
  <c r="W85" i="1"/>
  <c r="Q85" i="1"/>
  <c r="W86" i="1"/>
  <c r="Q86" i="1"/>
  <c r="W87" i="1"/>
  <c r="V87" i="1"/>
  <c r="W88" i="1"/>
  <c r="V88" i="1"/>
  <c r="W89" i="1"/>
  <c r="V89" i="1"/>
  <c r="W90" i="1"/>
  <c r="Q90" i="1"/>
  <c r="W91" i="1"/>
  <c r="V91" i="1"/>
  <c r="W92" i="1"/>
  <c r="V92" i="1"/>
  <c r="W93" i="1"/>
  <c r="V93" i="1"/>
  <c r="W94" i="1"/>
  <c r="V94" i="1"/>
  <c r="W95" i="1"/>
  <c r="Q95" i="1"/>
  <c r="W96" i="1"/>
  <c r="V96" i="1"/>
  <c r="V95" i="1" l="1"/>
  <c r="V90" i="1"/>
  <c r="V86" i="1"/>
  <c r="V85" i="1"/>
  <c r="V84" i="1"/>
  <c r="V83" i="1"/>
  <c r="V82" i="1"/>
  <c r="V81" i="1"/>
  <c r="V77" i="1"/>
  <c r="V75" i="1"/>
  <c r="V72" i="1"/>
  <c r="V64" i="1"/>
  <c r="V63" i="1"/>
  <c r="V61" i="1"/>
  <c r="V60" i="1"/>
  <c r="V59" i="1"/>
  <c r="V58" i="1"/>
  <c r="V57" i="1"/>
  <c r="V55" i="1"/>
  <c r="V54" i="1"/>
  <c r="V53" i="1"/>
  <c r="V51" i="1"/>
  <c r="V50" i="1"/>
  <c r="V49" i="1"/>
  <c r="V48" i="1"/>
  <c r="V47" i="1"/>
  <c r="V46" i="1"/>
  <c r="V44" i="1"/>
  <c r="V43" i="1"/>
  <c r="V42" i="1"/>
  <c r="V40" i="1"/>
  <c r="V39" i="1"/>
  <c r="V38" i="1"/>
  <c r="V36" i="1"/>
  <c r="V35" i="1"/>
  <c r="V34" i="1"/>
  <c r="V33" i="1"/>
  <c r="V32" i="1"/>
  <c r="V31" i="1"/>
  <c r="V29" i="1"/>
  <c r="V28" i="1"/>
  <c r="V25" i="1"/>
  <c r="V24" i="1"/>
  <c r="V23" i="1"/>
  <c r="V22" i="1"/>
  <c r="V21" i="1"/>
  <c r="V20" i="1"/>
  <c r="V19" i="1"/>
  <c r="V18" i="1"/>
  <c r="V17" i="1"/>
  <c r="V15" i="1"/>
  <c r="V13" i="1"/>
  <c r="V11" i="1"/>
  <c r="V10" i="1"/>
  <c r="V8" i="1"/>
  <c r="AI5" i="1"/>
  <c r="V7" i="1"/>
  <c r="Q5" i="1"/>
</calcChain>
</file>

<file path=xl/sharedStrings.xml><?xml version="1.0" encoding="utf-8"?>
<sst xmlns="http://schemas.openxmlformats.org/spreadsheetml/2006/main" count="363" uniqueCount="152">
  <si>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</si>
  <si>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</si>
  <si>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</si>
  <si>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</si>
  <si>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</si>
  <si>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</si>
  <si>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</si>
  <si>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</si>
  <si>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</si>
  <si>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</si>
  <si>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</si>
  <si>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</si>
  <si>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</si>
  <si>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</si>
  <si>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</si>
  <si>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</si>
  <si>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</si>
  <si>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</si>
  <si>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</si>
  <si>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</si>
  <si>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</si>
  <si>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</si>
  <si>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</si>
  <si>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13,01,</t>
  </si>
  <si>
    <t>18,01,</t>
  </si>
  <si>
    <t>15,01,</t>
  </si>
  <si>
    <t>09,01,</t>
  </si>
  <si>
    <t>08,01,</t>
  </si>
  <si>
    <t>30,12,</t>
  </si>
  <si>
    <t>26,12,</t>
  </si>
  <si>
    <t>19,12,</t>
  </si>
  <si>
    <t>18,12,</t>
  </si>
  <si>
    <t>12,12,</t>
  </si>
  <si>
    <t>11,12,</t>
  </si>
  <si>
    <t>05,12,</t>
  </si>
  <si>
    <t>04,12,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</si>
  <si>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</si>
  <si>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</si>
  <si>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</si>
  <si>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</si>
  <si>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сети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</si>
  <si>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</si>
  <si>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</si>
  <si>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не в матрице</t>
  </si>
  <si>
    <t>завод вывел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</si>
  <si>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</si>
  <si>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</si>
  <si>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</si>
  <si>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</si>
  <si>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нужно увеличить продажи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</si>
  <si>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</si>
  <si>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</si>
  <si>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</si>
  <si>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</si>
  <si>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</si>
  <si>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</si>
  <si>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</si>
  <si>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</si>
  <si>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</si>
  <si>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</si>
  <si>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</si>
  <si>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</si>
  <si>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</si>
  <si>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</si>
  <si>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</si>
  <si>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charset val="1"/>
      </rPr>
      <t xml:space="preserve"> / ротация на новинки</t>
    </r>
  </si>
  <si>
    <t xml:space="preserve"> 247  Сардельки Нежные, ВЕС.  ПОКОМ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</si>
  <si>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  <charset val="1"/>
      </rPr>
      <t xml:space="preserve"> / нет потребности / перемещение из Мелитополя (ЗАЧЕМ?)</t>
    </r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</si>
  <si>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</si>
  <si>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</si>
  <si>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</si>
  <si>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</si>
  <si>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</si>
  <si>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</si>
  <si>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</si>
  <si>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</si>
  <si>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</si>
  <si>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</si>
  <si>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</si>
  <si>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</si>
  <si>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</si>
  <si>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</si>
  <si>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292  Сосиски Молочные Дугушка, ВЕС. 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</si>
  <si>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</si>
  <si>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</si>
  <si>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</si>
  <si>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</si>
  <si>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нужно увеличить продажи / возможны скачки продаж из-за оптовика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</si>
  <si>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</si>
  <si>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</si>
  <si>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</si>
  <si>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</si>
  <si>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</si>
  <si>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</si>
  <si>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</si>
  <si>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</si>
  <si>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</si>
  <si>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</si>
  <si>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11,12,24 в уценку 10 шт. / 26,11,24 в уценку 178 шт. / возможны скачки продаж из-за оптовика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</si>
  <si>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</si>
  <si>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</si>
  <si>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</si>
  <si>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</si>
  <si>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</si>
  <si>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</si>
  <si>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</si>
  <si>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</si>
  <si>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</si>
  <si>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</si>
  <si>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</si>
  <si>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</si>
  <si>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нет потребности / 14,01,25 в уценку 19 шт. / 29,10,24 в уценку 19 шт.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</si>
  <si>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</si>
  <si>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</si>
  <si>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</si>
  <si>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</si>
  <si>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нет потребности / 27,12,24 в уценку 9 шт. / 29,10,24 в уценку 13 шт.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</si>
  <si>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</si>
  <si>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</si>
  <si>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</si>
  <si>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</si>
  <si>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</si>
  <si>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</si>
  <si>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</si>
  <si>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</si>
  <si>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</si>
  <si>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</si>
  <si>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14,01,25 в уценку 100 шт.</t>
  </si>
  <si>
    <t xml:space="preserve"> 447  Колбаски Краковюрст ТМ Баварушка с изысканными пряностями в оболочке NDX в в.у 0,2 кг. ПОКОМ </t>
  </si>
  <si>
    <t>нужно увеличить продажи!!!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</si>
  <si>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</si>
  <si>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</si>
  <si>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</si>
  <si>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</si>
  <si>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</si>
  <si>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</si>
  <si>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</si>
  <si>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</si>
  <si>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</si>
  <si>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</si>
  <si>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</si>
  <si>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</si>
  <si>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</si>
  <si>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</si>
  <si>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</si>
  <si>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504  Ветчина Мясорубская с окороком 0,33кг срез ТМ Стародворье  ПОКОМ</t>
  </si>
  <si>
    <t>новинка</t>
  </si>
  <si>
    <t>505  Ветчина Стародворская ТМ Стародворье брикет 0,33 кг.  ПОКОМ</t>
  </si>
  <si>
    <t>14,01,25 в уценку 25 шт.</t>
  </si>
  <si>
    <t>заказ</t>
  </si>
  <si>
    <t>20,01,(1)</t>
  </si>
  <si>
    <t>20,01,(2)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</si>
</sst>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rgb="FF000000"/>
      <name val="Calibri"/>
      <family val="2"/>
      <charset val="1"/>
    </font>
    <font>
      <sz val="10"/>
      <name val="Arial"/>
      <charset val="1"/>
    </font>
    <font>
      <b/>
      <sz val="11"/>
      <name val="Calibri"/>
      <charset val="1"/>
    </font>
    <font>
      <b/>
      <sz val="11"/>
      <color rgb="FFFF0000"/>
      <name val="Calibri"/>
      <charset val="1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13E22E"/>
        <bgColor rgb="FF33CCCC"/>
      </patternFill>
    </fill>
    <fill>
      <patternFill patternType="solid">
        <fgColor rgb="FF758CE0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2" fontId="0" fillId="0" borderId="0" xfId="0" applyNumberFormat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3" fillId="2" borderId="0" xfId="1" applyNumberFormat="1" applyFont="1" applyFill="1"/>
    <xf numFmtId="164" fontId="2" fillId="3" borderId="0" xfId="1" applyNumberFormat="1" applyFont="1" applyFill="1"/>
    <xf numFmtId="164" fontId="1" fillId="4" borderId="0" xfId="1" applyNumberFormat="1" applyFill="1"/>
    <xf numFmtId="164" fontId="1" fillId="0" borderId="1" xfId="1" applyNumberFormat="1" applyBorder="1"/>
    <xf numFmtId="164" fontId="1" fillId="5" borderId="0" xfId="1" applyNumberFormat="1" applyFont="1" applyFill="1"/>
    <xf numFmtId="2" fontId="1" fillId="5" borderId="0" xfId="1" applyNumberFormat="1" applyFill="1"/>
    <xf numFmtId="164" fontId="1" fillId="5" borderId="1" xfId="1" applyNumberFormat="1" applyFill="1" applyBorder="1"/>
    <xf numFmtId="164" fontId="1" fillId="6" borderId="0" xfId="1" applyNumberFormat="1" applyFont="1" applyFill="1"/>
    <xf numFmtId="164" fontId="4" fillId="6" borderId="0" xfId="1" applyNumberFormat="1" applyFont="1" applyFill="1"/>
    <xf numFmtId="164" fontId="5" fillId="6" borderId="0" xfId="1" applyNumberFormat="1" applyFont="1" applyFill="1"/>
    <xf numFmtId="164" fontId="1" fillId="7" borderId="0" xfId="1" applyNumberFormat="1" applyFont="1" applyFill="1"/>
    <xf numFmtId="2" fontId="1" fillId="7" borderId="0" xfId="1" applyNumberFormat="1" applyFill="1"/>
    <xf numFmtId="164" fontId="1" fillId="7" borderId="1" xfId="1" applyNumberFormat="1" applyFill="1" applyBorder="1"/>
    <xf numFmtId="164" fontId="4" fillId="7" borderId="0" xfId="1" applyNumberFormat="1" applyFont="1" applyFill="1"/>
    <xf numFmtId="164" fontId="4" fillId="0" borderId="0" xfId="1" applyNumberFormat="1" applyFont="1"/>
  </cellXfs>
  <cellStyles count="2">
    <cellStyle name="Arial10px" xfId="1" xr:uid="{00000000-0005-0000-0000-000006000000}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13E22E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58CE0"/>
      <rgbColor rgb="FF993366"/>
      <rgbColor rgb="FFFFF4C5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6" sqref="U6"/>
    </sheetView>
  </sheetViews>
  <sheetFormatPr defaultColWidth="8.5703125" defaultRowHeight="15" x14ac:dyDescent="0.25"/>
  <cols>
    <col min="1" max="1" width="49.140625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6.140625" customWidth="1"/>
    <col min="10" max="11" width="4.7109375" customWidth="1"/>
    <col min="12" max="13" width="0.42578125" customWidth="1"/>
    <col min="14" max="14" width="4.5703125" customWidth="1"/>
    <col min="15" max="15" width="4.85546875" customWidth="1"/>
    <col min="16" max="16" width="4.5703125" customWidth="1"/>
    <col min="17" max="20" width="7" customWidth="1"/>
    <col min="21" max="21" width="11.7109375" customWidth="1"/>
    <col min="22" max="23" width="5" customWidth="1"/>
    <col min="24" max="33" width="4.42578125" customWidth="1"/>
    <col min="34" max="34" width="24.28515625" customWidth="1"/>
    <col min="35" max="36" width="7" customWidth="1"/>
    <col min="37" max="52" width="8" customWidth="1"/>
  </cols>
  <sheetData>
    <row r="1" spans="1:52" x14ac:dyDescent="0.25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x14ac:dyDescent="0.25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13</v>
      </c>
      <c r="P3" s="4" t="s">
        <v>14</v>
      </c>
      <c r="Q3" s="6" t="s">
        <v>15</v>
      </c>
      <c r="R3" s="6" t="s">
        <v>149</v>
      </c>
      <c r="S3" s="6" t="s">
        <v>149</v>
      </c>
      <c r="T3" s="7" t="s">
        <v>16</v>
      </c>
      <c r="U3" s="7" t="s">
        <v>17</v>
      </c>
      <c r="V3" s="4" t="s">
        <v>18</v>
      </c>
      <c r="W3" s="4" t="s">
        <v>19</v>
      </c>
      <c r="X3" s="4" t="s">
        <v>20</v>
      </c>
      <c r="Y3" s="4" t="s">
        <v>20</v>
      </c>
      <c r="Z3" s="4" t="s">
        <v>20</v>
      </c>
      <c r="AA3" s="4" t="s">
        <v>20</v>
      </c>
      <c r="AB3" s="4" t="s">
        <v>20</v>
      </c>
      <c r="AC3" s="4" t="s">
        <v>20</v>
      </c>
      <c r="AD3" s="4" t="s">
        <v>20</v>
      </c>
      <c r="AE3" s="4" t="s">
        <v>20</v>
      </c>
      <c r="AF3" s="4" t="s">
        <v>20</v>
      </c>
      <c r="AG3" s="4" t="s">
        <v>20</v>
      </c>
      <c r="AH3" s="4" t="s">
        <v>21</v>
      </c>
      <c r="AI3" s="4" t="s">
        <v>22</v>
      </c>
      <c r="AJ3" s="4" t="s">
        <v>22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x14ac:dyDescent="0.25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 t="s">
        <v>23</v>
      </c>
      <c r="O4" s="2" t="s">
        <v>24</v>
      </c>
      <c r="P4" s="2" t="s">
        <v>25</v>
      </c>
      <c r="Q4" s="2"/>
      <c r="R4" s="2" t="s">
        <v>150</v>
      </c>
      <c r="S4" s="2" t="s">
        <v>151</v>
      </c>
      <c r="T4" s="2"/>
      <c r="U4" s="2"/>
      <c r="V4" s="2"/>
      <c r="W4" s="2"/>
      <c r="X4" s="2" t="s">
        <v>26</v>
      </c>
      <c r="Y4" s="2" t="s">
        <v>27</v>
      </c>
      <c r="Z4" s="2" t="s">
        <v>28</v>
      </c>
      <c r="AA4" s="2" t="s">
        <v>29</v>
      </c>
      <c r="AB4" s="2" t="s">
        <v>30</v>
      </c>
      <c r="AC4" s="2" t="s">
        <v>31</v>
      </c>
      <c r="AD4" s="2" t="s">
        <v>32</v>
      </c>
      <c r="AE4" s="2" t="s">
        <v>33</v>
      </c>
      <c r="AF4" s="2" t="s">
        <v>34</v>
      </c>
      <c r="AG4" s="2" t="s">
        <v>35</v>
      </c>
      <c r="AH4" s="2"/>
      <c r="AI4" s="2" t="s">
        <v>150</v>
      </c>
      <c r="AJ4" s="2" t="s">
        <v>151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 x14ac:dyDescent="0.25">
      <c r="A5" s="2"/>
      <c r="B5" s="2"/>
      <c r="C5" s="2"/>
      <c r="D5" s="2"/>
      <c r="E5" s="8">
        <f>SUM(E6:E500)</f>
        <v>11747.191999999997</v>
      </c>
      <c r="F5" s="8">
        <f>SUM(F6:F500)</f>
        <v>11775.287000000002</v>
      </c>
      <c r="G5" s="3"/>
      <c r="H5" s="2"/>
      <c r="I5" s="2"/>
      <c r="J5" s="8">
        <f t="shared" ref="J5:T5" si="0">SUM(J6:J500)</f>
        <v>11891.485000000001</v>
      </c>
      <c r="K5" s="8">
        <f t="shared" si="0"/>
        <v>-144.29299999999984</v>
      </c>
      <c r="L5" s="8">
        <f t="shared" si="0"/>
        <v>0</v>
      </c>
      <c r="M5" s="8">
        <f t="shared" si="0"/>
        <v>0</v>
      </c>
      <c r="N5" s="8">
        <f t="shared" si="0"/>
        <v>1527.2763966666669</v>
      </c>
      <c r="O5" s="8">
        <f t="shared" si="0"/>
        <v>10685.115603333335</v>
      </c>
      <c r="P5" s="8">
        <f t="shared" si="0"/>
        <v>2349.4384000000009</v>
      </c>
      <c r="Q5" s="8">
        <f t="shared" si="0"/>
        <v>4769.5570000000007</v>
      </c>
      <c r="R5" s="8">
        <f t="shared" si="0"/>
        <v>2012.9764000000011</v>
      </c>
      <c r="S5" s="8">
        <f t="shared" si="0"/>
        <v>2756.5805999999989</v>
      </c>
      <c r="T5" s="8">
        <f t="shared" si="0"/>
        <v>0</v>
      </c>
      <c r="U5" s="2"/>
      <c r="V5" s="2"/>
      <c r="W5" s="2"/>
      <c r="X5" s="8">
        <f t="shared" ref="X5:AG5" si="1">SUM(X6:X500)</f>
        <v>1821.6224999999999</v>
      </c>
      <c r="Y5" s="8">
        <f t="shared" si="1"/>
        <v>1727.9953333333326</v>
      </c>
      <c r="Z5" s="8">
        <f t="shared" si="1"/>
        <v>2899.4515999999994</v>
      </c>
      <c r="AA5" s="8">
        <f t="shared" si="1"/>
        <v>2359.5655999999999</v>
      </c>
      <c r="AB5" s="8">
        <f t="shared" si="1"/>
        <v>2245.161599999999</v>
      </c>
      <c r="AC5" s="8">
        <f t="shared" si="1"/>
        <v>2108.7898000000005</v>
      </c>
      <c r="AD5" s="8">
        <f t="shared" si="1"/>
        <v>2043.1137999999999</v>
      </c>
      <c r="AE5" s="8">
        <f t="shared" si="1"/>
        <v>2119.7368000000001</v>
      </c>
      <c r="AF5" s="8">
        <f t="shared" si="1"/>
        <v>2079.8965999999996</v>
      </c>
      <c r="AG5" s="8">
        <f t="shared" si="1"/>
        <v>2004.0521999999989</v>
      </c>
      <c r="AH5" s="2"/>
      <c r="AI5" s="8">
        <f>SUM(AI6:AI500)</f>
        <v>1325</v>
      </c>
      <c r="AJ5" s="8">
        <f>SUM(AJ6:AJ500)</f>
        <v>2492</v>
      </c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 x14ac:dyDescent="0.25">
      <c r="A6" s="2" t="s">
        <v>36</v>
      </c>
      <c r="B6" s="2" t="s">
        <v>37</v>
      </c>
      <c r="C6" s="2">
        <v>170.59899999999999</v>
      </c>
      <c r="D6" s="2">
        <v>208.41200000000001</v>
      </c>
      <c r="E6" s="2">
        <v>94.111999999999995</v>
      </c>
      <c r="F6" s="2">
        <v>257.178</v>
      </c>
      <c r="G6" s="3">
        <v>1</v>
      </c>
      <c r="H6" s="2">
        <v>50</v>
      </c>
      <c r="I6" s="2" t="s">
        <v>38</v>
      </c>
      <c r="J6" s="2">
        <v>92.7</v>
      </c>
      <c r="K6" s="2">
        <f t="shared" ref="K6:K37" si="2">E6-J6</f>
        <v>1.4119999999999919</v>
      </c>
      <c r="L6" s="2"/>
      <c r="M6" s="2"/>
      <c r="N6" s="2"/>
      <c r="O6" s="2"/>
      <c r="P6" s="2">
        <f t="shared" ref="P6:P37" si="3">E6/5</f>
        <v>18.822399999999998</v>
      </c>
      <c r="Q6" s="9"/>
      <c r="R6" s="9">
        <f>Q6-S6</f>
        <v>0</v>
      </c>
      <c r="S6" s="9"/>
      <c r="T6" s="9"/>
      <c r="U6" s="2"/>
      <c r="V6" s="2">
        <f t="shared" ref="V6:V37" si="4">(F6+N6+O6+Q6)/P6</f>
        <v>13.663401054063245</v>
      </c>
      <c r="W6" s="2">
        <f t="shared" ref="W6:W37" si="5">(F6+N6+O6)/P6</f>
        <v>13.663401054063245</v>
      </c>
      <c r="X6" s="2">
        <v>28.324249999999999</v>
      </c>
      <c r="Y6" s="2">
        <v>34.5283333333333</v>
      </c>
      <c r="Z6" s="2">
        <v>32.536799999999999</v>
      </c>
      <c r="AA6" s="2">
        <v>25.67</v>
      </c>
      <c r="AB6" s="2">
        <v>23.8048</v>
      </c>
      <c r="AC6" s="2">
        <v>25.104800000000001</v>
      </c>
      <c r="AD6" s="2">
        <v>21.938400000000001</v>
      </c>
      <c r="AE6" s="2">
        <v>20.922000000000001</v>
      </c>
      <c r="AF6" s="2">
        <v>19.968399999999999</v>
      </c>
      <c r="AG6" s="2">
        <v>20.133600000000001</v>
      </c>
      <c r="AH6" s="2"/>
      <c r="AI6" s="2">
        <f>ROUND(R6*G6,0)</f>
        <v>0</v>
      </c>
      <c r="AJ6" s="2">
        <f>ROUND(S6*G6,0)</f>
        <v>0</v>
      </c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 x14ac:dyDescent="0.25">
      <c r="A7" s="2" t="s">
        <v>39</v>
      </c>
      <c r="B7" s="2" t="s">
        <v>37</v>
      </c>
      <c r="C7" s="2">
        <v>153.91800000000001</v>
      </c>
      <c r="D7" s="2">
        <v>2.1</v>
      </c>
      <c r="E7" s="2">
        <v>61.402000000000001</v>
      </c>
      <c r="F7" s="2">
        <v>90.924000000000007</v>
      </c>
      <c r="G7" s="3">
        <v>1</v>
      </c>
      <c r="H7" s="2">
        <v>45</v>
      </c>
      <c r="I7" s="2" t="s">
        <v>38</v>
      </c>
      <c r="J7" s="2">
        <v>55.6</v>
      </c>
      <c r="K7" s="2">
        <f t="shared" si="2"/>
        <v>5.8019999999999996</v>
      </c>
      <c r="L7" s="2"/>
      <c r="M7" s="2"/>
      <c r="N7" s="2"/>
      <c r="O7" s="2">
        <v>31.88</v>
      </c>
      <c r="P7" s="2">
        <f t="shared" si="3"/>
        <v>12.2804</v>
      </c>
      <c r="Q7" s="9">
        <f>12*P7-O7-N7-F7</f>
        <v>24.5608</v>
      </c>
      <c r="R7" s="9">
        <f t="shared" ref="R7:R70" si="6">Q7-S7</f>
        <v>24.5608</v>
      </c>
      <c r="S7" s="9"/>
      <c r="T7" s="9"/>
      <c r="U7" s="2"/>
      <c r="V7" s="2">
        <f t="shared" si="4"/>
        <v>12</v>
      </c>
      <c r="W7" s="2">
        <f t="shared" si="5"/>
        <v>10</v>
      </c>
      <c r="X7" s="2">
        <v>12.6675</v>
      </c>
      <c r="Y7" s="2">
        <v>14.963333333333299</v>
      </c>
      <c r="Z7" s="2">
        <v>18.677199999999999</v>
      </c>
      <c r="AA7" s="2">
        <v>13.489000000000001</v>
      </c>
      <c r="AB7" s="2">
        <v>9.6303999999999998</v>
      </c>
      <c r="AC7" s="2">
        <v>9.3583999999999996</v>
      </c>
      <c r="AD7" s="2">
        <v>8.3393999999999995</v>
      </c>
      <c r="AE7" s="2">
        <v>12.668200000000001</v>
      </c>
      <c r="AF7" s="2">
        <v>22.373200000000001</v>
      </c>
      <c r="AG7" s="2">
        <v>18.0444</v>
      </c>
      <c r="AH7" s="2" t="s">
        <v>40</v>
      </c>
      <c r="AI7" s="2">
        <f t="shared" ref="AI7:AI70" si="7">ROUND(R7*G7,0)</f>
        <v>25</v>
      </c>
      <c r="AJ7" s="2">
        <f t="shared" ref="AJ7:AJ70" si="8">ROUND(S7*G7,0)</f>
        <v>0</v>
      </c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 x14ac:dyDescent="0.25">
      <c r="A8" s="2" t="s">
        <v>41</v>
      </c>
      <c r="B8" s="2" t="s">
        <v>37</v>
      </c>
      <c r="C8" s="2">
        <v>218.178</v>
      </c>
      <c r="D8" s="2">
        <v>2.222</v>
      </c>
      <c r="E8" s="2">
        <v>107.48</v>
      </c>
      <c r="F8" s="2">
        <v>73.024000000000001</v>
      </c>
      <c r="G8" s="3">
        <v>1</v>
      </c>
      <c r="H8" s="2">
        <v>45</v>
      </c>
      <c r="I8" s="2" t="s">
        <v>38</v>
      </c>
      <c r="J8" s="2">
        <v>102.76600000000001</v>
      </c>
      <c r="K8" s="2">
        <f t="shared" si="2"/>
        <v>4.7139999999999986</v>
      </c>
      <c r="L8" s="2"/>
      <c r="M8" s="2"/>
      <c r="N8" s="2"/>
      <c r="O8" s="2">
        <v>120.44</v>
      </c>
      <c r="P8" s="2">
        <f t="shared" si="3"/>
        <v>21.496000000000002</v>
      </c>
      <c r="Q8" s="9">
        <f>12*P8-O8-N8-F8</f>
        <v>64.488</v>
      </c>
      <c r="R8" s="9">
        <f t="shared" si="6"/>
        <v>64.488</v>
      </c>
      <c r="S8" s="9"/>
      <c r="T8" s="9"/>
      <c r="U8" s="2"/>
      <c r="V8" s="2">
        <f t="shared" si="4"/>
        <v>11.999999999999998</v>
      </c>
      <c r="W8" s="2">
        <f t="shared" si="5"/>
        <v>8.9999999999999982</v>
      </c>
      <c r="X8" s="2">
        <v>12.7075</v>
      </c>
      <c r="Y8" s="2">
        <v>16.028666666666702</v>
      </c>
      <c r="Z8" s="2">
        <v>16.966799999999999</v>
      </c>
      <c r="AA8" s="2">
        <v>22.48</v>
      </c>
      <c r="AB8" s="2">
        <v>15.718400000000001</v>
      </c>
      <c r="AC8" s="2">
        <v>16.528400000000001</v>
      </c>
      <c r="AD8" s="2">
        <v>16.388400000000001</v>
      </c>
      <c r="AE8" s="2">
        <v>18.810600000000001</v>
      </c>
      <c r="AF8" s="2">
        <v>6.8579999999999997</v>
      </c>
      <c r="AG8" s="2">
        <v>3.3037999999999998</v>
      </c>
      <c r="AH8" s="2"/>
      <c r="AI8" s="2">
        <f t="shared" si="7"/>
        <v>64</v>
      </c>
      <c r="AJ8" s="2">
        <f t="shared" si="8"/>
        <v>0</v>
      </c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 x14ac:dyDescent="0.25">
      <c r="A9" s="10" t="s">
        <v>42</v>
      </c>
      <c r="B9" s="10" t="s">
        <v>37</v>
      </c>
      <c r="C9" s="10">
        <v>1.248</v>
      </c>
      <c r="D9" s="10"/>
      <c r="E9" s="10"/>
      <c r="F9" s="10"/>
      <c r="G9" s="11">
        <v>0</v>
      </c>
      <c r="H9" s="10" t="e">
        <f>#N/A</f>
        <v>#N/A</v>
      </c>
      <c r="I9" s="10" t="s">
        <v>43</v>
      </c>
      <c r="J9" s="10">
        <v>2.6</v>
      </c>
      <c r="K9" s="10">
        <f t="shared" si="2"/>
        <v>-2.6</v>
      </c>
      <c r="L9" s="10"/>
      <c r="M9" s="10"/>
      <c r="N9" s="10"/>
      <c r="O9" s="10"/>
      <c r="P9" s="10">
        <f t="shared" si="3"/>
        <v>0</v>
      </c>
      <c r="Q9" s="12"/>
      <c r="R9" s="9">
        <f t="shared" si="6"/>
        <v>0</v>
      </c>
      <c r="S9" s="12"/>
      <c r="T9" s="12"/>
      <c r="U9" s="10"/>
      <c r="V9" s="10" t="e">
        <f t="shared" si="4"/>
        <v>#DIV/0!</v>
      </c>
      <c r="W9" s="10" t="e">
        <f t="shared" si="5"/>
        <v>#DIV/0!</v>
      </c>
      <c r="X9" s="10">
        <v>-0.15</v>
      </c>
      <c r="Y9" s="10">
        <v>-0.2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 t="s">
        <v>44</v>
      </c>
      <c r="AI9" s="10">
        <f t="shared" si="7"/>
        <v>0</v>
      </c>
      <c r="AJ9" s="10">
        <f t="shared" si="8"/>
        <v>0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 x14ac:dyDescent="0.25">
      <c r="A10" s="2" t="s">
        <v>45</v>
      </c>
      <c r="B10" s="2" t="s">
        <v>46</v>
      </c>
      <c r="C10" s="2">
        <v>277</v>
      </c>
      <c r="D10" s="2"/>
      <c r="E10" s="2">
        <v>85</v>
      </c>
      <c r="F10" s="2">
        <v>177</v>
      </c>
      <c r="G10" s="3">
        <v>0.45</v>
      </c>
      <c r="H10" s="2">
        <v>45</v>
      </c>
      <c r="I10" s="2" t="s">
        <v>38</v>
      </c>
      <c r="J10" s="2">
        <v>88</v>
      </c>
      <c r="K10" s="2">
        <f t="shared" si="2"/>
        <v>-3</v>
      </c>
      <c r="L10" s="2"/>
      <c r="M10" s="2"/>
      <c r="N10" s="2"/>
      <c r="O10" s="2"/>
      <c r="P10" s="2">
        <f t="shared" si="3"/>
        <v>17</v>
      </c>
      <c r="Q10" s="9">
        <f>12*P10-O10-N10-F10</f>
        <v>27</v>
      </c>
      <c r="R10" s="9">
        <f t="shared" si="6"/>
        <v>27</v>
      </c>
      <c r="S10" s="9"/>
      <c r="T10" s="9"/>
      <c r="U10" s="2"/>
      <c r="V10" s="2">
        <f t="shared" si="4"/>
        <v>12</v>
      </c>
      <c r="W10" s="2">
        <f t="shared" si="5"/>
        <v>10.411764705882353</v>
      </c>
      <c r="X10" s="2">
        <v>19</v>
      </c>
      <c r="Y10" s="2">
        <v>23.3333333333333</v>
      </c>
      <c r="Z10" s="2">
        <v>28.6</v>
      </c>
      <c r="AA10" s="2">
        <v>24.2</v>
      </c>
      <c r="AB10" s="2">
        <v>23.8</v>
      </c>
      <c r="AC10" s="2">
        <v>21.4</v>
      </c>
      <c r="AD10" s="2">
        <v>23.4</v>
      </c>
      <c r="AE10" s="2">
        <v>27.6</v>
      </c>
      <c r="AF10" s="2">
        <v>21.4</v>
      </c>
      <c r="AG10" s="2">
        <v>21.2</v>
      </c>
      <c r="AH10" s="2" t="s">
        <v>40</v>
      </c>
      <c r="AI10" s="2">
        <f t="shared" si="7"/>
        <v>12</v>
      </c>
      <c r="AJ10" s="2">
        <f t="shared" si="8"/>
        <v>0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 x14ac:dyDescent="0.25">
      <c r="A11" s="2" t="s">
        <v>47</v>
      </c>
      <c r="B11" s="2" t="s">
        <v>46</v>
      </c>
      <c r="C11" s="2">
        <v>222</v>
      </c>
      <c r="D11" s="2">
        <v>12</v>
      </c>
      <c r="E11" s="2">
        <v>118</v>
      </c>
      <c r="F11" s="2">
        <v>40</v>
      </c>
      <c r="G11" s="3">
        <v>0.45</v>
      </c>
      <c r="H11" s="2">
        <v>45</v>
      </c>
      <c r="I11" s="2" t="s">
        <v>38</v>
      </c>
      <c r="J11" s="2">
        <v>124</v>
      </c>
      <c r="K11" s="2">
        <f t="shared" si="2"/>
        <v>-6</v>
      </c>
      <c r="L11" s="2"/>
      <c r="M11" s="2"/>
      <c r="N11" s="2"/>
      <c r="O11" s="2">
        <v>148.80000000000001</v>
      </c>
      <c r="P11" s="2">
        <f t="shared" si="3"/>
        <v>23.6</v>
      </c>
      <c r="Q11" s="9">
        <f>12*P11-O11-N11-F11</f>
        <v>94.400000000000034</v>
      </c>
      <c r="R11" s="9">
        <f t="shared" si="6"/>
        <v>94.400000000000034</v>
      </c>
      <c r="S11" s="9"/>
      <c r="T11" s="9"/>
      <c r="U11" s="2"/>
      <c r="V11" s="2">
        <f t="shared" si="4"/>
        <v>12.000000000000002</v>
      </c>
      <c r="W11" s="2">
        <f t="shared" si="5"/>
        <v>8</v>
      </c>
      <c r="X11" s="2">
        <v>15.5</v>
      </c>
      <c r="Y11" s="2">
        <v>19.3333333333333</v>
      </c>
      <c r="Z11" s="2">
        <v>37</v>
      </c>
      <c r="AA11" s="2">
        <v>28.6</v>
      </c>
      <c r="AB11" s="2">
        <v>24.6</v>
      </c>
      <c r="AC11" s="2">
        <v>22.4</v>
      </c>
      <c r="AD11" s="2">
        <v>27.6</v>
      </c>
      <c r="AE11" s="2">
        <v>32.4</v>
      </c>
      <c r="AF11" s="2">
        <v>25</v>
      </c>
      <c r="AG11" s="2">
        <v>23.8</v>
      </c>
      <c r="AH11" s="2"/>
      <c r="AI11" s="2">
        <f t="shared" si="7"/>
        <v>42</v>
      </c>
      <c r="AJ11" s="2">
        <f t="shared" si="8"/>
        <v>0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 x14ac:dyDescent="0.25">
      <c r="A12" s="2" t="s">
        <v>48</v>
      </c>
      <c r="B12" s="2" t="s">
        <v>46</v>
      </c>
      <c r="C12" s="2">
        <v>14</v>
      </c>
      <c r="D12" s="2">
        <v>90</v>
      </c>
      <c r="E12" s="2">
        <v>10</v>
      </c>
      <c r="F12" s="2">
        <v>92</v>
      </c>
      <c r="G12" s="3">
        <v>0.17</v>
      </c>
      <c r="H12" s="2">
        <v>180</v>
      </c>
      <c r="I12" s="2" t="s">
        <v>38</v>
      </c>
      <c r="J12" s="2">
        <v>10</v>
      </c>
      <c r="K12" s="2">
        <f t="shared" si="2"/>
        <v>0</v>
      </c>
      <c r="L12" s="2"/>
      <c r="M12" s="2"/>
      <c r="N12" s="2"/>
      <c r="O12" s="2"/>
      <c r="P12" s="2">
        <f t="shared" si="3"/>
        <v>2</v>
      </c>
      <c r="Q12" s="9"/>
      <c r="R12" s="9">
        <f t="shared" si="6"/>
        <v>0</v>
      </c>
      <c r="S12" s="9"/>
      <c r="T12" s="9"/>
      <c r="U12" s="2"/>
      <c r="V12" s="2">
        <f t="shared" si="4"/>
        <v>46</v>
      </c>
      <c r="W12" s="2">
        <f t="shared" si="5"/>
        <v>46</v>
      </c>
      <c r="X12" s="2">
        <v>8.75</v>
      </c>
      <c r="Y12" s="2">
        <v>11</v>
      </c>
      <c r="Z12" s="2">
        <v>0</v>
      </c>
      <c r="AA12" s="2">
        <v>-0.2</v>
      </c>
      <c r="AB12" s="2">
        <v>3</v>
      </c>
      <c r="AC12" s="2">
        <v>3</v>
      </c>
      <c r="AD12" s="2">
        <v>3</v>
      </c>
      <c r="AE12" s="2">
        <v>3</v>
      </c>
      <c r="AF12" s="2">
        <v>0.8</v>
      </c>
      <c r="AG12" s="2">
        <v>0.8</v>
      </c>
      <c r="AH12" s="13" t="s">
        <v>49</v>
      </c>
      <c r="AI12" s="2">
        <f t="shared" si="7"/>
        <v>0</v>
      </c>
      <c r="AJ12" s="2">
        <f t="shared" si="8"/>
        <v>0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 x14ac:dyDescent="0.25">
      <c r="A13" s="2" t="s">
        <v>50</v>
      </c>
      <c r="B13" s="2" t="s">
        <v>46</v>
      </c>
      <c r="C13" s="2">
        <v>80</v>
      </c>
      <c r="D13" s="2"/>
      <c r="E13" s="2">
        <v>38</v>
      </c>
      <c r="F13" s="2">
        <v>34</v>
      </c>
      <c r="G13" s="3">
        <v>0.3</v>
      </c>
      <c r="H13" s="2">
        <v>40</v>
      </c>
      <c r="I13" s="2" t="s">
        <v>38</v>
      </c>
      <c r="J13" s="2">
        <v>40</v>
      </c>
      <c r="K13" s="2">
        <f t="shared" si="2"/>
        <v>-2</v>
      </c>
      <c r="L13" s="2"/>
      <c r="M13" s="2"/>
      <c r="N13" s="2"/>
      <c r="O13" s="2">
        <v>34.4</v>
      </c>
      <c r="P13" s="2">
        <f t="shared" si="3"/>
        <v>7.6</v>
      </c>
      <c r="Q13" s="9">
        <f>12*P13-O13-N13-F13</f>
        <v>22.79999999999999</v>
      </c>
      <c r="R13" s="9">
        <f t="shared" si="6"/>
        <v>22.79999999999999</v>
      </c>
      <c r="S13" s="9"/>
      <c r="T13" s="9"/>
      <c r="U13" s="2"/>
      <c r="V13" s="2">
        <f t="shared" si="4"/>
        <v>11.999999999999998</v>
      </c>
      <c r="W13" s="2">
        <f t="shared" si="5"/>
        <v>9.0000000000000018</v>
      </c>
      <c r="X13" s="2">
        <v>4.5</v>
      </c>
      <c r="Y13" s="2">
        <v>1.6666666666666701</v>
      </c>
      <c r="Z13" s="2">
        <v>8.4</v>
      </c>
      <c r="AA13" s="2">
        <v>6.8</v>
      </c>
      <c r="AB13" s="2">
        <v>7.4</v>
      </c>
      <c r="AC13" s="2">
        <v>5.6</v>
      </c>
      <c r="AD13" s="2">
        <v>2.8</v>
      </c>
      <c r="AE13" s="2">
        <v>4.5999999999999996</v>
      </c>
      <c r="AF13" s="2">
        <v>6.8</v>
      </c>
      <c r="AG13" s="2">
        <v>4.8</v>
      </c>
      <c r="AH13" s="14" t="s">
        <v>49</v>
      </c>
      <c r="AI13" s="2">
        <f t="shared" si="7"/>
        <v>7</v>
      </c>
      <c r="AJ13" s="2">
        <f t="shared" si="8"/>
        <v>0</v>
      </c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 x14ac:dyDescent="0.25">
      <c r="A14" s="2" t="s">
        <v>51</v>
      </c>
      <c r="B14" s="2" t="s">
        <v>46</v>
      </c>
      <c r="C14" s="2">
        <v>59</v>
      </c>
      <c r="D14" s="2">
        <v>90</v>
      </c>
      <c r="E14" s="2">
        <v>36</v>
      </c>
      <c r="F14" s="2">
        <v>105</v>
      </c>
      <c r="G14" s="3">
        <v>0.17</v>
      </c>
      <c r="H14" s="2">
        <v>180</v>
      </c>
      <c r="I14" s="2" t="s">
        <v>38</v>
      </c>
      <c r="J14" s="2">
        <v>36</v>
      </c>
      <c r="K14" s="2">
        <f t="shared" si="2"/>
        <v>0</v>
      </c>
      <c r="L14" s="2"/>
      <c r="M14" s="2"/>
      <c r="N14" s="2"/>
      <c r="O14" s="2"/>
      <c r="P14" s="2">
        <f t="shared" si="3"/>
        <v>7.2</v>
      </c>
      <c r="Q14" s="9"/>
      <c r="R14" s="9">
        <f t="shared" si="6"/>
        <v>0</v>
      </c>
      <c r="S14" s="9"/>
      <c r="T14" s="9"/>
      <c r="U14" s="2"/>
      <c r="V14" s="2">
        <f t="shared" si="4"/>
        <v>14.583333333333332</v>
      </c>
      <c r="W14" s="2">
        <f t="shared" si="5"/>
        <v>14.583333333333332</v>
      </c>
      <c r="X14" s="2">
        <v>11.25</v>
      </c>
      <c r="Y14" s="2">
        <v>13</v>
      </c>
      <c r="Z14" s="2">
        <v>11.4</v>
      </c>
      <c r="AA14" s="2">
        <v>11.6</v>
      </c>
      <c r="AB14" s="2">
        <v>11.8</v>
      </c>
      <c r="AC14" s="2">
        <v>10.4</v>
      </c>
      <c r="AD14" s="2">
        <v>5</v>
      </c>
      <c r="AE14" s="2">
        <v>5</v>
      </c>
      <c r="AF14" s="2">
        <v>0</v>
      </c>
      <c r="AG14" s="2">
        <v>0</v>
      </c>
      <c r="AH14" s="2"/>
      <c r="AI14" s="2">
        <f t="shared" si="7"/>
        <v>0</v>
      </c>
      <c r="AJ14" s="2">
        <f t="shared" si="8"/>
        <v>0</v>
      </c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 x14ac:dyDescent="0.25">
      <c r="A15" s="2" t="s">
        <v>52</v>
      </c>
      <c r="B15" s="2" t="s">
        <v>46</v>
      </c>
      <c r="C15" s="2">
        <v>29</v>
      </c>
      <c r="D15" s="2"/>
      <c r="E15" s="2">
        <v>13</v>
      </c>
      <c r="F15" s="2">
        <v>13</v>
      </c>
      <c r="G15" s="3">
        <v>0.35</v>
      </c>
      <c r="H15" s="2">
        <v>50</v>
      </c>
      <c r="I15" s="2" t="s">
        <v>38</v>
      </c>
      <c r="J15" s="2">
        <v>13</v>
      </c>
      <c r="K15" s="2">
        <f t="shared" si="2"/>
        <v>0</v>
      </c>
      <c r="L15" s="2"/>
      <c r="M15" s="2"/>
      <c r="N15" s="2"/>
      <c r="O15" s="2">
        <v>13</v>
      </c>
      <c r="P15" s="2">
        <f t="shared" si="3"/>
        <v>2.6</v>
      </c>
      <c r="Q15" s="9">
        <f>12*P15-O15-N15-F15</f>
        <v>5.2000000000000028</v>
      </c>
      <c r="R15" s="9">
        <f t="shared" si="6"/>
        <v>5.2000000000000028</v>
      </c>
      <c r="S15" s="9"/>
      <c r="T15" s="9"/>
      <c r="U15" s="2"/>
      <c r="V15" s="2">
        <f t="shared" si="4"/>
        <v>12</v>
      </c>
      <c r="W15" s="2">
        <f t="shared" si="5"/>
        <v>10</v>
      </c>
      <c r="X15" s="2">
        <v>1.25</v>
      </c>
      <c r="Y15" s="2">
        <v>1.3333333333333299</v>
      </c>
      <c r="Z15" s="2">
        <v>3.4</v>
      </c>
      <c r="AA15" s="2">
        <v>2.6</v>
      </c>
      <c r="AB15" s="2">
        <v>-1</v>
      </c>
      <c r="AC15" s="2">
        <v>-0.4</v>
      </c>
      <c r="AD15" s="2">
        <v>3</v>
      </c>
      <c r="AE15" s="2">
        <v>3.2</v>
      </c>
      <c r="AF15" s="2">
        <v>1.6</v>
      </c>
      <c r="AG15" s="2">
        <v>2</v>
      </c>
      <c r="AH15" s="13" t="s">
        <v>49</v>
      </c>
      <c r="AI15" s="2">
        <f t="shared" si="7"/>
        <v>2</v>
      </c>
      <c r="AJ15" s="2">
        <f t="shared" si="8"/>
        <v>0</v>
      </c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 x14ac:dyDescent="0.25">
      <c r="A16" s="2" t="s">
        <v>53</v>
      </c>
      <c r="B16" s="2" t="s">
        <v>46</v>
      </c>
      <c r="C16" s="2">
        <v>42</v>
      </c>
      <c r="D16" s="2"/>
      <c r="E16" s="2">
        <v>11</v>
      </c>
      <c r="F16" s="2">
        <v>24</v>
      </c>
      <c r="G16" s="3">
        <v>0.35</v>
      </c>
      <c r="H16" s="2">
        <v>50</v>
      </c>
      <c r="I16" s="2" t="s">
        <v>38</v>
      </c>
      <c r="J16" s="2">
        <v>13</v>
      </c>
      <c r="K16" s="2">
        <f t="shared" si="2"/>
        <v>-2</v>
      </c>
      <c r="L16" s="2"/>
      <c r="M16" s="2"/>
      <c r="N16" s="2"/>
      <c r="O16" s="2"/>
      <c r="P16" s="2">
        <f t="shared" si="3"/>
        <v>2.2000000000000002</v>
      </c>
      <c r="Q16" s="9">
        <v>6</v>
      </c>
      <c r="R16" s="9">
        <f t="shared" si="6"/>
        <v>6</v>
      </c>
      <c r="S16" s="9"/>
      <c r="T16" s="9"/>
      <c r="U16" s="2"/>
      <c r="V16" s="2">
        <f t="shared" si="4"/>
        <v>13.636363636363635</v>
      </c>
      <c r="W16" s="2">
        <f t="shared" si="5"/>
        <v>10.909090909090908</v>
      </c>
      <c r="X16" s="2">
        <v>-2.25</v>
      </c>
      <c r="Y16" s="2">
        <v>-3.3333333333333299</v>
      </c>
      <c r="Z16" s="2">
        <v>4</v>
      </c>
      <c r="AA16" s="2">
        <v>4</v>
      </c>
      <c r="AB16" s="2">
        <v>0.4</v>
      </c>
      <c r="AC16" s="2">
        <v>2.6</v>
      </c>
      <c r="AD16" s="2">
        <v>2.6</v>
      </c>
      <c r="AE16" s="2">
        <v>2.8</v>
      </c>
      <c r="AF16" s="2">
        <v>1.6</v>
      </c>
      <c r="AG16" s="2">
        <v>2</v>
      </c>
      <c r="AH16" s="2"/>
      <c r="AI16" s="2">
        <f t="shared" si="7"/>
        <v>2</v>
      </c>
      <c r="AJ16" s="2">
        <f t="shared" si="8"/>
        <v>0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x14ac:dyDescent="0.25">
      <c r="A17" s="2" t="s">
        <v>54</v>
      </c>
      <c r="B17" s="2" t="s">
        <v>37</v>
      </c>
      <c r="C17" s="2">
        <v>302.56</v>
      </c>
      <c r="D17" s="2">
        <v>253.68799999999999</v>
      </c>
      <c r="E17" s="2">
        <v>187.309</v>
      </c>
      <c r="F17" s="2">
        <v>335.387</v>
      </c>
      <c r="G17" s="3">
        <v>1</v>
      </c>
      <c r="H17" s="2">
        <v>55</v>
      </c>
      <c r="I17" s="2" t="s">
        <v>38</v>
      </c>
      <c r="J17" s="2">
        <v>175.3</v>
      </c>
      <c r="K17" s="2">
        <f t="shared" si="2"/>
        <v>12.008999999999986</v>
      </c>
      <c r="L17" s="2"/>
      <c r="M17" s="2"/>
      <c r="N17" s="2"/>
      <c r="O17" s="2">
        <v>39.230999999999902</v>
      </c>
      <c r="P17" s="2">
        <f t="shared" si="3"/>
        <v>37.461799999999997</v>
      </c>
      <c r="Q17" s="9">
        <f t="shared" ref="Q17:Q25" si="9">12*P17-O17-N17-F17</f>
        <v>74.923600000000079</v>
      </c>
      <c r="R17" s="9">
        <f t="shared" si="6"/>
        <v>74.923600000000079</v>
      </c>
      <c r="S17" s="9"/>
      <c r="T17" s="9"/>
      <c r="U17" s="2"/>
      <c r="V17" s="2">
        <f t="shared" si="4"/>
        <v>12</v>
      </c>
      <c r="W17" s="2">
        <f t="shared" si="5"/>
        <v>9.9999999999999982</v>
      </c>
      <c r="X17" s="2">
        <v>32.024749999999997</v>
      </c>
      <c r="Y17" s="2">
        <v>36.811666666666703</v>
      </c>
      <c r="Z17" s="2">
        <v>39.523800000000001</v>
      </c>
      <c r="AA17" s="2">
        <v>26.480399999999999</v>
      </c>
      <c r="AB17" s="2">
        <v>25.910399999999999</v>
      </c>
      <c r="AC17" s="2">
        <v>26.623999999999999</v>
      </c>
      <c r="AD17" s="2">
        <v>35.904000000000003</v>
      </c>
      <c r="AE17" s="2">
        <v>39.999600000000001</v>
      </c>
      <c r="AF17" s="2">
        <v>33.615600000000001</v>
      </c>
      <c r="AG17" s="2">
        <v>32.8354</v>
      </c>
      <c r="AH17" s="2" t="s">
        <v>40</v>
      </c>
      <c r="AI17" s="2">
        <f t="shared" si="7"/>
        <v>75</v>
      </c>
      <c r="AJ17" s="2">
        <f t="shared" si="8"/>
        <v>0</v>
      </c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x14ac:dyDescent="0.25">
      <c r="A18" s="2" t="s">
        <v>55</v>
      </c>
      <c r="B18" s="2" t="s">
        <v>37</v>
      </c>
      <c r="C18" s="2">
        <v>3327.7750000000001</v>
      </c>
      <c r="D18" s="2"/>
      <c r="E18" s="2">
        <v>1299.0630000000001</v>
      </c>
      <c r="F18" s="2">
        <v>1858.491</v>
      </c>
      <c r="G18" s="3">
        <v>1</v>
      </c>
      <c r="H18" s="2">
        <v>50</v>
      </c>
      <c r="I18" s="2" t="s">
        <v>38</v>
      </c>
      <c r="J18" s="2">
        <v>1297.5999999999999</v>
      </c>
      <c r="K18" s="2">
        <f t="shared" si="2"/>
        <v>1.4630000000001928</v>
      </c>
      <c r="L18" s="2"/>
      <c r="M18" s="2"/>
      <c r="N18" s="2"/>
      <c r="O18" s="2">
        <v>999.44759999999997</v>
      </c>
      <c r="P18" s="2">
        <f t="shared" si="3"/>
        <v>259.81260000000003</v>
      </c>
      <c r="Q18" s="9">
        <f t="shared" si="9"/>
        <v>259.81260000000066</v>
      </c>
      <c r="R18" s="9">
        <f t="shared" si="6"/>
        <v>-0.18739999999934298</v>
      </c>
      <c r="S18" s="9">
        <v>260</v>
      </c>
      <c r="T18" s="9"/>
      <c r="U18" s="2"/>
      <c r="V18" s="2">
        <f t="shared" si="4"/>
        <v>12</v>
      </c>
      <c r="W18" s="2">
        <f t="shared" si="5"/>
        <v>10.999999999999998</v>
      </c>
      <c r="X18" s="2">
        <v>195.73949999999999</v>
      </c>
      <c r="Y18" s="2">
        <v>187.493333333333</v>
      </c>
      <c r="Z18" s="2">
        <v>414.947</v>
      </c>
      <c r="AA18" s="2">
        <v>367.75819999999999</v>
      </c>
      <c r="AB18" s="2">
        <v>301.0514</v>
      </c>
      <c r="AC18" s="2">
        <v>280.99</v>
      </c>
      <c r="AD18" s="2">
        <v>289.33940000000001</v>
      </c>
      <c r="AE18" s="2">
        <v>295.1284</v>
      </c>
      <c r="AF18" s="2">
        <v>257.60879999999997</v>
      </c>
      <c r="AG18" s="2">
        <v>249.2722</v>
      </c>
      <c r="AH18" s="14" t="s">
        <v>49</v>
      </c>
      <c r="AI18" s="2">
        <f t="shared" si="7"/>
        <v>0</v>
      </c>
      <c r="AJ18" s="2">
        <f t="shared" si="8"/>
        <v>260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x14ac:dyDescent="0.25">
      <c r="A19" s="2" t="s">
        <v>56</v>
      </c>
      <c r="B19" s="2" t="s">
        <v>37</v>
      </c>
      <c r="C19" s="2">
        <v>58.618000000000002</v>
      </c>
      <c r="D19" s="2"/>
      <c r="E19" s="2">
        <v>20.373999999999999</v>
      </c>
      <c r="F19" s="2">
        <v>37.353999999999999</v>
      </c>
      <c r="G19" s="3">
        <v>1</v>
      </c>
      <c r="H19" s="2">
        <v>60</v>
      </c>
      <c r="I19" s="2" t="s">
        <v>38</v>
      </c>
      <c r="J19" s="2">
        <v>18.399999999999999</v>
      </c>
      <c r="K19" s="2">
        <f t="shared" si="2"/>
        <v>1.9740000000000002</v>
      </c>
      <c r="L19" s="2"/>
      <c r="M19" s="2"/>
      <c r="N19" s="2"/>
      <c r="O19" s="2">
        <v>5</v>
      </c>
      <c r="P19" s="2">
        <f t="shared" si="3"/>
        <v>4.0747999999999998</v>
      </c>
      <c r="Q19" s="9">
        <f t="shared" si="9"/>
        <v>6.5435999999999979</v>
      </c>
      <c r="R19" s="9">
        <f t="shared" si="6"/>
        <v>6.5435999999999979</v>
      </c>
      <c r="S19" s="9"/>
      <c r="T19" s="9"/>
      <c r="U19" s="2"/>
      <c r="V19" s="2">
        <f t="shared" si="4"/>
        <v>12</v>
      </c>
      <c r="W19" s="2">
        <f t="shared" si="5"/>
        <v>10.394129773240405</v>
      </c>
      <c r="X19" s="2">
        <v>2.8605</v>
      </c>
      <c r="Y19" s="2">
        <v>3.8140000000000001</v>
      </c>
      <c r="Z19" s="2">
        <v>9.5074000000000005</v>
      </c>
      <c r="AA19" s="2">
        <v>7.4260000000000002</v>
      </c>
      <c r="AB19" s="2">
        <v>7.0776000000000003</v>
      </c>
      <c r="AC19" s="2">
        <v>7.7824</v>
      </c>
      <c r="AD19" s="2">
        <v>4.7750000000000004</v>
      </c>
      <c r="AE19" s="2">
        <v>4.6017999999999999</v>
      </c>
      <c r="AF19" s="2">
        <v>7.5625999999999998</v>
      </c>
      <c r="AG19" s="2">
        <v>7.5625999999999998</v>
      </c>
      <c r="AH19" s="2"/>
      <c r="AI19" s="2">
        <f t="shared" si="7"/>
        <v>7</v>
      </c>
      <c r="AJ19" s="2">
        <f t="shared" si="8"/>
        <v>0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x14ac:dyDescent="0.25">
      <c r="A20" s="2" t="s">
        <v>57</v>
      </c>
      <c r="B20" s="2" t="s">
        <v>37</v>
      </c>
      <c r="C20" s="2">
        <v>326.91899999999998</v>
      </c>
      <c r="D20" s="2"/>
      <c r="E20" s="2">
        <v>290.351</v>
      </c>
      <c r="F20" s="2">
        <v>-0.96799999999999997</v>
      </c>
      <c r="G20" s="3">
        <v>1</v>
      </c>
      <c r="H20" s="2">
        <v>60</v>
      </c>
      <c r="I20" s="2" t="s">
        <v>38</v>
      </c>
      <c r="J20" s="2">
        <v>319.5</v>
      </c>
      <c r="K20" s="2">
        <f t="shared" si="2"/>
        <v>-29.149000000000001</v>
      </c>
      <c r="L20" s="2"/>
      <c r="M20" s="2"/>
      <c r="N20" s="2"/>
      <c r="O20" s="2">
        <v>407.45940000000002</v>
      </c>
      <c r="P20" s="2">
        <f t="shared" si="3"/>
        <v>58.0702</v>
      </c>
      <c r="Q20" s="9">
        <f t="shared" si="9"/>
        <v>290.351</v>
      </c>
      <c r="R20" s="9">
        <f t="shared" si="6"/>
        <v>0.35099999999999909</v>
      </c>
      <c r="S20" s="9">
        <v>290</v>
      </c>
      <c r="T20" s="9"/>
      <c r="U20" s="2"/>
      <c r="V20" s="2">
        <f t="shared" si="4"/>
        <v>12</v>
      </c>
      <c r="W20" s="2">
        <f t="shared" si="5"/>
        <v>7</v>
      </c>
      <c r="X20" s="2">
        <v>23.896750000000001</v>
      </c>
      <c r="Y20" s="2">
        <v>24.351666666666699</v>
      </c>
      <c r="Z20" s="2">
        <v>9.9337999999999997</v>
      </c>
      <c r="AA20" s="2">
        <v>27.843</v>
      </c>
      <c r="AB20" s="2">
        <v>16.889800000000001</v>
      </c>
      <c r="AC20" s="2">
        <v>8.4526000000000003</v>
      </c>
      <c r="AD20" s="2">
        <v>0</v>
      </c>
      <c r="AE20" s="2">
        <v>0</v>
      </c>
      <c r="AF20" s="2">
        <v>0</v>
      </c>
      <c r="AG20" s="2">
        <v>0</v>
      </c>
      <c r="AH20" s="2" t="s">
        <v>58</v>
      </c>
      <c r="AI20" s="2">
        <f t="shared" si="7"/>
        <v>0</v>
      </c>
      <c r="AJ20" s="2">
        <f t="shared" si="8"/>
        <v>290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x14ac:dyDescent="0.25">
      <c r="A21" s="2" t="s">
        <v>59</v>
      </c>
      <c r="B21" s="2" t="s">
        <v>37</v>
      </c>
      <c r="C21" s="2">
        <v>32.787999999999997</v>
      </c>
      <c r="D21" s="2">
        <v>31.3</v>
      </c>
      <c r="E21" s="2">
        <v>32.256</v>
      </c>
      <c r="F21" s="2">
        <v>26.46</v>
      </c>
      <c r="G21" s="3">
        <v>1</v>
      </c>
      <c r="H21" s="2">
        <v>60</v>
      </c>
      <c r="I21" s="2" t="s">
        <v>38</v>
      </c>
      <c r="J21" s="2">
        <v>31.8</v>
      </c>
      <c r="K21" s="2">
        <f t="shared" si="2"/>
        <v>0.45599999999999952</v>
      </c>
      <c r="L21" s="2"/>
      <c r="M21" s="2"/>
      <c r="N21" s="2"/>
      <c r="O21" s="2">
        <v>38.052</v>
      </c>
      <c r="P21" s="2">
        <f t="shared" si="3"/>
        <v>6.4512</v>
      </c>
      <c r="Q21" s="9">
        <f t="shared" si="9"/>
        <v>12.9024</v>
      </c>
      <c r="R21" s="9">
        <f t="shared" si="6"/>
        <v>12.9024</v>
      </c>
      <c r="S21" s="9"/>
      <c r="T21" s="9"/>
      <c r="U21" s="2"/>
      <c r="V21" s="2">
        <f t="shared" si="4"/>
        <v>12</v>
      </c>
      <c r="W21" s="2">
        <f t="shared" si="5"/>
        <v>10</v>
      </c>
      <c r="X21" s="2">
        <v>4.0037500000000001</v>
      </c>
      <c r="Y21" s="2">
        <v>4.7430000000000003</v>
      </c>
      <c r="Z21" s="2">
        <v>6.5082000000000004</v>
      </c>
      <c r="AA21" s="2">
        <v>3.8506</v>
      </c>
      <c r="AB21" s="2">
        <v>6.4710000000000001</v>
      </c>
      <c r="AC21" s="2">
        <v>7.3532000000000002</v>
      </c>
      <c r="AD21" s="2">
        <v>6.7713999999999999</v>
      </c>
      <c r="AE21" s="2">
        <v>6.7771999999999997</v>
      </c>
      <c r="AF21" s="2">
        <v>5.8011999999999997</v>
      </c>
      <c r="AG21" s="2">
        <v>6.3091999999999997</v>
      </c>
      <c r="AH21" s="2"/>
      <c r="AI21" s="2">
        <f t="shared" si="7"/>
        <v>13</v>
      </c>
      <c r="AJ21" s="2">
        <f t="shared" si="8"/>
        <v>0</v>
      </c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x14ac:dyDescent="0.25">
      <c r="A22" s="2" t="s">
        <v>60</v>
      </c>
      <c r="B22" s="2" t="s">
        <v>37</v>
      </c>
      <c r="C22" s="2">
        <v>469.07100000000003</v>
      </c>
      <c r="D22" s="2">
        <v>190.89</v>
      </c>
      <c r="E22" s="2">
        <v>234.89699999999999</v>
      </c>
      <c r="F22" s="2">
        <v>378.37700000000001</v>
      </c>
      <c r="G22" s="3">
        <v>1</v>
      </c>
      <c r="H22" s="2">
        <v>60</v>
      </c>
      <c r="I22" s="2" t="s">
        <v>38</v>
      </c>
      <c r="J22" s="2">
        <v>222.6</v>
      </c>
      <c r="K22" s="2">
        <f t="shared" si="2"/>
        <v>12.296999999999997</v>
      </c>
      <c r="L22" s="2"/>
      <c r="M22" s="2"/>
      <c r="N22" s="2"/>
      <c r="O22" s="2">
        <v>91.417000000000002</v>
      </c>
      <c r="P22" s="2">
        <f t="shared" si="3"/>
        <v>46.979399999999998</v>
      </c>
      <c r="Q22" s="9">
        <f t="shared" si="9"/>
        <v>93.95879999999994</v>
      </c>
      <c r="R22" s="9">
        <f t="shared" si="6"/>
        <v>93.95879999999994</v>
      </c>
      <c r="S22" s="9"/>
      <c r="T22" s="9"/>
      <c r="U22" s="2"/>
      <c r="V22" s="2">
        <f t="shared" si="4"/>
        <v>12</v>
      </c>
      <c r="W22" s="2">
        <f t="shared" si="5"/>
        <v>10</v>
      </c>
      <c r="X22" s="2">
        <v>47.753999999999998</v>
      </c>
      <c r="Y22" s="2">
        <v>55.546333333333301</v>
      </c>
      <c r="Z22" s="2">
        <v>71.313199999999995</v>
      </c>
      <c r="AA22" s="2">
        <v>54.491</v>
      </c>
      <c r="AB22" s="2">
        <v>49.520400000000002</v>
      </c>
      <c r="AC22" s="2">
        <v>49.321399999999997</v>
      </c>
      <c r="AD22" s="2">
        <v>45.862000000000002</v>
      </c>
      <c r="AE22" s="2">
        <v>46.5304</v>
      </c>
      <c r="AF22" s="2">
        <v>47.1282</v>
      </c>
      <c r="AG22" s="2">
        <v>46.253799999999998</v>
      </c>
      <c r="AH22" s="2"/>
      <c r="AI22" s="2">
        <f t="shared" si="7"/>
        <v>94</v>
      </c>
      <c r="AJ22" s="2">
        <f t="shared" si="8"/>
        <v>0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x14ac:dyDescent="0.25">
      <c r="A23" s="2" t="s">
        <v>61</v>
      </c>
      <c r="B23" s="2" t="s">
        <v>37</v>
      </c>
      <c r="C23" s="2">
        <v>168.191</v>
      </c>
      <c r="D23" s="2">
        <v>68.69</v>
      </c>
      <c r="E23" s="2">
        <v>72.296999999999997</v>
      </c>
      <c r="F23" s="2">
        <v>150.16800000000001</v>
      </c>
      <c r="G23" s="3">
        <v>1</v>
      </c>
      <c r="H23" s="2">
        <v>60</v>
      </c>
      <c r="I23" s="2" t="s">
        <v>38</v>
      </c>
      <c r="J23" s="2">
        <v>71.599999999999994</v>
      </c>
      <c r="K23" s="2">
        <f t="shared" si="2"/>
        <v>0.69700000000000273</v>
      </c>
      <c r="L23" s="2"/>
      <c r="M23" s="2"/>
      <c r="N23" s="2"/>
      <c r="O23" s="2"/>
      <c r="P23" s="2">
        <f t="shared" si="3"/>
        <v>14.459399999999999</v>
      </c>
      <c r="Q23" s="9">
        <f t="shared" si="9"/>
        <v>23.344799999999964</v>
      </c>
      <c r="R23" s="9">
        <f t="shared" si="6"/>
        <v>23.344799999999964</v>
      </c>
      <c r="S23" s="9"/>
      <c r="T23" s="9"/>
      <c r="U23" s="2"/>
      <c r="V23" s="2">
        <f t="shared" si="4"/>
        <v>11.999999999999998</v>
      </c>
      <c r="W23" s="2">
        <f t="shared" si="5"/>
        <v>10.385493173990623</v>
      </c>
      <c r="X23" s="2">
        <v>10.269500000000001</v>
      </c>
      <c r="Y23" s="2">
        <v>11.074666666666699</v>
      </c>
      <c r="Z23" s="2">
        <v>20.447399999999998</v>
      </c>
      <c r="AA23" s="2">
        <v>17.401599999999998</v>
      </c>
      <c r="AB23" s="2">
        <v>16.496400000000001</v>
      </c>
      <c r="AC23" s="2">
        <v>18.803999999999998</v>
      </c>
      <c r="AD23" s="2">
        <v>30.3306</v>
      </c>
      <c r="AE23" s="2">
        <v>31.1906</v>
      </c>
      <c r="AF23" s="2">
        <v>23.629799999999999</v>
      </c>
      <c r="AG23" s="2">
        <v>22.229399999999998</v>
      </c>
      <c r="AH23" s="13" t="s">
        <v>49</v>
      </c>
      <c r="AI23" s="2">
        <f t="shared" si="7"/>
        <v>23</v>
      </c>
      <c r="AJ23" s="2">
        <f t="shared" si="8"/>
        <v>0</v>
      </c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x14ac:dyDescent="0.25">
      <c r="A24" s="2" t="s">
        <v>62</v>
      </c>
      <c r="B24" s="2" t="s">
        <v>37</v>
      </c>
      <c r="C24" s="2">
        <v>158.619</v>
      </c>
      <c r="D24" s="2"/>
      <c r="E24" s="2">
        <v>53.527999999999999</v>
      </c>
      <c r="F24" s="2">
        <v>91.891999999999996</v>
      </c>
      <c r="G24" s="3">
        <v>1</v>
      </c>
      <c r="H24" s="2">
        <v>60</v>
      </c>
      <c r="I24" s="2" t="s">
        <v>38</v>
      </c>
      <c r="J24" s="2">
        <v>52.5</v>
      </c>
      <c r="K24" s="2">
        <f t="shared" si="2"/>
        <v>1.0279999999999987</v>
      </c>
      <c r="L24" s="2"/>
      <c r="M24" s="2"/>
      <c r="N24" s="2"/>
      <c r="O24" s="2">
        <v>15.164</v>
      </c>
      <c r="P24" s="2">
        <f t="shared" si="3"/>
        <v>10.7056</v>
      </c>
      <c r="Q24" s="9">
        <f t="shared" si="9"/>
        <v>21.411199999999994</v>
      </c>
      <c r="R24" s="9">
        <f t="shared" si="6"/>
        <v>21.411199999999994</v>
      </c>
      <c r="S24" s="9"/>
      <c r="T24" s="9"/>
      <c r="U24" s="2"/>
      <c r="V24" s="2">
        <f t="shared" si="4"/>
        <v>11.999999999999998</v>
      </c>
      <c r="W24" s="2">
        <f t="shared" si="5"/>
        <v>10</v>
      </c>
      <c r="X24" s="2">
        <v>3.7435</v>
      </c>
      <c r="Y24" s="2">
        <v>2.9340000000000002</v>
      </c>
      <c r="Z24" s="2">
        <v>18.459</v>
      </c>
      <c r="AA24" s="2">
        <v>14.941599999999999</v>
      </c>
      <c r="AB24" s="2">
        <v>11.798400000000001</v>
      </c>
      <c r="AC24" s="2">
        <v>12.150600000000001</v>
      </c>
      <c r="AD24" s="2">
        <v>14.749599999999999</v>
      </c>
      <c r="AE24" s="2">
        <v>17.404199999999999</v>
      </c>
      <c r="AF24" s="2">
        <v>18.8446</v>
      </c>
      <c r="AG24" s="2">
        <v>16.375</v>
      </c>
      <c r="AH24" s="2"/>
      <c r="AI24" s="2">
        <f t="shared" si="7"/>
        <v>21</v>
      </c>
      <c r="AJ24" s="2">
        <f t="shared" si="8"/>
        <v>0</v>
      </c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x14ac:dyDescent="0.25">
      <c r="A25" s="2" t="s">
        <v>63</v>
      </c>
      <c r="B25" s="2" t="s">
        <v>37</v>
      </c>
      <c r="C25" s="2">
        <v>313.18900000000002</v>
      </c>
      <c r="D25" s="2"/>
      <c r="E25" s="2">
        <v>131.303</v>
      </c>
      <c r="F25" s="2">
        <v>153.72900000000001</v>
      </c>
      <c r="G25" s="3">
        <v>1</v>
      </c>
      <c r="H25" s="2">
        <v>60</v>
      </c>
      <c r="I25" s="2" t="s">
        <v>38</v>
      </c>
      <c r="J25" s="2">
        <v>122.3</v>
      </c>
      <c r="K25" s="2">
        <f t="shared" si="2"/>
        <v>9.0030000000000001</v>
      </c>
      <c r="L25" s="2"/>
      <c r="M25" s="2"/>
      <c r="N25" s="2"/>
      <c r="O25" s="2">
        <v>108.877</v>
      </c>
      <c r="P25" s="2">
        <f t="shared" si="3"/>
        <v>26.2606</v>
      </c>
      <c r="Q25" s="9">
        <f t="shared" si="9"/>
        <v>52.521199999999993</v>
      </c>
      <c r="R25" s="9">
        <f t="shared" si="6"/>
        <v>52.521199999999993</v>
      </c>
      <c r="S25" s="9"/>
      <c r="T25" s="9"/>
      <c r="U25" s="2"/>
      <c r="V25" s="2">
        <f t="shared" si="4"/>
        <v>12</v>
      </c>
      <c r="W25" s="2">
        <f t="shared" si="5"/>
        <v>10</v>
      </c>
      <c r="X25" s="2">
        <v>23.333749999999998</v>
      </c>
      <c r="Y25" s="2">
        <v>28.762333333333299</v>
      </c>
      <c r="Z25" s="2">
        <v>32.263199999999998</v>
      </c>
      <c r="AA25" s="2">
        <v>28.7502</v>
      </c>
      <c r="AB25" s="2">
        <v>44.961199999999998</v>
      </c>
      <c r="AC25" s="2">
        <v>44.0092</v>
      </c>
      <c r="AD25" s="2">
        <v>38.052199999999999</v>
      </c>
      <c r="AE25" s="2">
        <v>27.617799999999999</v>
      </c>
      <c r="AF25" s="2">
        <v>24.850999999999999</v>
      </c>
      <c r="AG25" s="2">
        <v>29.77</v>
      </c>
      <c r="AH25" s="2"/>
      <c r="AI25" s="2">
        <f t="shared" si="7"/>
        <v>53</v>
      </c>
      <c r="AJ25" s="2">
        <f t="shared" si="8"/>
        <v>0</v>
      </c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x14ac:dyDescent="0.25">
      <c r="A26" s="10" t="s">
        <v>64</v>
      </c>
      <c r="B26" s="10" t="s">
        <v>37</v>
      </c>
      <c r="C26" s="10">
        <v>14.657999999999999</v>
      </c>
      <c r="D26" s="10"/>
      <c r="E26" s="10"/>
      <c r="F26" s="10">
        <v>14.657999999999999</v>
      </c>
      <c r="G26" s="11">
        <v>0</v>
      </c>
      <c r="H26" s="10">
        <v>35</v>
      </c>
      <c r="I26" s="10" t="s">
        <v>43</v>
      </c>
      <c r="J26" s="10">
        <v>31.6</v>
      </c>
      <c r="K26" s="10">
        <f t="shared" si="2"/>
        <v>-31.6</v>
      </c>
      <c r="L26" s="10"/>
      <c r="M26" s="10"/>
      <c r="N26" s="10"/>
      <c r="O26" s="10"/>
      <c r="P26" s="10">
        <f t="shared" si="3"/>
        <v>0</v>
      </c>
      <c r="Q26" s="12"/>
      <c r="R26" s="9">
        <f t="shared" si="6"/>
        <v>0</v>
      </c>
      <c r="S26" s="12"/>
      <c r="T26" s="12"/>
      <c r="U26" s="10"/>
      <c r="V26" s="10" t="e">
        <f t="shared" si="4"/>
        <v>#DIV/0!</v>
      </c>
      <c r="W26" s="10" t="e">
        <f t="shared" si="5"/>
        <v>#DIV/0!</v>
      </c>
      <c r="X26" s="10">
        <v>0.46050000000000002</v>
      </c>
      <c r="Y26" s="10">
        <v>0</v>
      </c>
      <c r="Z26" s="10">
        <v>-0.68920000000000003</v>
      </c>
      <c r="AA26" s="10">
        <v>-0.96140000000000003</v>
      </c>
      <c r="AB26" s="10">
        <v>-0.13600000000000001</v>
      </c>
      <c r="AC26" s="10">
        <v>-0.13600000000000001</v>
      </c>
      <c r="AD26" s="10">
        <v>-0.53639999999999999</v>
      </c>
      <c r="AE26" s="10">
        <v>-0.6734</v>
      </c>
      <c r="AF26" s="10">
        <v>-0.82640000000000002</v>
      </c>
      <c r="AG26" s="10">
        <v>-0.55679999999999996</v>
      </c>
      <c r="AH26" s="15" t="s">
        <v>65</v>
      </c>
      <c r="AI26" s="10">
        <f t="shared" si="7"/>
        <v>0</v>
      </c>
      <c r="AJ26" s="10">
        <f t="shared" si="8"/>
        <v>0</v>
      </c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x14ac:dyDescent="0.25">
      <c r="A27" s="16" t="s">
        <v>66</v>
      </c>
      <c r="B27" s="16" t="s">
        <v>37</v>
      </c>
      <c r="C27" s="16">
        <v>16.245999999999999</v>
      </c>
      <c r="D27" s="16"/>
      <c r="E27" s="16"/>
      <c r="F27" s="16">
        <v>16.245999999999999</v>
      </c>
      <c r="G27" s="17">
        <v>0</v>
      </c>
      <c r="H27" s="16">
        <v>30</v>
      </c>
      <c r="I27" s="16" t="s">
        <v>38</v>
      </c>
      <c r="J27" s="16">
        <v>35.200000000000003</v>
      </c>
      <c r="K27" s="16">
        <f t="shared" si="2"/>
        <v>-35.200000000000003</v>
      </c>
      <c r="L27" s="16"/>
      <c r="M27" s="16"/>
      <c r="N27" s="16"/>
      <c r="O27" s="16"/>
      <c r="P27" s="16">
        <f t="shared" si="3"/>
        <v>0</v>
      </c>
      <c r="Q27" s="18"/>
      <c r="R27" s="9">
        <f t="shared" si="6"/>
        <v>0</v>
      </c>
      <c r="S27" s="18"/>
      <c r="T27" s="18"/>
      <c r="U27" s="16"/>
      <c r="V27" s="16" t="e">
        <f t="shared" si="4"/>
        <v>#DIV/0!</v>
      </c>
      <c r="W27" s="16" t="e">
        <f t="shared" si="5"/>
        <v>#DIV/0!</v>
      </c>
      <c r="X27" s="16">
        <v>0.73099999999999998</v>
      </c>
      <c r="Y27" s="16">
        <v>0.97466666666666701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5" t="s">
        <v>67</v>
      </c>
      <c r="AI27" s="16">
        <f t="shared" si="7"/>
        <v>0</v>
      </c>
      <c r="AJ27" s="16">
        <f t="shared" si="8"/>
        <v>0</v>
      </c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x14ac:dyDescent="0.25">
      <c r="A28" s="2" t="s">
        <v>68</v>
      </c>
      <c r="B28" s="2" t="s">
        <v>37</v>
      </c>
      <c r="C28" s="2">
        <v>81.703000000000003</v>
      </c>
      <c r="D28" s="2">
        <v>181.13800000000001</v>
      </c>
      <c r="E28" s="2">
        <v>73.965999999999994</v>
      </c>
      <c r="F28" s="2">
        <v>156.18899999999999</v>
      </c>
      <c r="G28" s="3">
        <v>1</v>
      </c>
      <c r="H28" s="2">
        <v>30</v>
      </c>
      <c r="I28" s="2" t="s">
        <v>38</v>
      </c>
      <c r="J28" s="2">
        <v>82.4</v>
      </c>
      <c r="K28" s="2">
        <f t="shared" si="2"/>
        <v>-8.4340000000000117</v>
      </c>
      <c r="L28" s="2"/>
      <c r="M28" s="2"/>
      <c r="N28" s="2"/>
      <c r="O28" s="2"/>
      <c r="P28" s="2">
        <f t="shared" si="3"/>
        <v>14.793199999999999</v>
      </c>
      <c r="Q28" s="9">
        <f>12*P28-O28-N28-F28</f>
        <v>21.329399999999993</v>
      </c>
      <c r="R28" s="9">
        <f t="shared" si="6"/>
        <v>21.329399999999993</v>
      </c>
      <c r="S28" s="9"/>
      <c r="T28" s="9"/>
      <c r="U28" s="2"/>
      <c r="V28" s="2">
        <f t="shared" si="4"/>
        <v>12</v>
      </c>
      <c r="W28" s="2">
        <f t="shared" si="5"/>
        <v>10.558161858151042</v>
      </c>
      <c r="X28" s="2">
        <v>20.518750000000001</v>
      </c>
      <c r="Y28" s="2">
        <v>23.950333333333301</v>
      </c>
      <c r="Z28" s="2">
        <v>13.145799999999999</v>
      </c>
      <c r="AA28" s="2">
        <v>14.8558</v>
      </c>
      <c r="AB28" s="2">
        <v>16.898</v>
      </c>
      <c r="AC28" s="2">
        <v>15.227399999999999</v>
      </c>
      <c r="AD28" s="2">
        <v>15.3856</v>
      </c>
      <c r="AE28" s="2">
        <v>16.945</v>
      </c>
      <c r="AF28" s="2">
        <v>16.5702</v>
      </c>
      <c r="AG28" s="2">
        <v>15.509</v>
      </c>
      <c r="AH28" s="2"/>
      <c r="AI28" s="2">
        <f t="shared" si="7"/>
        <v>21</v>
      </c>
      <c r="AJ28" s="2">
        <f t="shared" si="8"/>
        <v>0</v>
      </c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x14ac:dyDescent="0.25">
      <c r="A29" s="2" t="s">
        <v>69</v>
      </c>
      <c r="B29" s="2" t="s">
        <v>37</v>
      </c>
      <c r="C29" s="2">
        <v>172.78899999999999</v>
      </c>
      <c r="D29" s="2">
        <v>57.186999999999998</v>
      </c>
      <c r="E29" s="2">
        <v>113.26300000000001</v>
      </c>
      <c r="F29" s="2">
        <v>81.811999999999998</v>
      </c>
      <c r="G29" s="3">
        <v>1</v>
      </c>
      <c r="H29" s="2">
        <v>30</v>
      </c>
      <c r="I29" s="2" t="s">
        <v>38</v>
      </c>
      <c r="J29" s="2">
        <v>127.408</v>
      </c>
      <c r="K29" s="2">
        <f t="shared" si="2"/>
        <v>-14.144999999999996</v>
      </c>
      <c r="L29" s="2"/>
      <c r="M29" s="2"/>
      <c r="N29" s="2"/>
      <c r="O29" s="2">
        <v>144.714</v>
      </c>
      <c r="P29" s="2">
        <f t="shared" si="3"/>
        <v>22.6526</v>
      </c>
      <c r="Q29" s="9">
        <f>12*P29-O29-N29-F29</f>
        <v>45.305199999999971</v>
      </c>
      <c r="R29" s="9">
        <f t="shared" si="6"/>
        <v>45.305199999999971</v>
      </c>
      <c r="S29" s="9"/>
      <c r="T29" s="9"/>
      <c r="U29" s="2"/>
      <c r="V29" s="2">
        <f t="shared" si="4"/>
        <v>11.999999999999998</v>
      </c>
      <c r="W29" s="2">
        <f t="shared" si="5"/>
        <v>10</v>
      </c>
      <c r="X29" s="2">
        <v>15.36975</v>
      </c>
      <c r="Y29" s="2">
        <v>17.196999999999999</v>
      </c>
      <c r="Z29" s="2">
        <v>27.559200000000001</v>
      </c>
      <c r="AA29" s="2">
        <v>25.7438</v>
      </c>
      <c r="AB29" s="2">
        <v>23.762799999999999</v>
      </c>
      <c r="AC29" s="2">
        <v>25.472000000000001</v>
      </c>
      <c r="AD29" s="2">
        <v>26.218800000000002</v>
      </c>
      <c r="AE29" s="2">
        <v>23.787400000000002</v>
      </c>
      <c r="AF29" s="2">
        <v>22.513999999999999</v>
      </c>
      <c r="AG29" s="2">
        <v>21.721800000000002</v>
      </c>
      <c r="AH29" s="2"/>
      <c r="AI29" s="2">
        <f t="shared" si="7"/>
        <v>45</v>
      </c>
      <c r="AJ29" s="2">
        <f t="shared" si="8"/>
        <v>0</v>
      </c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x14ac:dyDescent="0.25">
      <c r="A30" s="16" t="s">
        <v>70</v>
      </c>
      <c r="B30" s="16" t="s">
        <v>37</v>
      </c>
      <c r="C30" s="16"/>
      <c r="D30" s="16"/>
      <c r="E30" s="16"/>
      <c r="F30" s="16"/>
      <c r="G30" s="17">
        <v>0</v>
      </c>
      <c r="H30" s="16">
        <v>45</v>
      </c>
      <c r="I30" s="16" t="s">
        <v>38</v>
      </c>
      <c r="J30" s="16"/>
      <c r="K30" s="16">
        <f t="shared" si="2"/>
        <v>0</v>
      </c>
      <c r="L30" s="16"/>
      <c r="M30" s="16"/>
      <c r="N30" s="16"/>
      <c r="O30" s="16"/>
      <c r="P30" s="16">
        <f t="shared" si="3"/>
        <v>0</v>
      </c>
      <c r="Q30" s="18"/>
      <c r="R30" s="9">
        <f t="shared" si="6"/>
        <v>0</v>
      </c>
      <c r="S30" s="18"/>
      <c r="T30" s="18"/>
      <c r="U30" s="16"/>
      <c r="V30" s="16" t="e">
        <f t="shared" si="4"/>
        <v>#DIV/0!</v>
      </c>
      <c r="W30" s="16" t="e">
        <f t="shared" si="5"/>
        <v>#DIV/0!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 t="s">
        <v>71</v>
      </c>
      <c r="AI30" s="16">
        <f t="shared" si="7"/>
        <v>0</v>
      </c>
      <c r="AJ30" s="16">
        <f t="shared" si="8"/>
        <v>0</v>
      </c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x14ac:dyDescent="0.25">
      <c r="A31" s="2" t="s">
        <v>72</v>
      </c>
      <c r="B31" s="2" t="s">
        <v>37</v>
      </c>
      <c r="C31" s="2">
        <v>413.142</v>
      </c>
      <c r="D31" s="2">
        <v>238.232</v>
      </c>
      <c r="E31" s="2">
        <v>458.31700000000001</v>
      </c>
      <c r="F31" s="2">
        <v>143.47300000000001</v>
      </c>
      <c r="G31" s="3">
        <v>1</v>
      </c>
      <c r="H31" s="2">
        <v>40</v>
      </c>
      <c r="I31" s="2" t="s">
        <v>38</v>
      </c>
      <c r="J31" s="2">
        <v>445.73700000000002</v>
      </c>
      <c r="K31" s="2">
        <f t="shared" si="2"/>
        <v>12.579999999999984</v>
      </c>
      <c r="L31" s="2"/>
      <c r="M31" s="2"/>
      <c r="N31" s="2">
        <v>137.07816666666699</v>
      </c>
      <c r="O31" s="2">
        <v>544.41943333333404</v>
      </c>
      <c r="P31" s="2">
        <f t="shared" si="3"/>
        <v>91.663399999999996</v>
      </c>
      <c r="Q31" s="9">
        <f t="shared" ref="Q31:Q36" si="10">12*P31-O31-N31-F31</f>
        <v>274.99019999999877</v>
      </c>
      <c r="R31" s="9">
        <f t="shared" si="6"/>
        <v>0</v>
      </c>
      <c r="S31" s="9">
        <f>Q31</f>
        <v>274.99019999999877</v>
      </c>
      <c r="T31" s="9"/>
      <c r="U31" s="2"/>
      <c r="V31" s="2">
        <f t="shared" si="4"/>
        <v>11.999999999999998</v>
      </c>
      <c r="W31" s="2">
        <f t="shared" si="5"/>
        <v>9.0000000000000107</v>
      </c>
      <c r="X31" s="2">
        <v>60.7575</v>
      </c>
      <c r="Y31" s="2">
        <v>59.560333333333297</v>
      </c>
      <c r="Z31" s="2">
        <v>85.546199999999999</v>
      </c>
      <c r="AA31" s="2">
        <v>78.234200000000001</v>
      </c>
      <c r="AB31" s="2">
        <v>68.129000000000005</v>
      </c>
      <c r="AC31" s="2">
        <v>48.634999999999998</v>
      </c>
      <c r="AD31" s="2">
        <v>69.484399999999994</v>
      </c>
      <c r="AE31" s="2">
        <v>70.148600000000002</v>
      </c>
      <c r="AF31" s="2">
        <v>74.080600000000004</v>
      </c>
      <c r="AG31" s="2">
        <v>69.009799999999998</v>
      </c>
      <c r="AH31" s="2"/>
      <c r="AI31" s="2">
        <f t="shared" si="7"/>
        <v>0</v>
      </c>
      <c r="AJ31" s="2">
        <f t="shared" si="8"/>
        <v>275</v>
      </c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x14ac:dyDescent="0.25">
      <c r="A32" s="2" t="s">
        <v>73</v>
      </c>
      <c r="B32" s="2" t="s">
        <v>37</v>
      </c>
      <c r="C32" s="2">
        <v>137.10599999999999</v>
      </c>
      <c r="D32" s="2"/>
      <c r="E32" s="2">
        <v>41.734000000000002</v>
      </c>
      <c r="F32" s="2">
        <v>75.760000000000005</v>
      </c>
      <c r="G32" s="3">
        <v>1</v>
      </c>
      <c r="H32" s="2">
        <v>40</v>
      </c>
      <c r="I32" s="2" t="s">
        <v>38</v>
      </c>
      <c r="J32" s="2">
        <v>44.183999999999997</v>
      </c>
      <c r="K32" s="2">
        <f t="shared" si="2"/>
        <v>-2.4499999999999957</v>
      </c>
      <c r="L32" s="2"/>
      <c r="M32" s="2"/>
      <c r="N32" s="2"/>
      <c r="O32" s="2">
        <v>7.7080000000000002</v>
      </c>
      <c r="P32" s="2">
        <f t="shared" si="3"/>
        <v>8.3468</v>
      </c>
      <c r="Q32" s="9">
        <f t="shared" si="10"/>
        <v>16.693599999999989</v>
      </c>
      <c r="R32" s="9">
        <f t="shared" si="6"/>
        <v>16.693599999999989</v>
      </c>
      <c r="S32" s="9"/>
      <c r="T32" s="9"/>
      <c r="U32" s="2"/>
      <c r="V32" s="2">
        <f t="shared" si="4"/>
        <v>12</v>
      </c>
      <c r="W32" s="2">
        <f t="shared" si="5"/>
        <v>10</v>
      </c>
      <c r="X32" s="2">
        <v>4.47</v>
      </c>
      <c r="Y32" s="2">
        <v>1.6339999999999999</v>
      </c>
      <c r="Z32" s="2">
        <v>11.4382</v>
      </c>
      <c r="AA32" s="2">
        <v>12.8108</v>
      </c>
      <c r="AB32" s="2">
        <v>7.8014000000000001</v>
      </c>
      <c r="AC32" s="2">
        <v>7.7257999999999996</v>
      </c>
      <c r="AD32" s="2">
        <v>7.1272000000000002</v>
      </c>
      <c r="AE32" s="2">
        <v>9.7984000000000009</v>
      </c>
      <c r="AF32" s="2">
        <v>11.793200000000001</v>
      </c>
      <c r="AG32" s="2">
        <v>8.7680000000000007</v>
      </c>
      <c r="AH32" s="2"/>
      <c r="AI32" s="2">
        <f t="shared" si="7"/>
        <v>17</v>
      </c>
      <c r="AJ32" s="2">
        <f t="shared" si="8"/>
        <v>0</v>
      </c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x14ac:dyDescent="0.25">
      <c r="A33" s="2" t="s">
        <v>74</v>
      </c>
      <c r="B33" s="2" t="s">
        <v>37</v>
      </c>
      <c r="C33" s="2">
        <v>104.223</v>
      </c>
      <c r="D33" s="2"/>
      <c r="E33" s="2">
        <v>40.094000000000001</v>
      </c>
      <c r="F33" s="2">
        <v>50.841000000000001</v>
      </c>
      <c r="G33" s="3">
        <v>1</v>
      </c>
      <c r="H33" s="2">
        <v>30</v>
      </c>
      <c r="I33" s="2" t="s">
        <v>38</v>
      </c>
      <c r="J33" s="2">
        <v>42.9</v>
      </c>
      <c r="K33" s="2">
        <f t="shared" si="2"/>
        <v>-2.8059999999999974</v>
      </c>
      <c r="L33" s="2"/>
      <c r="M33" s="2"/>
      <c r="N33" s="2"/>
      <c r="O33" s="2">
        <v>29.347000000000001</v>
      </c>
      <c r="P33" s="2">
        <f t="shared" si="3"/>
        <v>8.0188000000000006</v>
      </c>
      <c r="Q33" s="9">
        <f t="shared" si="10"/>
        <v>16.037600000000005</v>
      </c>
      <c r="R33" s="9">
        <f t="shared" si="6"/>
        <v>16.037600000000005</v>
      </c>
      <c r="S33" s="9"/>
      <c r="T33" s="9"/>
      <c r="U33" s="2"/>
      <c r="V33" s="2">
        <f t="shared" si="4"/>
        <v>12</v>
      </c>
      <c r="W33" s="2">
        <f t="shared" si="5"/>
        <v>10</v>
      </c>
      <c r="X33" s="2">
        <v>3.6949999999999998</v>
      </c>
      <c r="Y33" s="2">
        <v>2.2916666666666701</v>
      </c>
      <c r="Z33" s="2">
        <v>1.8704000000000001</v>
      </c>
      <c r="AA33" s="2">
        <v>8.1864000000000008</v>
      </c>
      <c r="AB33" s="2">
        <v>3.2141999999999999</v>
      </c>
      <c r="AC33" s="2">
        <v>3.4262000000000001</v>
      </c>
      <c r="AD33" s="2">
        <v>1.3091999999999999</v>
      </c>
      <c r="AE33" s="2">
        <v>2.3426</v>
      </c>
      <c r="AF33" s="2">
        <v>5.8983999999999996</v>
      </c>
      <c r="AG33" s="2">
        <v>5.3869999999999996</v>
      </c>
      <c r="AH33" s="2"/>
      <c r="AI33" s="2">
        <f t="shared" si="7"/>
        <v>16</v>
      </c>
      <c r="AJ33" s="2">
        <f t="shared" si="8"/>
        <v>0</v>
      </c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x14ac:dyDescent="0.25">
      <c r="A34" s="2" t="s">
        <v>75</v>
      </c>
      <c r="B34" s="2" t="s">
        <v>37</v>
      </c>
      <c r="C34" s="2">
        <v>405.851</v>
      </c>
      <c r="D34" s="2"/>
      <c r="E34" s="2">
        <v>214.357</v>
      </c>
      <c r="F34" s="2">
        <v>148.06800000000001</v>
      </c>
      <c r="G34" s="3">
        <v>1</v>
      </c>
      <c r="H34" s="2">
        <v>50</v>
      </c>
      <c r="I34" s="2" t="s">
        <v>38</v>
      </c>
      <c r="J34" s="2">
        <v>185.57400000000001</v>
      </c>
      <c r="K34" s="2">
        <f t="shared" si="2"/>
        <v>28.782999999999987</v>
      </c>
      <c r="L34" s="2"/>
      <c r="M34" s="2"/>
      <c r="N34" s="2"/>
      <c r="O34" s="2">
        <v>237.77459999999999</v>
      </c>
      <c r="P34" s="2">
        <f t="shared" si="3"/>
        <v>42.871400000000001</v>
      </c>
      <c r="Q34" s="9">
        <f t="shared" si="10"/>
        <v>128.61420000000007</v>
      </c>
      <c r="R34" s="9">
        <f t="shared" si="6"/>
        <v>0</v>
      </c>
      <c r="S34" s="9">
        <f>Q34</f>
        <v>128.61420000000007</v>
      </c>
      <c r="T34" s="9"/>
      <c r="U34" s="2"/>
      <c r="V34" s="2">
        <f t="shared" si="4"/>
        <v>12</v>
      </c>
      <c r="W34" s="2">
        <f t="shared" si="5"/>
        <v>9</v>
      </c>
      <c r="X34" s="2">
        <v>22.297000000000001</v>
      </c>
      <c r="Y34" s="2">
        <v>9.3643333333333292</v>
      </c>
      <c r="Z34" s="2">
        <v>33.690800000000003</v>
      </c>
      <c r="AA34" s="2">
        <v>34.931800000000003</v>
      </c>
      <c r="AB34" s="2">
        <v>20.694199999999999</v>
      </c>
      <c r="AC34" s="2">
        <v>18.100000000000001</v>
      </c>
      <c r="AD34" s="2">
        <v>16.396999999999998</v>
      </c>
      <c r="AE34" s="2">
        <v>16.604199999999999</v>
      </c>
      <c r="AF34" s="2">
        <v>27.7102</v>
      </c>
      <c r="AG34" s="2">
        <v>27.642399999999999</v>
      </c>
      <c r="AH34" s="2"/>
      <c r="AI34" s="2">
        <f t="shared" si="7"/>
        <v>0</v>
      </c>
      <c r="AJ34" s="2">
        <f t="shared" si="8"/>
        <v>129</v>
      </c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x14ac:dyDescent="0.25">
      <c r="A35" s="2" t="s">
        <v>76</v>
      </c>
      <c r="B35" s="2" t="s">
        <v>37</v>
      </c>
      <c r="C35" s="2">
        <v>179.322</v>
      </c>
      <c r="D35" s="2"/>
      <c r="E35" s="2">
        <v>100.71299999999999</v>
      </c>
      <c r="F35" s="2">
        <v>48.369</v>
      </c>
      <c r="G35" s="3">
        <v>1</v>
      </c>
      <c r="H35" s="2">
        <v>50</v>
      </c>
      <c r="I35" s="2" t="s">
        <v>38</v>
      </c>
      <c r="J35" s="2">
        <v>84.1</v>
      </c>
      <c r="K35" s="2">
        <f t="shared" si="2"/>
        <v>16.613</v>
      </c>
      <c r="L35" s="2"/>
      <c r="M35" s="2"/>
      <c r="N35" s="2">
        <v>5.1779999999999999</v>
      </c>
      <c r="O35" s="2">
        <v>127.7364</v>
      </c>
      <c r="P35" s="2">
        <f t="shared" si="3"/>
        <v>20.142599999999998</v>
      </c>
      <c r="Q35" s="9">
        <f t="shared" si="10"/>
        <v>60.427799999999962</v>
      </c>
      <c r="R35" s="9">
        <f t="shared" si="6"/>
        <v>60.427799999999962</v>
      </c>
      <c r="S35" s="9"/>
      <c r="T35" s="9"/>
      <c r="U35" s="2"/>
      <c r="V35" s="2">
        <f t="shared" si="4"/>
        <v>12</v>
      </c>
      <c r="W35" s="2">
        <f t="shared" si="5"/>
        <v>9</v>
      </c>
      <c r="X35" s="2">
        <v>12.3</v>
      </c>
      <c r="Y35" s="2">
        <v>8.2100000000000009</v>
      </c>
      <c r="Z35" s="2">
        <v>18.057600000000001</v>
      </c>
      <c r="AA35" s="2">
        <v>16.805199999999999</v>
      </c>
      <c r="AB35" s="2">
        <v>11.447800000000001</v>
      </c>
      <c r="AC35" s="2">
        <v>8.8368000000000002</v>
      </c>
      <c r="AD35" s="2">
        <v>13.8416</v>
      </c>
      <c r="AE35" s="2">
        <v>13.542400000000001</v>
      </c>
      <c r="AF35" s="2">
        <v>5.4808000000000003</v>
      </c>
      <c r="AG35" s="2">
        <v>6.0792000000000002</v>
      </c>
      <c r="AH35" s="2"/>
      <c r="AI35" s="2">
        <f t="shared" si="7"/>
        <v>60</v>
      </c>
      <c r="AJ35" s="2">
        <f t="shared" si="8"/>
        <v>0</v>
      </c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x14ac:dyDescent="0.25">
      <c r="A36" s="2" t="s">
        <v>77</v>
      </c>
      <c r="B36" s="2" t="s">
        <v>46</v>
      </c>
      <c r="C36" s="2">
        <v>453</v>
      </c>
      <c r="D36" s="2">
        <v>609</v>
      </c>
      <c r="E36" s="2">
        <v>477</v>
      </c>
      <c r="F36" s="2">
        <v>475</v>
      </c>
      <c r="G36" s="3">
        <v>0.4</v>
      </c>
      <c r="H36" s="2">
        <v>45</v>
      </c>
      <c r="I36" s="2" t="s">
        <v>38</v>
      </c>
      <c r="J36" s="2">
        <v>480</v>
      </c>
      <c r="K36" s="2">
        <f t="shared" si="2"/>
        <v>-3</v>
      </c>
      <c r="L36" s="2"/>
      <c r="M36" s="2"/>
      <c r="N36" s="2">
        <v>168.916666666667</v>
      </c>
      <c r="O36" s="2">
        <v>310.08333333333297</v>
      </c>
      <c r="P36" s="2">
        <f t="shared" si="3"/>
        <v>95.4</v>
      </c>
      <c r="Q36" s="9">
        <f t="shared" si="10"/>
        <v>190.80000000000018</v>
      </c>
      <c r="R36" s="9">
        <f t="shared" si="6"/>
        <v>190.80000000000018</v>
      </c>
      <c r="S36" s="9"/>
      <c r="T36" s="9"/>
      <c r="U36" s="2"/>
      <c r="V36" s="2">
        <f t="shared" si="4"/>
        <v>12.000000000000002</v>
      </c>
      <c r="W36" s="2">
        <f t="shared" si="5"/>
        <v>10</v>
      </c>
      <c r="X36" s="2">
        <v>93.75</v>
      </c>
      <c r="Y36" s="2">
        <v>95.3333333333333</v>
      </c>
      <c r="Z36" s="2">
        <v>87.4</v>
      </c>
      <c r="AA36" s="2">
        <v>70.400000000000006</v>
      </c>
      <c r="AB36" s="2">
        <v>78.8</v>
      </c>
      <c r="AC36" s="2">
        <v>71.2</v>
      </c>
      <c r="AD36" s="2">
        <v>88.4</v>
      </c>
      <c r="AE36" s="2">
        <v>88.6</v>
      </c>
      <c r="AF36" s="2">
        <v>83.2</v>
      </c>
      <c r="AG36" s="2">
        <v>82.6</v>
      </c>
      <c r="AH36" s="2"/>
      <c r="AI36" s="2">
        <f t="shared" si="7"/>
        <v>76</v>
      </c>
      <c r="AJ36" s="2">
        <f t="shared" si="8"/>
        <v>0</v>
      </c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x14ac:dyDescent="0.25">
      <c r="A37" s="2" t="s">
        <v>78</v>
      </c>
      <c r="B37" s="2" t="s">
        <v>46</v>
      </c>
      <c r="C37" s="2">
        <v>24</v>
      </c>
      <c r="D37" s="2">
        <v>96</v>
      </c>
      <c r="E37" s="2">
        <v>33</v>
      </c>
      <c r="F37" s="2">
        <v>75</v>
      </c>
      <c r="G37" s="3">
        <v>0.45</v>
      </c>
      <c r="H37" s="2">
        <v>50</v>
      </c>
      <c r="I37" s="2" t="s">
        <v>38</v>
      </c>
      <c r="J37" s="2">
        <v>43</v>
      </c>
      <c r="K37" s="2">
        <f t="shared" si="2"/>
        <v>-10</v>
      </c>
      <c r="L37" s="2"/>
      <c r="M37" s="2"/>
      <c r="N37" s="2"/>
      <c r="O37" s="2"/>
      <c r="P37" s="2">
        <f t="shared" si="3"/>
        <v>6.6</v>
      </c>
      <c r="Q37" s="9">
        <v>10</v>
      </c>
      <c r="R37" s="9">
        <f t="shared" si="6"/>
        <v>10</v>
      </c>
      <c r="S37" s="9"/>
      <c r="T37" s="9"/>
      <c r="U37" s="2"/>
      <c r="V37" s="2">
        <f t="shared" si="4"/>
        <v>12.878787878787879</v>
      </c>
      <c r="W37" s="2">
        <f t="shared" si="5"/>
        <v>11.363636363636365</v>
      </c>
      <c r="X37" s="2">
        <v>8.25</v>
      </c>
      <c r="Y37" s="2">
        <v>10</v>
      </c>
      <c r="Z37" s="2">
        <v>16.8</v>
      </c>
      <c r="AA37" s="2">
        <v>4.8</v>
      </c>
      <c r="AB37" s="2">
        <v>10.6</v>
      </c>
      <c r="AC37" s="2">
        <v>11.4</v>
      </c>
      <c r="AD37" s="2">
        <v>5.2</v>
      </c>
      <c r="AE37" s="2">
        <v>4.4000000000000004</v>
      </c>
      <c r="AF37" s="2">
        <v>2</v>
      </c>
      <c r="AG37" s="2">
        <v>2.6</v>
      </c>
      <c r="AH37" s="2"/>
      <c r="AI37" s="2">
        <f t="shared" si="7"/>
        <v>5</v>
      </c>
      <c r="AJ37" s="2">
        <f t="shared" si="8"/>
        <v>0</v>
      </c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x14ac:dyDescent="0.25">
      <c r="A38" s="2" t="s">
        <v>79</v>
      </c>
      <c r="B38" s="2" t="s">
        <v>46</v>
      </c>
      <c r="C38" s="2">
        <v>517</v>
      </c>
      <c r="D38" s="2">
        <v>489</v>
      </c>
      <c r="E38" s="2">
        <v>451</v>
      </c>
      <c r="F38" s="2">
        <v>434</v>
      </c>
      <c r="G38" s="3">
        <v>0.4</v>
      </c>
      <c r="H38" s="2">
        <v>45</v>
      </c>
      <c r="I38" s="2" t="s">
        <v>38</v>
      </c>
      <c r="J38" s="2">
        <v>475</v>
      </c>
      <c r="K38" s="2">
        <f t="shared" ref="K38:K69" si="11">E38-J38</f>
        <v>-24</v>
      </c>
      <c r="L38" s="2"/>
      <c r="M38" s="2"/>
      <c r="N38" s="2">
        <v>175.833333333333</v>
      </c>
      <c r="O38" s="2">
        <v>292.16666666666703</v>
      </c>
      <c r="P38" s="2">
        <f t="shared" ref="P38:P69" si="12">E38/5</f>
        <v>90.2</v>
      </c>
      <c r="Q38" s="9">
        <f>12*P38-O38-N38-F38</f>
        <v>180.40000000000009</v>
      </c>
      <c r="R38" s="9">
        <f t="shared" si="6"/>
        <v>180.40000000000009</v>
      </c>
      <c r="S38" s="9"/>
      <c r="T38" s="9"/>
      <c r="U38" s="2"/>
      <c r="V38" s="2">
        <f t="shared" ref="V38:V69" si="13">(F38+N38+O38+Q38)/P38</f>
        <v>12</v>
      </c>
      <c r="W38" s="2">
        <f t="shared" ref="W38:W69" si="14">(F38+N38+O38)/P38</f>
        <v>10</v>
      </c>
      <c r="X38" s="2">
        <v>88.5</v>
      </c>
      <c r="Y38" s="2">
        <v>88.6666666666667</v>
      </c>
      <c r="Z38" s="2">
        <v>79</v>
      </c>
      <c r="AA38" s="2">
        <v>70</v>
      </c>
      <c r="AB38" s="2">
        <v>72.400000000000006</v>
      </c>
      <c r="AC38" s="2">
        <v>67.400000000000006</v>
      </c>
      <c r="AD38" s="2">
        <v>72.8</v>
      </c>
      <c r="AE38" s="2">
        <v>76</v>
      </c>
      <c r="AF38" s="2">
        <v>67</v>
      </c>
      <c r="AG38" s="2">
        <v>67.2</v>
      </c>
      <c r="AH38" s="2"/>
      <c r="AI38" s="2">
        <f t="shared" si="7"/>
        <v>72</v>
      </c>
      <c r="AJ38" s="2">
        <f t="shared" si="8"/>
        <v>0</v>
      </c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x14ac:dyDescent="0.25">
      <c r="A39" s="2" t="s">
        <v>80</v>
      </c>
      <c r="B39" s="2" t="s">
        <v>37</v>
      </c>
      <c r="C39" s="2">
        <v>74.492999999999995</v>
      </c>
      <c r="D39" s="2"/>
      <c r="E39" s="2">
        <v>49.59</v>
      </c>
      <c r="F39" s="2">
        <v>13.257999999999999</v>
      </c>
      <c r="G39" s="3">
        <v>1</v>
      </c>
      <c r="H39" s="2">
        <v>45</v>
      </c>
      <c r="I39" s="2" t="s">
        <v>38</v>
      </c>
      <c r="J39" s="2">
        <v>48.1</v>
      </c>
      <c r="K39" s="2">
        <f t="shared" si="11"/>
        <v>1.490000000000002</v>
      </c>
      <c r="L39" s="2"/>
      <c r="M39" s="2"/>
      <c r="N39" s="2"/>
      <c r="O39" s="2">
        <v>56.167999999999999</v>
      </c>
      <c r="P39" s="2">
        <f t="shared" si="12"/>
        <v>9.918000000000001</v>
      </c>
      <c r="Q39" s="9">
        <f>12*P39-O39-N39-F39</f>
        <v>49.590000000000018</v>
      </c>
      <c r="R39" s="9">
        <f t="shared" si="6"/>
        <v>49.590000000000018</v>
      </c>
      <c r="S39" s="9"/>
      <c r="T39" s="9"/>
      <c r="U39" s="2"/>
      <c r="V39" s="2">
        <f t="shared" si="13"/>
        <v>12</v>
      </c>
      <c r="W39" s="2">
        <f t="shared" si="14"/>
        <v>6.9999999999999991</v>
      </c>
      <c r="X39" s="2">
        <v>5.27475</v>
      </c>
      <c r="Y39" s="2">
        <v>5.5810000000000004</v>
      </c>
      <c r="Z39" s="2">
        <v>6.4725999999999999</v>
      </c>
      <c r="AA39" s="2">
        <v>7.5484</v>
      </c>
      <c r="AB39" s="2">
        <v>2.1551999999999998</v>
      </c>
      <c r="AC39" s="2">
        <v>-0.152</v>
      </c>
      <c r="AD39" s="2">
        <v>4.4004000000000003</v>
      </c>
      <c r="AE39" s="2">
        <v>9.4337999999999997</v>
      </c>
      <c r="AF39" s="2">
        <v>15.9496</v>
      </c>
      <c r="AG39" s="2">
        <v>11.532999999999999</v>
      </c>
      <c r="AH39" s="2"/>
      <c r="AI39" s="2">
        <f t="shared" si="7"/>
        <v>50</v>
      </c>
      <c r="AJ39" s="2">
        <f t="shared" si="8"/>
        <v>0</v>
      </c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x14ac:dyDescent="0.25">
      <c r="A40" s="2" t="s">
        <v>81</v>
      </c>
      <c r="B40" s="2" t="s">
        <v>46</v>
      </c>
      <c r="C40" s="2">
        <v>31</v>
      </c>
      <c r="D40" s="2">
        <v>12</v>
      </c>
      <c r="E40" s="2">
        <v>39</v>
      </c>
      <c r="F40" s="2">
        <v>1</v>
      </c>
      <c r="G40" s="3">
        <v>0.45</v>
      </c>
      <c r="H40" s="2">
        <v>45</v>
      </c>
      <c r="I40" s="2" t="s">
        <v>38</v>
      </c>
      <c r="J40" s="2">
        <v>40</v>
      </c>
      <c r="K40" s="2">
        <f t="shared" si="11"/>
        <v>-1</v>
      </c>
      <c r="L40" s="2"/>
      <c r="M40" s="2"/>
      <c r="N40" s="2"/>
      <c r="O40" s="2">
        <v>45.8</v>
      </c>
      <c r="P40" s="2">
        <f t="shared" si="12"/>
        <v>7.8</v>
      </c>
      <c r="Q40" s="9">
        <f>12*P40-O40-N40-F40</f>
        <v>46.8</v>
      </c>
      <c r="R40" s="9">
        <f t="shared" si="6"/>
        <v>46.8</v>
      </c>
      <c r="S40" s="9"/>
      <c r="T40" s="9"/>
      <c r="U40" s="2"/>
      <c r="V40" s="2">
        <f t="shared" si="13"/>
        <v>12</v>
      </c>
      <c r="W40" s="2">
        <f t="shared" si="14"/>
        <v>6</v>
      </c>
      <c r="X40" s="2">
        <v>2</v>
      </c>
      <c r="Y40" s="2">
        <v>1.6666666666666701</v>
      </c>
      <c r="Z40" s="2">
        <v>5</v>
      </c>
      <c r="AA40" s="2">
        <v>4.5999999999999996</v>
      </c>
      <c r="AB40" s="2">
        <v>6</v>
      </c>
      <c r="AC40" s="2">
        <v>6</v>
      </c>
      <c r="AD40" s="2">
        <v>2</v>
      </c>
      <c r="AE40" s="2">
        <v>4</v>
      </c>
      <c r="AF40" s="2">
        <v>5.8</v>
      </c>
      <c r="AG40" s="2">
        <v>4.5999999999999996</v>
      </c>
      <c r="AH40" s="2"/>
      <c r="AI40" s="2">
        <f t="shared" si="7"/>
        <v>21</v>
      </c>
      <c r="AJ40" s="2">
        <f t="shared" si="8"/>
        <v>0</v>
      </c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x14ac:dyDescent="0.25">
      <c r="A41" s="10" t="s">
        <v>82</v>
      </c>
      <c r="B41" s="10" t="s">
        <v>37</v>
      </c>
      <c r="C41" s="10">
        <v>-21.04</v>
      </c>
      <c r="D41" s="10">
        <v>21.04</v>
      </c>
      <c r="E41" s="10"/>
      <c r="F41" s="10"/>
      <c r="G41" s="11">
        <v>0</v>
      </c>
      <c r="H41" s="10">
        <v>35</v>
      </c>
      <c r="I41" s="10" t="s">
        <v>43</v>
      </c>
      <c r="J41" s="10"/>
      <c r="K41" s="10">
        <f t="shared" si="11"/>
        <v>0</v>
      </c>
      <c r="L41" s="10"/>
      <c r="M41" s="10"/>
      <c r="N41" s="10"/>
      <c r="O41" s="10"/>
      <c r="P41" s="10">
        <f t="shared" si="12"/>
        <v>0</v>
      </c>
      <c r="Q41" s="12"/>
      <c r="R41" s="9">
        <f t="shared" si="6"/>
        <v>0</v>
      </c>
      <c r="S41" s="12"/>
      <c r="T41" s="12"/>
      <c r="U41" s="10"/>
      <c r="V41" s="10" t="e">
        <f t="shared" si="13"/>
        <v>#DIV/0!</v>
      </c>
      <c r="W41" s="10" t="e">
        <f t="shared" si="14"/>
        <v>#DIV/0!</v>
      </c>
      <c r="X41" s="10">
        <v>0</v>
      </c>
      <c r="Y41" s="10">
        <v>0</v>
      </c>
      <c r="Z41" s="10">
        <v>4.2080000000000002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/>
      <c r="AI41" s="10">
        <f t="shared" si="7"/>
        <v>0</v>
      </c>
      <c r="AJ41" s="10">
        <f t="shared" si="8"/>
        <v>0</v>
      </c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x14ac:dyDescent="0.25">
      <c r="A42" s="2" t="s">
        <v>83</v>
      </c>
      <c r="B42" s="2" t="s">
        <v>46</v>
      </c>
      <c r="C42" s="2">
        <v>70</v>
      </c>
      <c r="D42" s="2">
        <v>144</v>
      </c>
      <c r="E42" s="2">
        <v>58</v>
      </c>
      <c r="F42" s="2">
        <v>133</v>
      </c>
      <c r="G42" s="3">
        <v>0.35</v>
      </c>
      <c r="H42" s="2">
        <v>40</v>
      </c>
      <c r="I42" s="2" t="s">
        <v>38</v>
      </c>
      <c r="J42" s="2">
        <v>68</v>
      </c>
      <c r="K42" s="2">
        <f t="shared" si="11"/>
        <v>-10</v>
      </c>
      <c r="L42" s="2"/>
      <c r="M42" s="2"/>
      <c r="N42" s="2"/>
      <c r="O42" s="2"/>
      <c r="P42" s="2">
        <f t="shared" si="12"/>
        <v>11.6</v>
      </c>
      <c r="Q42" s="9">
        <f>12*P42-O42-N42-F42</f>
        <v>6.1999999999999886</v>
      </c>
      <c r="R42" s="9">
        <f t="shared" si="6"/>
        <v>6.1999999999999886</v>
      </c>
      <c r="S42" s="9"/>
      <c r="T42" s="9"/>
      <c r="U42" s="2"/>
      <c r="V42" s="2">
        <f t="shared" si="13"/>
        <v>12</v>
      </c>
      <c r="W42" s="2">
        <f t="shared" si="14"/>
        <v>11.465517241379311</v>
      </c>
      <c r="X42" s="2">
        <v>16.25</v>
      </c>
      <c r="Y42" s="2">
        <v>19.6666666666667</v>
      </c>
      <c r="Z42" s="2">
        <v>24.8</v>
      </c>
      <c r="AA42" s="2">
        <v>15.2</v>
      </c>
      <c r="AB42" s="2">
        <v>21</v>
      </c>
      <c r="AC42" s="2">
        <v>19</v>
      </c>
      <c r="AD42" s="2">
        <v>3.4</v>
      </c>
      <c r="AE42" s="2">
        <v>5.6</v>
      </c>
      <c r="AF42" s="2">
        <v>13.2</v>
      </c>
      <c r="AG42" s="2">
        <v>13.6</v>
      </c>
      <c r="AH42" s="2"/>
      <c r="AI42" s="2">
        <f t="shared" si="7"/>
        <v>2</v>
      </c>
      <c r="AJ42" s="2">
        <f t="shared" si="8"/>
        <v>0</v>
      </c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x14ac:dyDescent="0.25">
      <c r="A43" s="2" t="s">
        <v>84</v>
      </c>
      <c r="B43" s="2" t="s">
        <v>37</v>
      </c>
      <c r="C43" s="2">
        <v>335.27800000000002</v>
      </c>
      <c r="D43" s="2"/>
      <c r="E43" s="2">
        <v>204.62</v>
      </c>
      <c r="F43" s="2">
        <v>101.563</v>
      </c>
      <c r="G43" s="3">
        <v>1</v>
      </c>
      <c r="H43" s="2">
        <v>40</v>
      </c>
      <c r="I43" s="2" t="s">
        <v>38</v>
      </c>
      <c r="J43" s="2">
        <v>200.56</v>
      </c>
      <c r="K43" s="2">
        <f t="shared" si="11"/>
        <v>4.0600000000000023</v>
      </c>
      <c r="L43" s="2"/>
      <c r="M43" s="2"/>
      <c r="N43" s="2"/>
      <c r="O43" s="2">
        <v>225.82900000000001</v>
      </c>
      <c r="P43" s="2">
        <f t="shared" si="12"/>
        <v>40.923999999999999</v>
      </c>
      <c r="Q43" s="9">
        <f>12*P43-O43-N43-F43</f>
        <v>163.69599999999997</v>
      </c>
      <c r="R43" s="9">
        <f t="shared" si="6"/>
        <v>0</v>
      </c>
      <c r="S43" s="9">
        <f>Q43</f>
        <v>163.69599999999997</v>
      </c>
      <c r="T43" s="9"/>
      <c r="U43" s="2"/>
      <c r="V43" s="2">
        <f t="shared" si="13"/>
        <v>12</v>
      </c>
      <c r="W43" s="2">
        <f t="shared" si="14"/>
        <v>8</v>
      </c>
      <c r="X43" s="2">
        <v>18.981249999999999</v>
      </c>
      <c r="Y43" s="2">
        <v>7.5456666666666701</v>
      </c>
      <c r="Z43" s="2">
        <v>36.6952</v>
      </c>
      <c r="AA43" s="2">
        <v>34.061199999999999</v>
      </c>
      <c r="AB43" s="2">
        <v>22.594000000000001</v>
      </c>
      <c r="AC43" s="2">
        <v>16.1938</v>
      </c>
      <c r="AD43" s="2">
        <v>8.8361999999999998</v>
      </c>
      <c r="AE43" s="2">
        <v>14.5238</v>
      </c>
      <c r="AF43" s="2">
        <v>30.297799999999999</v>
      </c>
      <c r="AG43" s="2">
        <v>28.046399999999998</v>
      </c>
      <c r="AH43" s="2"/>
      <c r="AI43" s="2">
        <f t="shared" si="7"/>
        <v>0</v>
      </c>
      <c r="AJ43" s="2">
        <f t="shared" si="8"/>
        <v>164</v>
      </c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x14ac:dyDescent="0.25">
      <c r="A44" s="2" t="s">
        <v>85</v>
      </c>
      <c r="B44" s="2" t="s">
        <v>46</v>
      </c>
      <c r="C44" s="2">
        <v>156</v>
      </c>
      <c r="D44" s="2"/>
      <c r="E44" s="2">
        <v>123</v>
      </c>
      <c r="F44" s="2">
        <v>15</v>
      </c>
      <c r="G44" s="3">
        <v>0.4</v>
      </c>
      <c r="H44" s="2">
        <v>40</v>
      </c>
      <c r="I44" s="2" t="s">
        <v>38</v>
      </c>
      <c r="J44" s="2">
        <v>127</v>
      </c>
      <c r="K44" s="2">
        <f t="shared" si="11"/>
        <v>-4</v>
      </c>
      <c r="L44" s="2"/>
      <c r="M44" s="2"/>
      <c r="N44" s="2"/>
      <c r="O44" s="2">
        <v>157.19999999999999</v>
      </c>
      <c r="P44" s="2">
        <f t="shared" si="12"/>
        <v>24.6</v>
      </c>
      <c r="Q44" s="9">
        <f>12*P44-O44-N44-F44</f>
        <v>123.00000000000006</v>
      </c>
      <c r="R44" s="9">
        <f t="shared" si="6"/>
        <v>123.00000000000006</v>
      </c>
      <c r="S44" s="9"/>
      <c r="T44" s="9"/>
      <c r="U44" s="2"/>
      <c r="V44" s="2">
        <f t="shared" si="13"/>
        <v>12.000000000000002</v>
      </c>
      <c r="W44" s="2">
        <f t="shared" si="14"/>
        <v>6.9999999999999991</v>
      </c>
      <c r="X44" s="2">
        <v>8</v>
      </c>
      <c r="Y44" s="2">
        <v>-1</v>
      </c>
      <c r="Z44" s="2">
        <v>26</v>
      </c>
      <c r="AA44" s="2">
        <v>18.399999999999999</v>
      </c>
      <c r="AB44" s="2">
        <v>9</v>
      </c>
      <c r="AC44" s="2">
        <v>11</v>
      </c>
      <c r="AD44" s="2">
        <v>19</v>
      </c>
      <c r="AE44" s="2">
        <v>19.2</v>
      </c>
      <c r="AF44" s="2">
        <v>11.4</v>
      </c>
      <c r="AG44" s="2">
        <v>12.8</v>
      </c>
      <c r="AH44" s="2"/>
      <c r="AI44" s="2">
        <f t="shared" si="7"/>
        <v>49</v>
      </c>
      <c r="AJ44" s="2">
        <f t="shared" si="8"/>
        <v>0</v>
      </c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x14ac:dyDescent="0.25">
      <c r="A45" s="2" t="s">
        <v>86</v>
      </c>
      <c r="B45" s="2" t="s">
        <v>46</v>
      </c>
      <c r="C45" s="2">
        <v>458</v>
      </c>
      <c r="D45" s="2"/>
      <c r="E45" s="2">
        <v>103</v>
      </c>
      <c r="F45" s="2">
        <v>329</v>
      </c>
      <c r="G45" s="3">
        <v>0.4</v>
      </c>
      <c r="H45" s="2">
        <v>45</v>
      </c>
      <c r="I45" s="2" t="s">
        <v>38</v>
      </c>
      <c r="J45" s="2">
        <v>107</v>
      </c>
      <c r="K45" s="2">
        <f t="shared" si="11"/>
        <v>-4</v>
      </c>
      <c r="L45" s="2"/>
      <c r="M45" s="2"/>
      <c r="N45" s="2"/>
      <c r="O45" s="2"/>
      <c r="P45" s="2">
        <f t="shared" si="12"/>
        <v>20.6</v>
      </c>
      <c r="Q45" s="9"/>
      <c r="R45" s="9">
        <f t="shared" si="6"/>
        <v>0</v>
      </c>
      <c r="S45" s="9"/>
      <c r="T45" s="9"/>
      <c r="U45" s="2"/>
      <c r="V45" s="2">
        <f t="shared" si="13"/>
        <v>15.970873786407767</v>
      </c>
      <c r="W45" s="2">
        <f t="shared" si="14"/>
        <v>15.970873786407767</v>
      </c>
      <c r="X45" s="2">
        <v>25.75</v>
      </c>
      <c r="Y45" s="2">
        <v>22.6666666666667</v>
      </c>
      <c r="Z45" s="2">
        <v>40.4</v>
      </c>
      <c r="AA45" s="2">
        <v>22.8</v>
      </c>
      <c r="AB45" s="2">
        <v>91.2</v>
      </c>
      <c r="AC45" s="2">
        <v>91</v>
      </c>
      <c r="AD45" s="2">
        <v>1.2</v>
      </c>
      <c r="AE45" s="2">
        <v>10</v>
      </c>
      <c r="AF45" s="2">
        <v>76.400000000000006</v>
      </c>
      <c r="AG45" s="2">
        <v>72</v>
      </c>
      <c r="AH45" s="13" t="s">
        <v>87</v>
      </c>
      <c r="AI45" s="2">
        <f t="shared" si="7"/>
        <v>0</v>
      </c>
      <c r="AJ45" s="2">
        <f t="shared" si="8"/>
        <v>0</v>
      </c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x14ac:dyDescent="0.25">
      <c r="A46" s="2" t="s">
        <v>88</v>
      </c>
      <c r="B46" s="2" t="s">
        <v>37</v>
      </c>
      <c r="C46" s="2">
        <v>331.40800000000002</v>
      </c>
      <c r="D46" s="2"/>
      <c r="E46" s="2">
        <v>192.87</v>
      </c>
      <c r="F46" s="2">
        <v>105.19199999999999</v>
      </c>
      <c r="G46" s="3">
        <v>1</v>
      </c>
      <c r="H46" s="2">
        <v>40</v>
      </c>
      <c r="I46" s="2" t="s">
        <v>38</v>
      </c>
      <c r="J46" s="2">
        <v>191.56</v>
      </c>
      <c r="K46" s="2">
        <f t="shared" si="11"/>
        <v>1.3100000000000023</v>
      </c>
      <c r="L46" s="2"/>
      <c r="M46" s="2"/>
      <c r="N46" s="2"/>
      <c r="O46" s="2">
        <v>241.97399999999999</v>
      </c>
      <c r="P46" s="2">
        <f t="shared" si="12"/>
        <v>38.573999999999998</v>
      </c>
      <c r="Q46" s="9">
        <f t="shared" ref="Q46:Q51" si="15">12*P46-O46-N46-F46</f>
        <v>115.72199999999999</v>
      </c>
      <c r="R46" s="9">
        <f t="shared" si="6"/>
        <v>115.72199999999999</v>
      </c>
      <c r="S46" s="9"/>
      <c r="T46" s="9"/>
      <c r="U46" s="2"/>
      <c r="V46" s="2">
        <f t="shared" si="13"/>
        <v>12</v>
      </c>
      <c r="W46" s="2">
        <f t="shared" si="14"/>
        <v>9</v>
      </c>
      <c r="X46" s="2">
        <v>19.65175</v>
      </c>
      <c r="Y46" s="2">
        <v>9.1963333333333299</v>
      </c>
      <c r="Z46" s="2">
        <v>40.4328</v>
      </c>
      <c r="AA46" s="2">
        <v>35.076599999999999</v>
      </c>
      <c r="AB46" s="2">
        <v>24.657399999999999</v>
      </c>
      <c r="AC46" s="2">
        <v>24.382400000000001</v>
      </c>
      <c r="AD46" s="2">
        <v>31.646799999999999</v>
      </c>
      <c r="AE46" s="2">
        <v>31.089400000000001</v>
      </c>
      <c r="AF46" s="2">
        <v>26.712</v>
      </c>
      <c r="AG46" s="2">
        <v>26.3538</v>
      </c>
      <c r="AH46" s="2"/>
      <c r="AI46" s="2">
        <f t="shared" si="7"/>
        <v>116</v>
      </c>
      <c r="AJ46" s="2">
        <f t="shared" si="8"/>
        <v>0</v>
      </c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x14ac:dyDescent="0.25">
      <c r="A47" s="2" t="s">
        <v>89</v>
      </c>
      <c r="B47" s="2" t="s">
        <v>46</v>
      </c>
      <c r="C47" s="2">
        <v>130</v>
      </c>
      <c r="D47" s="2">
        <v>133</v>
      </c>
      <c r="E47" s="2">
        <v>140</v>
      </c>
      <c r="F47" s="2">
        <v>103</v>
      </c>
      <c r="G47" s="3">
        <v>0.35</v>
      </c>
      <c r="H47" s="2">
        <v>40</v>
      </c>
      <c r="I47" s="2" t="s">
        <v>38</v>
      </c>
      <c r="J47" s="2">
        <v>144</v>
      </c>
      <c r="K47" s="2">
        <f t="shared" si="11"/>
        <v>-4</v>
      </c>
      <c r="L47" s="2"/>
      <c r="M47" s="2"/>
      <c r="N47" s="2">
        <v>7.75</v>
      </c>
      <c r="O47" s="2">
        <v>169.25</v>
      </c>
      <c r="P47" s="2">
        <f t="shared" si="12"/>
        <v>28</v>
      </c>
      <c r="Q47" s="9">
        <f t="shared" si="15"/>
        <v>56</v>
      </c>
      <c r="R47" s="9">
        <f t="shared" si="6"/>
        <v>56</v>
      </c>
      <c r="S47" s="9"/>
      <c r="T47" s="9"/>
      <c r="U47" s="2"/>
      <c r="V47" s="2">
        <f t="shared" si="13"/>
        <v>12</v>
      </c>
      <c r="W47" s="2">
        <f t="shared" si="14"/>
        <v>10</v>
      </c>
      <c r="X47" s="2">
        <v>21.25</v>
      </c>
      <c r="Y47" s="2">
        <v>24</v>
      </c>
      <c r="Z47" s="2">
        <v>39.200000000000003</v>
      </c>
      <c r="AA47" s="2">
        <v>38</v>
      </c>
      <c r="AB47" s="2">
        <v>34.799999999999997</v>
      </c>
      <c r="AC47" s="2">
        <v>32.4</v>
      </c>
      <c r="AD47" s="2">
        <v>26</v>
      </c>
      <c r="AE47" s="2">
        <v>26.6</v>
      </c>
      <c r="AF47" s="2">
        <v>17.600000000000001</v>
      </c>
      <c r="AG47" s="2">
        <v>18</v>
      </c>
      <c r="AH47" s="2"/>
      <c r="AI47" s="2">
        <f t="shared" si="7"/>
        <v>20</v>
      </c>
      <c r="AJ47" s="2">
        <f t="shared" si="8"/>
        <v>0</v>
      </c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x14ac:dyDescent="0.25">
      <c r="A48" s="2" t="s">
        <v>90</v>
      </c>
      <c r="B48" s="2" t="s">
        <v>46</v>
      </c>
      <c r="C48" s="2">
        <v>447</v>
      </c>
      <c r="D48" s="2">
        <v>168</v>
      </c>
      <c r="E48" s="2">
        <v>401</v>
      </c>
      <c r="F48" s="2">
        <v>124</v>
      </c>
      <c r="G48" s="3">
        <v>0.4</v>
      </c>
      <c r="H48" s="2">
        <v>40</v>
      </c>
      <c r="I48" s="2" t="s">
        <v>38</v>
      </c>
      <c r="J48" s="2">
        <v>419</v>
      </c>
      <c r="K48" s="2">
        <f t="shared" si="11"/>
        <v>-18</v>
      </c>
      <c r="L48" s="2"/>
      <c r="M48" s="2"/>
      <c r="N48" s="2">
        <v>182.416666666667</v>
      </c>
      <c r="O48" s="2">
        <v>495.58333333333297</v>
      </c>
      <c r="P48" s="2">
        <f t="shared" si="12"/>
        <v>80.2</v>
      </c>
      <c r="Q48" s="9">
        <f t="shared" si="15"/>
        <v>160.40000000000009</v>
      </c>
      <c r="R48" s="9">
        <f t="shared" si="6"/>
        <v>160.40000000000009</v>
      </c>
      <c r="S48" s="9"/>
      <c r="T48" s="9"/>
      <c r="U48" s="2"/>
      <c r="V48" s="2">
        <f t="shared" si="13"/>
        <v>12</v>
      </c>
      <c r="W48" s="2">
        <f t="shared" si="14"/>
        <v>10</v>
      </c>
      <c r="X48" s="2">
        <v>58.25</v>
      </c>
      <c r="Y48" s="2">
        <v>53.3333333333333</v>
      </c>
      <c r="Z48" s="2">
        <v>88.6</v>
      </c>
      <c r="AA48" s="2">
        <v>68</v>
      </c>
      <c r="AB48" s="2">
        <v>65.599999999999994</v>
      </c>
      <c r="AC48" s="2">
        <v>58.2</v>
      </c>
      <c r="AD48" s="2">
        <v>70</v>
      </c>
      <c r="AE48" s="2">
        <v>72.599999999999994</v>
      </c>
      <c r="AF48" s="2">
        <v>71</v>
      </c>
      <c r="AG48" s="2">
        <v>75.599999999999994</v>
      </c>
      <c r="AH48" s="2"/>
      <c r="AI48" s="2">
        <f t="shared" si="7"/>
        <v>64</v>
      </c>
      <c r="AJ48" s="2">
        <f t="shared" si="8"/>
        <v>0</v>
      </c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x14ac:dyDescent="0.25">
      <c r="A49" s="2" t="s">
        <v>91</v>
      </c>
      <c r="B49" s="2" t="s">
        <v>37</v>
      </c>
      <c r="C49" s="2">
        <v>174.88200000000001</v>
      </c>
      <c r="D49" s="2">
        <v>3.048</v>
      </c>
      <c r="E49" s="2">
        <v>75.156000000000006</v>
      </c>
      <c r="F49" s="2">
        <v>85.658000000000001</v>
      </c>
      <c r="G49" s="3">
        <v>1</v>
      </c>
      <c r="H49" s="2">
        <v>50</v>
      </c>
      <c r="I49" s="2" t="s">
        <v>38</v>
      </c>
      <c r="J49" s="2">
        <v>76.3</v>
      </c>
      <c r="K49" s="2">
        <f t="shared" si="11"/>
        <v>-1.1439999999999912</v>
      </c>
      <c r="L49" s="2"/>
      <c r="M49" s="2"/>
      <c r="N49" s="2"/>
      <c r="O49" s="2">
        <v>64.653999999999996</v>
      </c>
      <c r="P49" s="2">
        <f t="shared" si="12"/>
        <v>15.031200000000002</v>
      </c>
      <c r="Q49" s="9">
        <f t="shared" si="15"/>
        <v>30.062400000000039</v>
      </c>
      <c r="R49" s="9">
        <f t="shared" si="6"/>
        <v>30.062400000000039</v>
      </c>
      <c r="S49" s="9"/>
      <c r="T49" s="9"/>
      <c r="U49" s="2"/>
      <c r="V49" s="2">
        <f t="shared" si="13"/>
        <v>12.000000000000002</v>
      </c>
      <c r="W49" s="2">
        <f t="shared" si="14"/>
        <v>10</v>
      </c>
      <c r="X49" s="2">
        <v>11.292999999999999</v>
      </c>
      <c r="Y49" s="2">
        <v>11.9226666666667</v>
      </c>
      <c r="Z49" s="2">
        <v>28.671600000000002</v>
      </c>
      <c r="AA49" s="2">
        <v>21.400400000000001</v>
      </c>
      <c r="AB49" s="2">
        <v>20.304400000000001</v>
      </c>
      <c r="AC49" s="2">
        <v>20.025600000000001</v>
      </c>
      <c r="AD49" s="2">
        <v>14.5036</v>
      </c>
      <c r="AE49" s="2">
        <v>15.5832</v>
      </c>
      <c r="AF49" s="2">
        <v>14.323</v>
      </c>
      <c r="AG49" s="2">
        <v>13.247400000000001</v>
      </c>
      <c r="AH49" s="2"/>
      <c r="AI49" s="2">
        <f t="shared" si="7"/>
        <v>30</v>
      </c>
      <c r="AJ49" s="2">
        <f t="shared" si="8"/>
        <v>0</v>
      </c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x14ac:dyDescent="0.25">
      <c r="A50" s="2" t="s">
        <v>92</v>
      </c>
      <c r="B50" s="2" t="s">
        <v>37</v>
      </c>
      <c r="C50" s="2">
        <v>240.24</v>
      </c>
      <c r="D50" s="2"/>
      <c r="E50" s="2">
        <v>121.19799999999999</v>
      </c>
      <c r="F50" s="2">
        <v>86.72</v>
      </c>
      <c r="G50" s="3">
        <v>1</v>
      </c>
      <c r="H50" s="2">
        <v>50</v>
      </c>
      <c r="I50" s="2" t="s">
        <v>38</v>
      </c>
      <c r="J50" s="2">
        <v>121</v>
      </c>
      <c r="K50" s="2">
        <f t="shared" si="11"/>
        <v>0.19799999999999329</v>
      </c>
      <c r="L50" s="2"/>
      <c r="M50" s="2"/>
      <c r="N50" s="2"/>
      <c r="O50" s="2">
        <v>155.67599999999999</v>
      </c>
      <c r="P50" s="2">
        <f t="shared" si="12"/>
        <v>24.239599999999999</v>
      </c>
      <c r="Q50" s="9">
        <f t="shared" si="15"/>
        <v>48.47920000000002</v>
      </c>
      <c r="R50" s="9">
        <f t="shared" si="6"/>
        <v>48.47920000000002</v>
      </c>
      <c r="S50" s="9"/>
      <c r="T50" s="9"/>
      <c r="U50" s="2"/>
      <c r="V50" s="2">
        <f t="shared" si="13"/>
        <v>12</v>
      </c>
      <c r="W50" s="2">
        <f t="shared" si="14"/>
        <v>10</v>
      </c>
      <c r="X50" s="2">
        <v>13.87425</v>
      </c>
      <c r="Y50" s="2">
        <v>10.9173333333333</v>
      </c>
      <c r="Z50" s="2">
        <v>19.791</v>
      </c>
      <c r="AA50" s="2">
        <v>20.8796</v>
      </c>
      <c r="AB50" s="2">
        <v>12.777200000000001</v>
      </c>
      <c r="AC50" s="2">
        <v>12.5116</v>
      </c>
      <c r="AD50" s="2">
        <v>14.8162</v>
      </c>
      <c r="AE50" s="2">
        <v>15.726599999999999</v>
      </c>
      <c r="AF50" s="2">
        <v>21.5806</v>
      </c>
      <c r="AG50" s="2">
        <v>21.923400000000001</v>
      </c>
      <c r="AH50" s="2"/>
      <c r="AI50" s="2">
        <f t="shared" si="7"/>
        <v>48</v>
      </c>
      <c r="AJ50" s="2">
        <f t="shared" si="8"/>
        <v>0</v>
      </c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x14ac:dyDescent="0.25">
      <c r="A51" s="2" t="s">
        <v>93</v>
      </c>
      <c r="B51" s="2" t="s">
        <v>37</v>
      </c>
      <c r="C51" s="2">
        <v>159.30600000000001</v>
      </c>
      <c r="D51" s="2">
        <v>24.431999999999999</v>
      </c>
      <c r="E51" s="2">
        <v>151.32499999999999</v>
      </c>
      <c r="F51" s="2">
        <v>-0.152</v>
      </c>
      <c r="G51" s="3">
        <v>1</v>
      </c>
      <c r="H51" s="2">
        <v>40</v>
      </c>
      <c r="I51" s="2" t="s">
        <v>94</v>
      </c>
      <c r="J51" s="2">
        <v>173.4</v>
      </c>
      <c r="K51" s="2">
        <f t="shared" si="11"/>
        <v>-22.075000000000017</v>
      </c>
      <c r="L51" s="2"/>
      <c r="M51" s="2"/>
      <c r="N51" s="2">
        <v>28.912800000000001</v>
      </c>
      <c r="O51" s="2">
        <v>183.0942</v>
      </c>
      <c r="P51" s="2">
        <f t="shared" si="12"/>
        <v>30.264999999999997</v>
      </c>
      <c r="Q51" s="9">
        <f t="shared" si="15"/>
        <v>151.32499999999993</v>
      </c>
      <c r="R51" s="9">
        <f t="shared" si="6"/>
        <v>0</v>
      </c>
      <c r="S51" s="9">
        <f>Q51</f>
        <v>151.32499999999993</v>
      </c>
      <c r="T51" s="9"/>
      <c r="U51" s="2"/>
      <c r="V51" s="2">
        <f t="shared" si="13"/>
        <v>12</v>
      </c>
      <c r="W51" s="2">
        <f t="shared" si="14"/>
        <v>7</v>
      </c>
      <c r="X51" s="2">
        <v>23.6065</v>
      </c>
      <c r="Y51" s="2">
        <v>22.487666666666701</v>
      </c>
      <c r="Z51" s="2">
        <v>27.501799999999999</v>
      </c>
      <c r="AA51" s="2">
        <v>22.827400000000001</v>
      </c>
      <c r="AB51" s="2">
        <v>29.871400000000001</v>
      </c>
      <c r="AC51" s="2">
        <v>29.610800000000001</v>
      </c>
      <c r="AD51" s="2">
        <v>27.110199999999999</v>
      </c>
      <c r="AE51" s="2">
        <v>32.774799999999999</v>
      </c>
      <c r="AF51" s="2">
        <v>28.258400000000002</v>
      </c>
      <c r="AG51" s="2">
        <v>23.075800000000001</v>
      </c>
      <c r="AH51" s="2"/>
      <c r="AI51" s="2">
        <f t="shared" si="7"/>
        <v>0</v>
      </c>
      <c r="AJ51" s="2">
        <f t="shared" si="8"/>
        <v>151</v>
      </c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x14ac:dyDescent="0.25">
      <c r="A52" s="2" t="s">
        <v>95</v>
      </c>
      <c r="B52" s="2" t="s">
        <v>46</v>
      </c>
      <c r="C52" s="2">
        <v>20</v>
      </c>
      <c r="D52" s="2">
        <v>140</v>
      </c>
      <c r="E52" s="2">
        <v>20</v>
      </c>
      <c r="F52" s="2">
        <v>121</v>
      </c>
      <c r="G52" s="3">
        <v>0.45</v>
      </c>
      <c r="H52" s="2">
        <v>50</v>
      </c>
      <c r="I52" s="2" t="s">
        <v>38</v>
      </c>
      <c r="J52" s="2">
        <v>22</v>
      </c>
      <c r="K52" s="2">
        <f t="shared" si="11"/>
        <v>-2</v>
      </c>
      <c r="L52" s="2"/>
      <c r="M52" s="2"/>
      <c r="N52" s="2"/>
      <c r="O52" s="2"/>
      <c r="P52" s="2">
        <f t="shared" si="12"/>
        <v>4</v>
      </c>
      <c r="Q52" s="9"/>
      <c r="R52" s="9">
        <f t="shared" si="6"/>
        <v>0</v>
      </c>
      <c r="S52" s="9"/>
      <c r="T52" s="9"/>
      <c r="U52" s="2"/>
      <c r="V52" s="2">
        <f t="shared" si="13"/>
        <v>30.25</v>
      </c>
      <c r="W52" s="2">
        <f t="shared" si="14"/>
        <v>30.25</v>
      </c>
      <c r="X52" s="2">
        <v>10</v>
      </c>
      <c r="Y52" s="2">
        <v>13</v>
      </c>
      <c r="Z52" s="2">
        <v>16.2</v>
      </c>
      <c r="AA52" s="2">
        <v>5.8</v>
      </c>
      <c r="AB52" s="2">
        <v>9.8000000000000007</v>
      </c>
      <c r="AC52" s="2">
        <v>11.2</v>
      </c>
      <c r="AD52" s="2">
        <v>7.2</v>
      </c>
      <c r="AE52" s="2">
        <v>6</v>
      </c>
      <c r="AF52" s="2">
        <v>3.4</v>
      </c>
      <c r="AG52" s="2">
        <v>4.4000000000000004</v>
      </c>
      <c r="AH52" s="2"/>
      <c r="AI52" s="2">
        <f t="shared" si="7"/>
        <v>0</v>
      </c>
      <c r="AJ52" s="2">
        <f t="shared" si="8"/>
        <v>0</v>
      </c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x14ac:dyDescent="0.25">
      <c r="A53" s="2" t="s">
        <v>96</v>
      </c>
      <c r="B53" s="2" t="s">
        <v>37</v>
      </c>
      <c r="C53" s="2">
        <v>57.14</v>
      </c>
      <c r="D53" s="2">
        <v>33.212000000000003</v>
      </c>
      <c r="E53" s="2">
        <v>61.06</v>
      </c>
      <c r="F53" s="2">
        <v>23.754999999999999</v>
      </c>
      <c r="G53" s="3">
        <v>1</v>
      </c>
      <c r="H53" s="2">
        <v>40</v>
      </c>
      <c r="I53" s="2" t="s">
        <v>38</v>
      </c>
      <c r="J53" s="2">
        <v>58.843000000000004</v>
      </c>
      <c r="K53" s="2">
        <f t="shared" si="11"/>
        <v>2.2169999999999987</v>
      </c>
      <c r="L53" s="2"/>
      <c r="M53" s="2"/>
      <c r="N53" s="2"/>
      <c r="O53" s="2">
        <v>61.728999999999999</v>
      </c>
      <c r="P53" s="2">
        <f t="shared" si="12"/>
        <v>12.212</v>
      </c>
      <c r="Q53" s="9">
        <f>12*P53-O53-N53-F53</f>
        <v>61.059999999999988</v>
      </c>
      <c r="R53" s="9">
        <f t="shared" si="6"/>
        <v>61.059999999999988</v>
      </c>
      <c r="S53" s="9"/>
      <c r="T53" s="9"/>
      <c r="U53" s="2"/>
      <c r="V53" s="2">
        <f t="shared" si="13"/>
        <v>11.999999999999998</v>
      </c>
      <c r="W53" s="2">
        <f t="shared" si="14"/>
        <v>7</v>
      </c>
      <c r="X53" s="2">
        <v>3.6252499999999999</v>
      </c>
      <c r="Y53" s="2">
        <v>2.9396666666666702</v>
      </c>
      <c r="Z53" s="2">
        <v>6.7480000000000002</v>
      </c>
      <c r="AA53" s="2">
        <v>8.5587999999999997</v>
      </c>
      <c r="AB53" s="2">
        <v>3.4367999999999999</v>
      </c>
      <c r="AC53" s="2">
        <v>10.648400000000001</v>
      </c>
      <c r="AD53" s="2">
        <v>12.410399999999999</v>
      </c>
      <c r="AE53" s="2">
        <v>9.7409999999999997</v>
      </c>
      <c r="AF53" s="2">
        <v>12.9254</v>
      </c>
      <c r="AG53" s="2">
        <v>8.3672000000000004</v>
      </c>
      <c r="AH53" s="2"/>
      <c r="AI53" s="2">
        <f t="shared" si="7"/>
        <v>61</v>
      </c>
      <c r="AJ53" s="2">
        <f t="shared" si="8"/>
        <v>0</v>
      </c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x14ac:dyDescent="0.25">
      <c r="A54" s="2" t="s">
        <v>97</v>
      </c>
      <c r="B54" s="2" t="s">
        <v>46</v>
      </c>
      <c r="C54" s="2">
        <v>57</v>
      </c>
      <c r="D54" s="2"/>
      <c r="E54" s="2">
        <v>46</v>
      </c>
      <c r="F54" s="2">
        <v>-1</v>
      </c>
      <c r="G54" s="3">
        <v>0.4</v>
      </c>
      <c r="H54" s="2">
        <v>40</v>
      </c>
      <c r="I54" s="2" t="s">
        <v>38</v>
      </c>
      <c r="J54" s="2">
        <v>53</v>
      </c>
      <c r="K54" s="2">
        <f t="shared" si="11"/>
        <v>-7</v>
      </c>
      <c r="L54" s="2"/>
      <c r="M54" s="2"/>
      <c r="N54" s="2">
        <v>7.5</v>
      </c>
      <c r="O54" s="2">
        <v>57.9</v>
      </c>
      <c r="P54" s="2">
        <f t="shared" si="12"/>
        <v>9.1999999999999993</v>
      </c>
      <c r="Q54" s="9">
        <f>12*P54-O54-N54-F54</f>
        <v>45.999999999999993</v>
      </c>
      <c r="R54" s="9">
        <f t="shared" si="6"/>
        <v>45.999999999999993</v>
      </c>
      <c r="S54" s="9"/>
      <c r="T54" s="9"/>
      <c r="U54" s="2"/>
      <c r="V54" s="2">
        <f t="shared" si="13"/>
        <v>12.000000000000002</v>
      </c>
      <c r="W54" s="2">
        <f t="shared" si="14"/>
        <v>7.0000000000000009</v>
      </c>
      <c r="X54" s="2">
        <v>4.5</v>
      </c>
      <c r="Y54" s="2">
        <v>4.6666666666666696</v>
      </c>
      <c r="Z54" s="2">
        <v>5</v>
      </c>
      <c r="AA54" s="2">
        <v>8</v>
      </c>
      <c r="AB54" s="2">
        <v>-0.4</v>
      </c>
      <c r="AC54" s="2">
        <v>0</v>
      </c>
      <c r="AD54" s="2">
        <v>6.2</v>
      </c>
      <c r="AE54" s="2">
        <v>3.8</v>
      </c>
      <c r="AF54" s="2">
        <v>-4.4000000000000004</v>
      </c>
      <c r="AG54" s="2">
        <v>-2</v>
      </c>
      <c r="AH54" s="2" t="s">
        <v>98</v>
      </c>
      <c r="AI54" s="2">
        <f t="shared" si="7"/>
        <v>18</v>
      </c>
      <c r="AJ54" s="2">
        <f t="shared" si="8"/>
        <v>0</v>
      </c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x14ac:dyDescent="0.25">
      <c r="A55" s="2" t="s">
        <v>99</v>
      </c>
      <c r="B55" s="2" t="s">
        <v>46</v>
      </c>
      <c r="C55" s="2">
        <v>69</v>
      </c>
      <c r="D55" s="2">
        <v>54</v>
      </c>
      <c r="E55" s="2">
        <v>51</v>
      </c>
      <c r="F55" s="2">
        <v>49</v>
      </c>
      <c r="G55" s="3">
        <v>0.4</v>
      </c>
      <c r="H55" s="2">
        <v>40</v>
      </c>
      <c r="I55" s="2" t="s">
        <v>38</v>
      </c>
      <c r="J55" s="2">
        <v>59</v>
      </c>
      <c r="K55" s="2">
        <f t="shared" si="11"/>
        <v>-8</v>
      </c>
      <c r="L55" s="2"/>
      <c r="M55" s="2"/>
      <c r="N55" s="2"/>
      <c r="O55" s="2">
        <v>53</v>
      </c>
      <c r="P55" s="2">
        <f t="shared" si="12"/>
        <v>10.199999999999999</v>
      </c>
      <c r="Q55" s="9">
        <f>12*P55-O55-N55-F55</f>
        <v>20.399999999999991</v>
      </c>
      <c r="R55" s="9">
        <f t="shared" si="6"/>
        <v>20.399999999999991</v>
      </c>
      <c r="S55" s="9"/>
      <c r="T55" s="9"/>
      <c r="U55" s="2"/>
      <c r="V55" s="2">
        <f t="shared" si="13"/>
        <v>12</v>
      </c>
      <c r="W55" s="2">
        <f t="shared" si="14"/>
        <v>10</v>
      </c>
      <c r="X55" s="2">
        <v>9</v>
      </c>
      <c r="Y55" s="2">
        <v>10.3333333333333</v>
      </c>
      <c r="Z55" s="2">
        <v>11.8</v>
      </c>
      <c r="AA55" s="2">
        <v>10.4</v>
      </c>
      <c r="AB55" s="2">
        <v>8.4</v>
      </c>
      <c r="AC55" s="2">
        <v>9</v>
      </c>
      <c r="AD55" s="2">
        <v>13.2</v>
      </c>
      <c r="AE55" s="2">
        <v>13</v>
      </c>
      <c r="AF55" s="2">
        <v>9.8000000000000007</v>
      </c>
      <c r="AG55" s="2">
        <v>10</v>
      </c>
      <c r="AH55" s="2"/>
      <c r="AI55" s="2">
        <f t="shared" si="7"/>
        <v>8</v>
      </c>
      <c r="AJ55" s="2">
        <f t="shared" si="8"/>
        <v>0</v>
      </c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x14ac:dyDescent="0.25">
      <c r="A56" s="16" t="s">
        <v>100</v>
      </c>
      <c r="B56" s="16" t="s">
        <v>37</v>
      </c>
      <c r="C56" s="16"/>
      <c r="D56" s="16"/>
      <c r="E56" s="16"/>
      <c r="F56" s="16"/>
      <c r="G56" s="17">
        <v>0</v>
      </c>
      <c r="H56" s="16">
        <v>50</v>
      </c>
      <c r="I56" s="16" t="s">
        <v>38</v>
      </c>
      <c r="J56" s="16"/>
      <c r="K56" s="16">
        <f t="shared" si="11"/>
        <v>0</v>
      </c>
      <c r="L56" s="16"/>
      <c r="M56" s="16"/>
      <c r="N56" s="16"/>
      <c r="O56" s="16"/>
      <c r="P56" s="16">
        <f t="shared" si="12"/>
        <v>0</v>
      </c>
      <c r="Q56" s="18"/>
      <c r="R56" s="9">
        <f t="shared" si="6"/>
        <v>0</v>
      </c>
      <c r="S56" s="18"/>
      <c r="T56" s="18"/>
      <c r="U56" s="16"/>
      <c r="V56" s="16" t="e">
        <f t="shared" si="13"/>
        <v>#DIV/0!</v>
      </c>
      <c r="W56" s="16" t="e">
        <f t="shared" si="14"/>
        <v>#DIV/0!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 t="s">
        <v>71</v>
      </c>
      <c r="AI56" s="16">
        <f t="shared" si="7"/>
        <v>0</v>
      </c>
      <c r="AJ56" s="16">
        <f t="shared" si="8"/>
        <v>0</v>
      </c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x14ac:dyDescent="0.25">
      <c r="A57" s="2" t="s">
        <v>101</v>
      </c>
      <c r="B57" s="2" t="s">
        <v>37</v>
      </c>
      <c r="C57" s="2">
        <v>215.74799999999999</v>
      </c>
      <c r="D57" s="2">
        <v>5.9359999999999999</v>
      </c>
      <c r="E57" s="2">
        <v>139.31399999999999</v>
      </c>
      <c r="F57" s="2">
        <v>54.685000000000002</v>
      </c>
      <c r="G57" s="3">
        <v>1</v>
      </c>
      <c r="H57" s="2">
        <v>50</v>
      </c>
      <c r="I57" s="2" t="s">
        <v>38</v>
      </c>
      <c r="J57" s="2">
        <v>134</v>
      </c>
      <c r="K57" s="2">
        <f t="shared" si="11"/>
        <v>5.313999999999993</v>
      </c>
      <c r="L57" s="2"/>
      <c r="M57" s="2"/>
      <c r="N57" s="2"/>
      <c r="O57" s="2">
        <v>168.2174</v>
      </c>
      <c r="P57" s="2">
        <f t="shared" si="12"/>
        <v>27.8628</v>
      </c>
      <c r="Q57" s="9">
        <f>12*P57-O57-N57-F57</f>
        <v>111.45120000000003</v>
      </c>
      <c r="R57" s="9">
        <f t="shared" si="6"/>
        <v>0.45120000000002847</v>
      </c>
      <c r="S57" s="9">
        <v>111</v>
      </c>
      <c r="T57" s="9"/>
      <c r="U57" s="2"/>
      <c r="V57" s="2">
        <f t="shared" si="13"/>
        <v>12.000000000000002</v>
      </c>
      <c r="W57" s="2">
        <f t="shared" si="14"/>
        <v>8</v>
      </c>
      <c r="X57" s="2">
        <v>8.7539999999999996</v>
      </c>
      <c r="Y57" s="2">
        <v>5.9059999999999997</v>
      </c>
      <c r="Z57" s="2">
        <v>35.673999999999999</v>
      </c>
      <c r="AA57" s="2">
        <v>23.988600000000002</v>
      </c>
      <c r="AB57" s="2">
        <v>17.645600000000002</v>
      </c>
      <c r="AC57" s="2">
        <v>18.900400000000001</v>
      </c>
      <c r="AD57" s="2">
        <v>17.742000000000001</v>
      </c>
      <c r="AE57" s="2">
        <v>17.219799999999999</v>
      </c>
      <c r="AF57" s="2">
        <v>23.911200000000001</v>
      </c>
      <c r="AG57" s="2">
        <v>23.9558</v>
      </c>
      <c r="AH57" s="2"/>
      <c r="AI57" s="2">
        <f t="shared" si="7"/>
        <v>0</v>
      </c>
      <c r="AJ57" s="2">
        <f t="shared" si="8"/>
        <v>111</v>
      </c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x14ac:dyDescent="0.25">
      <c r="A58" s="2" t="s">
        <v>102</v>
      </c>
      <c r="B58" s="2" t="s">
        <v>37</v>
      </c>
      <c r="C58" s="2">
        <v>121.955</v>
      </c>
      <c r="D58" s="2">
        <v>0.26500000000000001</v>
      </c>
      <c r="E58" s="2">
        <v>46.1</v>
      </c>
      <c r="F58" s="2">
        <v>63.503999999999998</v>
      </c>
      <c r="G58" s="3">
        <v>1</v>
      </c>
      <c r="H58" s="2">
        <v>50</v>
      </c>
      <c r="I58" s="2" t="s">
        <v>38</v>
      </c>
      <c r="J58" s="2">
        <v>45.3</v>
      </c>
      <c r="K58" s="2">
        <f t="shared" si="11"/>
        <v>0.80000000000000426</v>
      </c>
      <c r="L58" s="2"/>
      <c r="M58" s="2"/>
      <c r="N58" s="2"/>
      <c r="O58" s="2">
        <v>28.696000000000002</v>
      </c>
      <c r="P58" s="2">
        <f t="shared" si="12"/>
        <v>9.2200000000000006</v>
      </c>
      <c r="Q58" s="9">
        <f>12*P58-O58-N58-F58</f>
        <v>18.440000000000019</v>
      </c>
      <c r="R58" s="9">
        <f t="shared" si="6"/>
        <v>18.440000000000019</v>
      </c>
      <c r="S58" s="9"/>
      <c r="T58" s="9"/>
      <c r="U58" s="2"/>
      <c r="V58" s="2">
        <f t="shared" si="13"/>
        <v>12</v>
      </c>
      <c r="W58" s="2">
        <f t="shared" si="14"/>
        <v>10</v>
      </c>
      <c r="X58" s="2">
        <v>8.8970000000000002</v>
      </c>
      <c r="Y58" s="2">
        <v>7.0476666666666699</v>
      </c>
      <c r="Z58" s="2">
        <v>14.766999999999999</v>
      </c>
      <c r="AA58" s="2">
        <v>13.0412</v>
      </c>
      <c r="AB58" s="2">
        <v>12.661799999999999</v>
      </c>
      <c r="AC58" s="2">
        <v>13.7674</v>
      </c>
      <c r="AD58" s="2">
        <v>10.1004</v>
      </c>
      <c r="AE58" s="2">
        <v>9.0030000000000001</v>
      </c>
      <c r="AF58" s="2">
        <v>9.4388000000000005</v>
      </c>
      <c r="AG58" s="2">
        <v>9.7103999999999999</v>
      </c>
      <c r="AH58" s="13" t="s">
        <v>49</v>
      </c>
      <c r="AI58" s="2">
        <f t="shared" si="7"/>
        <v>18</v>
      </c>
      <c r="AJ58" s="2">
        <f t="shared" si="8"/>
        <v>0</v>
      </c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x14ac:dyDescent="0.25">
      <c r="A59" s="2" t="s">
        <v>103</v>
      </c>
      <c r="B59" s="2" t="s">
        <v>46</v>
      </c>
      <c r="C59" s="2">
        <v>34</v>
      </c>
      <c r="D59" s="2">
        <v>40</v>
      </c>
      <c r="E59" s="2">
        <v>36</v>
      </c>
      <c r="F59" s="2">
        <v>30</v>
      </c>
      <c r="G59" s="3">
        <v>0.4</v>
      </c>
      <c r="H59" s="2">
        <v>50</v>
      </c>
      <c r="I59" s="2" t="s">
        <v>38</v>
      </c>
      <c r="J59" s="2">
        <v>36</v>
      </c>
      <c r="K59" s="2">
        <f t="shared" si="11"/>
        <v>0</v>
      </c>
      <c r="L59" s="2"/>
      <c r="M59" s="2"/>
      <c r="N59" s="2"/>
      <c r="O59" s="2">
        <v>42</v>
      </c>
      <c r="P59" s="2">
        <f t="shared" si="12"/>
        <v>7.2</v>
      </c>
      <c r="Q59" s="9">
        <f>12*P59-O59-N59-F59</f>
        <v>14.400000000000006</v>
      </c>
      <c r="R59" s="9">
        <f t="shared" si="6"/>
        <v>14.400000000000006</v>
      </c>
      <c r="S59" s="9"/>
      <c r="T59" s="9"/>
      <c r="U59" s="2"/>
      <c r="V59" s="2">
        <f t="shared" si="13"/>
        <v>12</v>
      </c>
      <c r="W59" s="2">
        <f t="shared" si="14"/>
        <v>10</v>
      </c>
      <c r="X59" s="2">
        <v>4.5</v>
      </c>
      <c r="Y59" s="2">
        <v>5.6666666666666696</v>
      </c>
      <c r="Z59" s="2">
        <v>12.8</v>
      </c>
      <c r="AA59" s="2">
        <v>1.8</v>
      </c>
      <c r="AB59" s="2">
        <v>9.8000000000000007</v>
      </c>
      <c r="AC59" s="2">
        <v>10</v>
      </c>
      <c r="AD59" s="2">
        <v>2.8</v>
      </c>
      <c r="AE59" s="2">
        <v>2.6</v>
      </c>
      <c r="AF59" s="2">
        <v>5.2</v>
      </c>
      <c r="AG59" s="2">
        <v>5.6</v>
      </c>
      <c r="AH59" s="2"/>
      <c r="AI59" s="2">
        <f t="shared" si="7"/>
        <v>6</v>
      </c>
      <c r="AJ59" s="2">
        <f t="shared" si="8"/>
        <v>0</v>
      </c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x14ac:dyDescent="0.25">
      <c r="A60" s="2" t="s">
        <v>104</v>
      </c>
      <c r="B60" s="2" t="s">
        <v>46</v>
      </c>
      <c r="C60" s="2">
        <v>480</v>
      </c>
      <c r="D60" s="2">
        <v>462</v>
      </c>
      <c r="E60" s="2">
        <v>527</v>
      </c>
      <c r="F60" s="2">
        <v>299</v>
      </c>
      <c r="G60" s="3">
        <v>0.4</v>
      </c>
      <c r="H60" s="2">
        <v>40</v>
      </c>
      <c r="I60" s="2" t="s">
        <v>38</v>
      </c>
      <c r="J60" s="2">
        <v>560</v>
      </c>
      <c r="K60" s="2">
        <f t="shared" si="11"/>
        <v>-33</v>
      </c>
      <c r="L60" s="2"/>
      <c r="M60" s="2"/>
      <c r="N60" s="2">
        <v>195.833333333333</v>
      </c>
      <c r="O60" s="2">
        <v>559.16666666666697</v>
      </c>
      <c r="P60" s="2">
        <f t="shared" si="12"/>
        <v>105.4</v>
      </c>
      <c r="Q60" s="9">
        <f>12*P60-O60-N60-F60</f>
        <v>210.80000000000018</v>
      </c>
      <c r="R60" s="9">
        <f t="shared" si="6"/>
        <v>0</v>
      </c>
      <c r="S60" s="9">
        <f t="shared" ref="S60:S61" si="16">Q60</f>
        <v>210.80000000000018</v>
      </c>
      <c r="T60" s="9"/>
      <c r="U60" s="2"/>
      <c r="V60" s="2">
        <f t="shared" si="13"/>
        <v>12.000000000000002</v>
      </c>
      <c r="W60" s="2">
        <f t="shared" si="14"/>
        <v>10</v>
      </c>
      <c r="X60" s="2">
        <v>84.5</v>
      </c>
      <c r="Y60" s="2">
        <v>82.6666666666667</v>
      </c>
      <c r="Z60" s="2">
        <v>101.6</v>
      </c>
      <c r="AA60" s="2">
        <v>80</v>
      </c>
      <c r="AB60" s="2">
        <v>79.400000000000006</v>
      </c>
      <c r="AC60" s="2">
        <v>75.2</v>
      </c>
      <c r="AD60" s="2">
        <v>79.8</v>
      </c>
      <c r="AE60" s="2">
        <v>81</v>
      </c>
      <c r="AF60" s="2">
        <v>93.8</v>
      </c>
      <c r="AG60" s="2">
        <v>94.6</v>
      </c>
      <c r="AH60" s="2"/>
      <c r="AI60" s="2">
        <f t="shared" si="7"/>
        <v>0</v>
      </c>
      <c r="AJ60" s="2">
        <f t="shared" si="8"/>
        <v>84</v>
      </c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x14ac:dyDescent="0.25">
      <c r="A61" s="2" t="s">
        <v>105</v>
      </c>
      <c r="B61" s="2" t="s">
        <v>46</v>
      </c>
      <c r="C61" s="2">
        <v>333</v>
      </c>
      <c r="D61" s="2">
        <v>150</v>
      </c>
      <c r="E61" s="2">
        <v>341</v>
      </c>
      <c r="F61" s="2">
        <v>68</v>
      </c>
      <c r="G61" s="3">
        <v>0.4</v>
      </c>
      <c r="H61" s="2">
        <v>40</v>
      </c>
      <c r="I61" s="2" t="s">
        <v>38</v>
      </c>
      <c r="J61" s="2">
        <v>370</v>
      </c>
      <c r="K61" s="2">
        <f t="shared" si="11"/>
        <v>-29</v>
      </c>
      <c r="L61" s="2"/>
      <c r="M61" s="2"/>
      <c r="N61" s="2">
        <v>99.25</v>
      </c>
      <c r="O61" s="2">
        <v>378.35</v>
      </c>
      <c r="P61" s="2">
        <f t="shared" si="12"/>
        <v>68.2</v>
      </c>
      <c r="Q61" s="9">
        <f>12*P61-O61-N61-F61</f>
        <v>272.80000000000007</v>
      </c>
      <c r="R61" s="9">
        <f t="shared" si="6"/>
        <v>42.800000000000068</v>
      </c>
      <c r="S61" s="9">
        <v>230</v>
      </c>
      <c r="T61" s="9"/>
      <c r="U61" s="2"/>
      <c r="V61" s="2">
        <f t="shared" si="13"/>
        <v>12</v>
      </c>
      <c r="W61" s="2">
        <f t="shared" si="14"/>
        <v>8</v>
      </c>
      <c r="X61" s="2">
        <v>43.75</v>
      </c>
      <c r="Y61" s="2">
        <v>43</v>
      </c>
      <c r="Z61" s="2">
        <v>62.2</v>
      </c>
      <c r="AA61" s="2">
        <v>52.6</v>
      </c>
      <c r="AB61" s="2">
        <v>56</v>
      </c>
      <c r="AC61" s="2">
        <v>53</v>
      </c>
      <c r="AD61" s="2">
        <v>47</v>
      </c>
      <c r="AE61" s="2">
        <v>48.6</v>
      </c>
      <c r="AF61" s="2">
        <v>51.6</v>
      </c>
      <c r="AG61" s="2">
        <v>52.4</v>
      </c>
      <c r="AH61" s="2"/>
      <c r="AI61" s="2">
        <f t="shared" si="7"/>
        <v>17</v>
      </c>
      <c r="AJ61" s="2">
        <f t="shared" si="8"/>
        <v>92</v>
      </c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x14ac:dyDescent="0.25">
      <c r="A62" s="16" t="s">
        <v>106</v>
      </c>
      <c r="B62" s="16" t="s">
        <v>37</v>
      </c>
      <c r="C62" s="16"/>
      <c r="D62" s="16"/>
      <c r="E62" s="16"/>
      <c r="F62" s="16"/>
      <c r="G62" s="17">
        <v>0</v>
      </c>
      <c r="H62" s="16">
        <v>40</v>
      </c>
      <c r="I62" s="16" t="s">
        <v>38</v>
      </c>
      <c r="J62" s="16"/>
      <c r="K62" s="16">
        <f t="shared" si="11"/>
        <v>0</v>
      </c>
      <c r="L62" s="16"/>
      <c r="M62" s="16"/>
      <c r="N62" s="16"/>
      <c r="O62" s="16"/>
      <c r="P62" s="16">
        <f t="shared" si="12"/>
        <v>0</v>
      </c>
      <c r="Q62" s="18"/>
      <c r="R62" s="9">
        <f t="shared" si="6"/>
        <v>0</v>
      </c>
      <c r="S62" s="18"/>
      <c r="T62" s="18"/>
      <c r="U62" s="16"/>
      <c r="V62" s="16" t="e">
        <f t="shared" si="13"/>
        <v>#DIV/0!</v>
      </c>
      <c r="W62" s="16" t="e">
        <f t="shared" si="14"/>
        <v>#DIV/0!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 t="s">
        <v>71</v>
      </c>
      <c r="AI62" s="16">
        <f t="shared" si="7"/>
        <v>0</v>
      </c>
      <c r="AJ62" s="16">
        <f t="shared" si="8"/>
        <v>0</v>
      </c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x14ac:dyDescent="0.25">
      <c r="A63" s="2" t="s">
        <v>107</v>
      </c>
      <c r="B63" s="2" t="s">
        <v>37</v>
      </c>
      <c r="C63" s="2">
        <v>275.46800000000002</v>
      </c>
      <c r="D63" s="2">
        <v>57.866999999999997</v>
      </c>
      <c r="E63" s="2">
        <v>228.77099999999999</v>
      </c>
      <c r="F63" s="2">
        <v>48.828000000000003</v>
      </c>
      <c r="G63" s="3">
        <v>1</v>
      </c>
      <c r="H63" s="2">
        <v>40</v>
      </c>
      <c r="I63" s="2" t="s">
        <v>38</v>
      </c>
      <c r="J63" s="2">
        <v>218.429</v>
      </c>
      <c r="K63" s="2">
        <f t="shared" si="11"/>
        <v>10.341999999999985</v>
      </c>
      <c r="L63" s="2"/>
      <c r="M63" s="2"/>
      <c r="N63" s="2">
        <v>93.928100000000001</v>
      </c>
      <c r="O63" s="2">
        <v>269.0317</v>
      </c>
      <c r="P63" s="2">
        <f t="shared" si="12"/>
        <v>45.754199999999997</v>
      </c>
      <c r="Q63" s="9">
        <f>12*P63-O63-N63-F63</f>
        <v>137.26259999999996</v>
      </c>
      <c r="R63" s="9">
        <f t="shared" si="6"/>
        <v>0</v>
      </c>
      <c r="S63" s="9">
        <f>Q63</f>
        <v>137.26259999999996</v>
      </c>
      <c r="T63" s="9"/>
      <c r="U63" s="2"/>
      <c r="V63" s="2">
        <f t="shared" si="13"/>
        <v>12</v>
      </c>
      <c r="W63" s="2">
        <f t="shared" si="14"/>
        <v>9</v>
      </c>
      <c r="X63" s="2">
        <v>29.4985</v>
      </c>
      <c r="Y63" s="2">
        <v>22.51</v>
      </c>
      <c r="Z63" s="2">
        <v>51.528599999999997</v>
      </c>
      <c r="AA63" s="2">
        <v>36.711399999999998</v>
      </c>
      <c r="AB63" s="2">
        <v>32.229199999999999</v>
      </c>
      <c r="AC63" s="2">
        <v>26.821200000000001</v>
      </c>
      <c r="AD63" s="2">
        <v>37.719000000000001</v>
      </c>
      <c r="AE63" s="2">
        <v>42.403399999999998</v>
      </c>
      <c r="AF63" s="2">
        <v>38.064399999999999</v>
      </c>
      <c r="AG63" s="2">
        <v>35.276600000000002</v>
      </c>
      <c r="AH63" s="2"/>
      <c r="AI63" s="2">
        <f t="shared" si="7"/>
        <v>0</v>
      </c>
      <c r="AJ63" s="2">
        <f t="shared" si="8"/>
        <v>137</v>
      </c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x14ac:dyDescent="0.25">
      <c r="A64" s="2" t="s">
        <v>108</v>
      </c>
      <c r="B64" s="2" t="s">
        <v>37</v>
      </c>
      <c r="C64" s="2">
        <v>394.39</v>
      </c>
      <c r="D64" s="2"/>
      <c r="E64" s="2">
        <v>223.86199999999999</v>
      </c>
      <c r="F64" s="2">
        <v>132.18199999999999</v>
      </c>
      <c r="G64" s="3">
        <v>1</v>
      </c>
      <c r="H64" s="2">
        <v>40</v>
      </c>
      <c r="I64" s="2" t="s">
        <v>38</v>
      </c>
      <c r="J64" s="2">
        <v>208.035</v>
      </c>
      <c r="K64" s="2">
        <f t="shared" si="11"/>
        <v>15.826999999999998</v>
      </c>
      <c r="L64" s="2"/>
      <c r="M64" s="2"/>
      <c r="N64" s="2"/>
      <c r="O64" s="2">
        <v>270.76960000000003</v>
      </c>
      <c r="P64" s="2">
        <f t="shared" si="12"/>
        <v>44.772399999999998</v>
      </c>
      <c r="Q64" s="9">
        <f>12*P64-O64-N64-F64</f>
        <v>134.31719999999993</v>
      </c>
      <c r="R64" s="9">
        <f t="shared" si="6"/>
        <v>0</v>
      </c>
      <c r="S64" s="9">
        <f>Q64</f>
        <v>134.31719999999993</v>
      </c>
      <c r="T64" s="9"/>
      <c r="U64" s="2"/>
      <c r="V64" s="2">
        <f t="shared" si="13"/>
        <v>12</v>
      </c>
      <c r="W64" s="2">
        <f t="shared" si="14"/>
        <v>9</v>
      </c>
      <c r="X64" s="2">
        <v>20.059999999999999</v>
      </c>
      <c r="Y64" s="2">
        <v>10.763666666666699</v>
      </c>
      <c r="Z64" s="2">
        <v>42.653199999999998</v>
      </c>
      <c r="AA64" s="2">
        <v>40.278799999999997</v>
      </c>
      <c r="AB64" s="2">
        <v>24.4558</v>
      </c>
      <c r="AC64" s="2">
        <v>19.918399999999998</v>
      </c>
      <c r="AD64" s="2">
        <v>33.572600000000001</v>
      </c>
      <c r="AE64" s="2">
        <v>39.007800000000003</v>
      </c>
      <c r="AF64" s="2">
        <v>38.224800000000002</v>
      </c>
      <c r="AG64" s="2">
        <v>35.477800000000002</v>
      </c>
      <c r="AH64" s="2"/>
      <c r="AI64" s="2">
        <f t="shared" si="7"/>
        <v>0</v>
      </c>
      <c r="AJ64" s="2">
        <f t="shared" si="8"/>
        <v>134</v>
      </c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x14ac:dyDescent="0.25">
      <c r="A65" s="16" t="s">
        <v>109</v>
      </c>
      <c r="B65" s="16" t="s">
        <v>37</v>
      </c>
      <c r="C65" s="16"/>
      <c r="D65" s="16"/>
      <c r="E65" s="16"/>
      <c r="F65" s="16"/>
      <c r="G65" s="17">
        <v>0</v>
      </c>
      <c r="H65" s="16">
        <v>30</v>
      </c>
      <c r="I65" s="16" t="s">
        <v>38</v>
      </c>
      <c r="J65" s="16"/>
      <c r="K65" s="16">
        <f t="shared" si="11"/>
        <v>0</v>
      </c>
      <c r="L65" s="16"/>
      <c r="M65" s="16"/>
      <c r="N65" s="16"/>
      <c r="O65" s="16"/>
      <c r="P65" s="16">
        <f t="shared" si="12"/>
        <v>0</v>
      </c>
      <c r="Q65" s="18"/>
      <c r="R65" s="9">
        <f t="shared" si="6"/>
        <v>0</v>
      </c>
      <c r="S65" s="18"/>
      <c r="T65" s="18"/>
      <c r="U65" s="16"/>
      <c r="V65" s="16" t="e">
        <f t="shared" si="13"/>
        <v>#DIV/0!</v>
      </c>
      <c r="W65" s="16" t="e">
        <f t="shared" si="14"/>
        <v>#DIV/0!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 t="s">
        <v>71</v>
      </c>
      <c r="AI65" s="16">
        <f t="shared" si="7"/>
        <v>0</v>
      </c>
      <c r="AJ65" s="16">
        <f t="shared" si="8"/>
        <v>0</v>
      </c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x14ac:dyDescent="0.25">
      <c r="A66" s="16" t="s">
        <v>110</v>
      </c>
      <c r="B66" s="16" t="s">
        <v>46</v>
      </c>
      <c r="C66" s="16">
        <v>19</v>
      </c>
      <c r="D66" s="16"/>
      <c r="E66" s="16"/>
      <c r="F66" s="16"/>
      <c r="G66" s="17">
        <v>0</v>
      </c>
      <c r="H66" s="16">
        <v>60</v>
      </c>
      <c r="I66" s="16" t="s">
        <v>38</v>
      </c>
      <c r="J66" s="16"/>
      <c r="K66" s="16">
        <f t="shared" si="11"/>
        <v>0</v>
      </c>
      <c r="L66" s="16"/>
      <c r="M66" s="16"/>
      <c r="N66" s="16"/>
      <c r="O66" s="16"/>
      <c r="P66" s="16">
        <f t="shared" si="12"/>
        <v>0</v>
      </c>
      <c r="Q66" s="18"/>
      <c r="R66" s="9">
        <f t="shared" si="6"/>
        <v>0</v>
      </c>
      <c r="S66" s="18"/>
      <c r="T66" s="18"/>
      <c r="U66" s="16"/>
      <c r="V66" s="16" t="e">
        <f t="shared" si="13"/>
        <v>#DIV/0!</v>
      </c>
      <c r="W66" s="16" t="e">
        <f t="shared" si="14"/>
        <v>#DIV/0!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0.4</v>
      </c>
      <c r="AE66" s="16">
        <v>0.4</v>
      </c>
      <c r="AF66" s="16">
        <v>0.6</v>
      </c>
      <c r="AG66" s="16">
        <v>0.6</v>
      </c>
      <c r="AH66" s="19" t="s">
        <v>111</v>
      </c>
      <c r="AI66" s="16">
        <f t="shared" si="7"/>
        <v>0</v>
      </c>
      <c r="AJ66" s="16">
        <f t="shared" si="8"/>
        <v>0</v>
      </c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x14ac:dyDescent="0.25">
      <c r="A67" s="16" t="s">
        <v>112</v>
      </c>
      <c r="B67" s="16" t="s">
        <v>46</v>
      </c>
      <c r="C67" s="16"/>
      <c r="D67" s="16"/>
      <c r="E67" s="16"/>
      <c r="F67" s="16"/>
      <c r="G67" s="17">
        <v>0</v>
      </c>
      <c r="H67" s="16">
        <v>50</v>
      </c>
      <c r="I67" s="16" t="s">
        <v>38</v>
      </c>
      <c r="J67" s="16"/>
      <c r="K67" s="16">
        <f t="shared" si="11"/>
        <v>0</v>
      </c>
      <c r="L67" s="16"/>
      <c r="M67" s="16"/>
      <c r="N67" s="16"/>
      <c r="O67" s="16"/>
      <c r="P67" s="16">
        <f t="shared" si="12"/>
        <v>0</v>
      </c>
      <c r="Q67" s="18"/>
      <c r="R67" s="9">
        <f t="shared" si="6"/>
        <v>0</v>
      </c>
      <c r="S67" s="18"/>
      <c r="T67" s="18"/>
      <c r="U67" s="16"/>
      <c r="V67" s="16" t="e">
        <f t="shared" si="13"/>
        <v>#DIV/0!</v>
      </c>
      <c r="W67" s="16" t="e">
        <f t="shared" si="14"/>
        <v>#DIV/0!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 t="s">
        <v>71</v>
      </c>
      <c r="AI67" s="16">
        <f t="shared" si="7"/>
        <v>0</v>
      </c>
      <c r="AJ67" s="16">
        <f t="shared" si="8"/>
        <v>0</v>
      </c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x14ac:dyDescent="0.25">
      <c r="A68" s="16" t="s">
        <v>113</v>
      </c>
      <c r="B68" s="16" t="s">
        <v>46</v>
      </c>
      <c r="C68" s="16"/>
      <c r="D68" s="16"/>
      <c r="E68" s="16"/>
      <c r="F68" s="16"/>
      <c r="G68" s="17">
        <v>0</v>
      </c>
      <c r="H68" s="16">
        <v>50</v>
      </c>
      <c r="I68" s="16" t="s">
        <v>38</v>
      </c>
      <c r="J68" s="16"/>
      <c r="K68" s="16">
        <f t="shared" si="11"/>
        <v>0</v>
      </c>
      <c r="L68" s="16"/>
      <c r="M68" s="16"/>
      <c r="N68" s="16"/>
      <c r="O68" s="16"/>
      <c r="P68" s="16">
        <f t="shared" si="12"/>
        <v>0</v>
      </c>
      <c r="Q68" s="18"/>
      <c r="R68" s="9">
        <f t="shared" si="6"/>
        <v>0</v>
      </c>
      <c r="S68" s="18"/>
      <c r="T68" s="18"/>
      <c r="U68" s="16"/>
      <c r="V68" s="16" t="e">
        <f t="shared" si="13"/>
        <v>#DIV/0!</v>
      </c>
      <c r="W68" s="16" t="e">
        <f t="shared" si="14"/>
        <v>#DIV/0!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 t="s">
        <v>71</v>
      </c>
      <c r="AI68" s="16">
        <f t="shared" si="7"/>
        <v>0</v>
      </c>
      <c r="AJ68" s="16">
        <f t="shared" si="8"/>
        <v>0</v>
      </c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x14ac:dyDescent="0.25">
      <c r="A69" s="16" t="s">
        <v>114</v>
      </c>
      <c r="B69" s="16" t="s">
        <v>46</v>
      </c>
      <c r="C69" s="16"/>
      <c r="D69" s="16"/>
      <c r="E69" s="16"/>
      <c r="F69" s="16"/>
      <c r="G69" s="17">
        <v>0</v>
      </c>
      <c r="H69" s="16">
        <v>30</v>
      </c>
      <c r="I69" s="16" t="s">
        <v>38</v>
      </c>
      <c r="J69" s="16"/>
      <c r="K69" s="16">
        <f t="shared" si="11"/>
        <v>0</v>
      </c>
      <c r="L69" s="16"/>
      <c r="M69" s="16"/>
      <c r="N69" s="16"/>
      <c r="O69" s="16"/>
      <c r="P69" s="16">
        <f t="shared" si="12"/>
        <v>0</v>
      </c>
      <c r="Q69" s="18"/>
      <c r="R69" s="9">
        <f t="shared" si="6"/>
        <v>0</v>
      </c>
      <c r="S69" s="18"/>
      <c r="T69" s="18"/>
      <c r="U69" s="16"/>
      <c r="V69" s="16" t="e">
        <f t="shared" si="13"/>
        <v>#DIV/0!</v>
      </c>
      <c r="W69" s="16" t="e">
        <f t="shared" si="14"/>
        <v>#DIV/0!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 t="s">
        <v>71</v>
      </c>
      <c r="AI69" s="16">
        <f t="shared" si="7"/>
        <v>0</v>
      </c>
      <c r="AJ69" s="16">
        <f t="shared" si="8"/>
        <v>0</v>
      </c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x14ac:dyDescent="0.25">
      <c r="A70" s="16" t="s">
        <v>115</v>
      </c>
      <c r="B70" s="16" t="s">
        <v>46</v>
      </c>
      <c r="C70" s="16"/>
      <c r="D70" s="16"/>
      <c r="E70" s="16"/>
      <c r="F70" s="16"/>
      <c r="G70" s="17">
        <v>0</v>
      </c>
      <c r="H70" s="16">
        <v>55</v>
      </c>
      <c r="I70" s="16" t="s">
        <v>38</v>
      </c>
      <c r="J70" s="16"/>
      <c r="K70" s="16">
        <f t="shared" ref="K70:K101" si="17">E70-J70</f>
        <v>0</v>
      </c>
      <c r="L70" s="16"/>
      <c r="M70" s="16"/>
      <c r="N70" s="16"/>
      <c r="O70" s="16"/>
      <c r="P70" s="16">
        <f t="shared" ref="P70:P96" si="18">E70/5</f>
        <v>0</v>
      </c>
      <c r="Q70" s="18"/>
      <c r="R70" s="9">
        <f t="shared" si="6"/>
        <v>0</v>
      </c>
      <c r="S70" s="18"/>
      <c r="T70" s="18"/>
      <c r="U70" s="16"/>
      <c r="V70" s="16" t="e">
        <f t="shared" ref="V70:V96" si="19">(F70+N70+O70+Q70)/P70</f>
        <v>#DIV/0!</v>
      </c>
      <c r="W70" s="16" t="e">
        <f t="shared" ref="W70:W96" si="20">(F70+N70+O70)/P70</f>
        <v>#DIV/0!</v>
      </c>
      <c r="X70" s="16">
        <v>0</v>
      </c>
      <c r="Y70" s="16">
        <v>0</v>
      </c>
      <c r="Z70" s="16">
        <v>0</v>
      </c>
      <c r="AA70" s="16">
        <v>0.2</v>
      </c>
      <c r="AB70" s="16">
        <v>0.2</v>
      </c>
      <c r="AC70" s="16">
        <v>0.2</v>
      </c>
      <c r="AD70" s="16">
        <v>0.4</v>
      </c>
      <c r="AE70" s="16">
        <v>0.4</v>
      </c>
      <c r="AF70" s="16">
        <v>0.8</v>
      </c>
      <c r="AG70" s="16">
        <v>0.8</v>
      </c>
      <c r="AH70" s="16" t="s">
        <v>116</v>
      </c>
      <c r="AI70" s="16">
        <f t="shared" si="7"/>
        <v>0</v>
      </c>
      <c r="AJ70" s="16">
        <f t="shared" si="8"/>
        <v>0</v>
      </c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x14ac:dyDescent="0.25">
      <c r="A71" s="16" t="s">
        <v>117</v>
      </c>
      <c r="B71" s="16" t="s">
        <v>46</v>
      </c>
      <c r="C71" s="16"/>
      <c r="D71" s="16"/>
      <c r="E71" s="16"/>
      <c r="F71" s="16"/>
      <c r="G71" s="17">
        <v>0</v>
      </c>
      <c r="H71" s="16">
        <v>40</v>
      </c>
      <c r="I71" s="16" t="s">
        <v>38</v>
      </c>
      <c r="J71" s="16"/>
      <c r="K71" s="16">
        <f t="shared" si="17"/>
        <v>0</v>
      </c>
      <c r="L71" s="16"/>
      <c r="M71" s="16"/>
      <c r="N71" s="16"/>
      <c r="O71" s="16"/>
      <c r="P71" s="16">
        <f t="shared" si="18"/>
        <v>0</v>
      </c>
      <c r="Q71" s="18"/>
      <c r="R71" s="9">
        <f t="shared" ref="R71:R96" si="21">Q71-S71</f>
        <v>0</v>
      </c>
      <c r="S71" s="18"/>
      <c r="T71" s="18"/>
      <c r="U71" s="16"/>
      <c r="V71" s="16" t="e">
        <f t="shared" si="19"/>
        <v>#DIV/0!</v>
      </c>
      <c r="W71" s="16" t="e">
        <f t="shared" si="20"/>
        <v>#DIV/0!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 t="s">
        <v>71</v>
      </c>
      <c r="AI71" s="16">
        <f t="shared" ref="AI71:AI96" si="22">ROUND(R71*G71,0)</f>
        <v>0</v>
      </c>
      <c r="AJ71" s="16">
        <f t="shared" ref="AJ71:AJ96" si="23">ROUND(S71*G71,0)</f>
        <v>0</v>
      </c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x14ac:dyDescent="0.25">
      <c r="A72" s="2" t="s">
        <v>118</v>
      </c>
      <c r="B72" s="2" t="s">
        <v>46</v>
      </c>
      <c r="C72" s="2">
        <v>25</v>
      </c>
      <c r="D72" s="2">
        <v>42</v>
      </c>
      <c r="E72" s="2">
        <v>26</v>
      </c>
      <c r="F72" s="2">
        <v>33</v>
      </c>
      <c r="G72" s="3">
        <v>0.4</v>
      </c>
      <c r="H72" s="2">
        <v>50</v>
      </c>
      <c r="I72" s="2" t="s">
        <v>38</v>
      </c>
      <c r="J72" s="2">
        <v>28</v>
      </c>
      <c r="K72" s="2">
        <f t="shared" si="17"/>
        <v>-2</v>
      </c>
      <c r="L72" s="2"/>
      <c r="M72" s="2"/>
      <c r="N72" s="2">
        <v>8</v>
      </c>
      <c r="O72" s="2">
        <v>11</v>
      </c>
      <c r="P72" s="2">
        <f t="shared" si="18"/>
        <v>5.2</v>
      </c>
      <c r="Q72" s="9">
        <f>12*P72-O72-N72-F72</f>
        <v>10.400000000000006</v>
      </c>
      <c r="R72" s="9">
        <f t="shared" si="21"/>
        <v>10.400000000000006</v>
      </c>
      <c r="S72" s="9"/>
      <c r="T72" s="9"/>
      <c r="U72" s="2"/>
      <c r="V72" s="2">
        <f t="shared" si="19"/>
        <v>12</v>
      </c>
      <c r="W72" s="2">
        <f t="shared" si="20"/>
        <v>10</v>
      </c>
      <c r="X72" s="2">
        <v>4.75</v>
      </c>
      <c r="Y72" s="2">
        <v>5.3333333333333304</v>
      </c>
      <c r="Z72" s="2">
        <v>9.1999999999999993</v>
      </c>
      <c r="AA72" s="2">
        <v>4.5999999999999996</v>
      </c>
      <c r="AB72" s="2">
        <v>4.4000000000000004</v>
      </c>
      <c r="AC72" s="2">
        <v>4.2</v>
      </c>
      <c r="AD72" s="2">
        <v>3.6</v>
      </c>
      <c r="AE72" s="2">
        <v>3.4</v>
      </c>
      <c r="AF72" s="2">
        <v>4.2</v>
      </c>
      <c r="AG72" s="2">
        <v>4.4000000000000004</v>
      </c>
      <c r="AH72" s="2"/>
      <c r="AI72" s="2">
        <f t="shared" si="22"/>
        <v>4</v>
      </c>
      <c r="AJ72" s="2">
        <f t="shared" si="23"/>
        <v>0</v>
      </c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x14ac:dyDescent="0.25">
      <c r="A73" s="2" t="s">
        <v>119</v>
      </c>
      <c r="B73" s="2" t="s">
        <v>46</v>
      </c>
      <c r="C73" s="2">
        <v>28</v>
      </c>
      <c r="D73" s="2">
        <v>1</v>
      </c>
      <c r="E73" s="2">
        <v>5</v>
      </c>
      <c r="F73" s="2">
        <v>21</v>
      </c>
      <c r="G73" s="3">
        <v>0.11</v>
      </c>
      <c r="H73" s="2">
        <v>150</v>
      </c>
      <c r="I73" s="2" t="s">
        <v>38</v>
      </c>
      <c r="J73" s="2">
        <v>6</v>
      </c>
      <c r="K73" s="2">
        <f t="shared" si="17"/>
        <v>-1</v>
      </c>
      <c r="L73" s="2"/>
      <c r="M73" s="2"/>
      <c r="N73" s="2"/>
      <c r="O73" s="2"/>
      <c r="P73" s="2">
        <f t="shared" si="18"/>
        <v>1</v>
      </c>
      <c r="Q73" s="9"/>
      <c r="R73" s="9">
        <f t="shared" si="21"/>
        <v>0</v>
      </c>
      <c r="S73" s="9"/>
      <c r="T73" s="9"/>
      <c r="U73" s="2"/>
      <c r="V73" s="2">
        <f t="shared" si="19"/>
        <v>21</v>
      </c>
      <c r="W73" s="2">
        <f t="shared" si="20"/>
        <v>21</v>
      </c>
      <c r="X73" s="2">
        <v>1.75</v>
      </c>
      <c r="Y73" s="2">
        <v>2.3333333333333299</v>
      </c>
      <c r="Z73" s="2">
        <v>3</v>
      </c>
      <c r="AA73" s="2">
        <v>0.6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15" t="s">
        <v>120</v>
      </c>
      <c r="AI73" s="2">
        <f t="shared" si="22"/>
        <v>0</v>
      </c>
      <c r="AJ73" s="2">
        <f t="shared" si="23"/>
        <v>0</v>
      </c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x14ac:dyDescent="0.25">
      <c r="A74" s="2" t="s">
        <v>121</v>
      </c>
      <c r="B74" s="2" t="s">
        <v>46</v>
      </c>
      <c r="C74" s="2">
        <v>8</v>
      </c>
      <c r="D74" s="2"/>
      <c r="E74" s="2">
        <v>6</v>
      </c>
      <c r="F74" s="2"/>
      <c r="G74" s="3">
        <v>0.06</v>
      </c>
      <c r="H74" s="2">
        <v>60</v>
      </c>
      <c r="I74" s="2" t="s">
        <v>38</v>
      </c>
      <c r="J74" s="2">
        <v>21</v>
      </c>
      <c r="K74" s="2">
        <f t="shared" si="17"/>
        <v>-15</v>
      </c>
      <c r="L74" s="2"/>
      <c r="M74" s="2"/>
      <c r="N74" s="2"/>
      <c r="O74" s="2">
        <v>10</v>
      </c>
      <c r="P74" s="2">
        <f t="shared" si="18"/>
        <v>1.2</v>
      </c>
      <c r="Q74" s="9">
        <v>8</v>
      </c>
      <c r="R74" s="9">
        <f t="shared" si="21"/>
        <v>8</v>
      </c>
      <c r="S74" s="9"/>
      <c r="T74" s="9"/>
      <c r="U74" s="2"/>
      <c r="V74" s="2">
        <f t="shared" si="19"/>
        <v>15</v>
      </c>
      <c r="W74" s="2">
        <f t="shared" si="20"/>
        <v>8.3333333333333339</v>
      </c>
      <c r="X74" s="2">
        <v>0.75</v>
      </c>
      <c r="Y74" s="2">
        <v>0</v>
      </c>
      <c r="Z74" s="2">
        <v>2.4</v>
      </c>
      <c r="AA74" s="2">
        <v>1.8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0.6</v>
      </c>
      <c r="AH74" s="2"/>
      <c r="AI74" s="2">
        <f t="shared" si="22"/>
        <v>0</v>
      </c>
      <c r="AJ74" s="2">
        <f t="shared" si="23"/>
        <v>0</v>
      </c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x14ac:dyDescent="0.25">
      <c r="A75" s="2" t="s">
        <v>122</v>
      </c>
      <c r="B75" s="2" t="s">
        <v>46</v>
      </c>
      <c r="C75" s="2">
        <v>18</v>
      </c>
      <c r="D75" s="2"/>
      <c r="E75" s="2">
        <v>11</v>
      </c>
      <c r="F75" s="2"/>
      <c r="G75" s="3">
        <v>0.15</v>
      </c>
      <c r="H75" s="2">
        <v>60</v>
      </c>
      <c r="I75" s="2" t="s">
        <v>38</v>
      </c>
      <c r="J75" s="2">
        <v>20</v>
      </c>
      <c r="K75" s="2">
        <f t="shared" si="17"/>
        <v>-9</v>
      </c>
      <c r="L75" s="2"/>
      <c r="M75" s="2"/>
      <c r="N75" s="2">
        <v>5.5</v>
      </c>
      <c r="O75" s="2">
        <v>14.3</v>
      </c>
      <c r="P75" s="2">
        <f t="shared" si="18"/>
        <v>2.2000000000000002</v>
      </c>
      <c r="Q75" s="9">
        <f>12*P75-O75-N75-F75</f>
        <v>6.6000000000000014</v>
      </c>
      <c r="R75" s="9">
        <f t="shared" si="21"/>
        <v>6.6000000000000014</v>
      </c>
      <c r="S75" s="9"/>
      <c r="T75" s="9"/>
      <c r="U75" s="2"/>
      <c r="V75" s="2">
        <f t="shared" si="19"/>
        <v>12</v>
      </c>
      <c r="W75" s="2">
        <f t="shared" si="20"/>
        <v>9</v>
      </c>
      <c r="X75" s="2">
        <v>1.5</v>
      </c>
      <c r="Y75" s="2">
        <v>1</v>
      </c>
      <c r="Z75" s="2">
        <v>1.6</v>
      </c>
      <c r="AA75" s="2">
        <v>0.6</v>
      </c>
      <c r="AB75" s="2">
        <v>0.4</v>
      </c>
      <c r="AC75" s="2">
        <v>0.4</v>
      </c>
      <c r="AD75" s="2">
        <v>0.6</v>
      </c>
      <c r="AE75" s="2">
        <v>0.6</v>
      </c>
      <c r="AF75" s="2">
        <v>1.2</v>
      </c>
      <c r="AG75" s="2">
        <v>1.6</v>
      </c>
      <c r="AH75" s="2"/>
      <c r="AI75" s="2">
        <f t="shared" si="22"/>
        <v>1</v>
      </c>
      <c r="AJ75" s="2">
        <f t="shared" si="23"/>
        <v>0</v>
      </c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x14ac:dyDescent="0.25">
      <c r="A76" s="16" t="s">
        <v>123</v>
      </c>
      <c r="B76" s="16" t="s">
        <v>46</v>
      </c>
      <c r="C76" s="16"/>
      <c r="D76" s="16"/>
      <c r="E76" s="16"/>
      <c r="F76" s="16"/>
      <c r="G76" s="17">
        <v>0</v>
      </c>
      <c r="H76" s="16">
        <v>55</v>
      </c>
      <c r="I76" s="16" t="s">
        <v>38</v>
      </c>
      <c r="J76" s="16"/>
      <c r="K76" s="16">
        <f t="shared" si="17"/>
        <v>0</v>
      </c>
      <c r="L76" s="16"/>
      <c r="M76" s="16"/>
      <c r="N76" s="16"/>
      <c r="O76" s="16"/>
      <c r="P76" s="16">
        <f t="shared" si="18"/>
        <v>0</v>
      </c>
      <c r="Q76" s="18"/>
      <c r="R76" s="9">
        <f t="shared" si="21"/>
        <v>0</v>
      </c>
      <c r="S76" s="18"/>
      <c r="T76" s="18"/>
      <c r="U76" s="16"/>
      <c r="V76" s="16" t="e">
        <f t="shared" si="19"/>
        <v>#DIV/0!</v>
      </c>
      <c r="W76" s="16" t="e">
        <f t="shared" si="20"/>
        <v>#DIV/0!</v>
      </c>
      <c r="X76" s="16">
        <v>-0.5</v>
      </c>
      <c r="Y76" s="16">
        <v>-0.66666666666666696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 t="s">
        <v>71</v>
      </c>
      <c r="AI76" s="16">
        <f t="shared" si="22"/>
        <v>0</v>
      </c>
      <c r="AJ76" s="16">
        <f t="shared" si="23"/>
        <v>0</v>
      </c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x14ac:dyDescent="0.25">
      <c r="A77" s="2" t="s">
        <v>124</v>
      </c>
      <c r="B77" s="2" t="s">
        <v>37</v>
      </c>
      <c r="C77" s="2">
        <v>5.3570000000000002</v>
      </c>
      <c r="D77" s="2">
        <v>42.375</v>
      </c>
      <c r="E77" s="2">
        <v>11.972</v>
      </c>
      <c r="F77" s="2">
        <v>24.911999999999999</v>
      </c>
      <c r="G77" s="3">
        <v>1</v>
      </c>
      <c r="H77" s="2">
        <v>55</v>
      </c>
      <c r="I77" s="2" t="s">
        <v>38</v>
      </c>
      <c r="J77" s="2">
        <v>13.089</v>
      </c>
      <c r="K77" s="2">
        <f t="shared" si="17"/>
        <v>-1.1170000000000009</v>
      </c>
      <c r="L77" s="2"/>
      <c r="M77" s="2"/>
      <c r="N77" s="2"/>
      <c r="O77" s="2"/>
      <c r="P77" s="2">
        <f t="shared" si="18"/>
        <v>2.3944000000000001</v>
      </c>
      <c r="Q77" s="9">
        <f>12*P77-O77-N77-F77</f>
        <v>3.820800000000002</v>
      </c>
      <c r="R77" s="9">
        <f t="shared" si="21"/>
        <v>3.820800000000002</v>
      </c>
      <c r="S77" s="9"/>
      <c r="T77" s="9"/>
      <c r="U77" s="2"/>
      <c r="V77" s="2">
        <f t="shared" si="19"/>
        <v>12</v>
      </c>
      <c r="W77" s="2">
        <f t="shared" si="20"/>
        <v>10.404276645506179</v>
      </c>
      <c r="X77" s="2">
        <v>1.3514999999999999</v>
      </c>
      <c r="Y77" s="2">
        <v>1.802</v>
      </c>
      <c r="Z77" s="2">
        <v>2.9201999999999999</v>
      </c>
      <c r="AA77" s="2">
        <v>0</v>
      </c>
      <c r="AB77" s="2">
        <v>0.26800000000000002</v>
      </c>
      <c r="AC77" s="2">
        <v>0.26800000000000002</v>
      </c>
      <c r="AD77" s="2">
        <v>0.26700000000000002</v>
      </c>
      <c r="AE77" s="2">
        <v>0.26700000000000002</v>
      </c>
      <c r="AF77" s="2">
        <v>0.25879999999999997</v>
      </c>
      <c r="AG77" s="2">
        <v>0.25879999999999997</v>
      </c>
      <c r="AH77" s="2"/>
      <c r="AI77" s="2">
        <f t="shared" si="22"/>
        <v>4</v>
      </c>
      <c r="AJ77" s="2">
        <f t="shared" si="23"/>
        <v>0</v>
      </c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x14ac:dyDescent="0.25">
      <c r="A78" s="16" t="s">
        <v>125</v>
      </c>
      <c r="B78" s="16" t="s">
        <v>37</v>
      </c>
      <c r="C78" s="16"/>
      <c r="D78" s="16"/>
      <c r="E78" s="16"/>
      <c r="F78" s="16"/>
      <c r="G78" s="17">
        <v>0</v>
      </c>
      <c r="H78" s="16">
        <v>50</v>
      </c>
      <c r="I78" s="16" t="s">
        <v>38</v>
      </c>
      <c r="J78" s="16"/>
      <c r="K78" s="16">
        <f t="shared" si="17"/>
        <v>0</v>
      </c>
      <c r="L78" s="16"/>
      <c r="M78" s="16"/>
      <c r="N78" s="16"/>
      <c r="O78" s="16"/>
      <c r="P78" s="16">
        <f t="shared" si="18"/>
        <v>0</v>
      </c>
      <c r="Q78" s="18"/>
      <c r="R78" s="9">
        <f t="shared" si="21"/>
        <v>0</v>
      </c>
      <c r="S78" s="18"/>
      <c r="T78" s="18"/>
      <c r="U78" s="16"/>
      <c r="V78" s="16" t="e">
        <f t="shared" si="19"/>
        <v>#DIV/0!</v>
      </c>
      <c r="W78" s="16" t="e">
        <f t="shared" si="20"/>
        <v>#DIV/0!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 t="s">
        <v>71</v>
      </c>
      <c r="AI78" s="16">
        <f t="shared" si="22"/>
        <v>0</v>
      </c>
      <c r="AJ78" s="16">
        <f t="shared" si="23"/>
        <v>0</v>
      </c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x14ac:dyDescent="0.25">
      <c r="A79" s="2" t="s">
        <v>126</v>
      </c>
      <c r="B79" s="2" t="s">
        <v>46</v>
      </c>
      <c r="C79" s="2">
        <v>100</v>
      </c>
      <c r="D79" s="2"/>
      <c r="E79" s="2">
        <v>-8</v>
      </c>
      <c r="F79" s="2"/>
      <c r="G79" s="3">
        <v>0.2</v>
      </c>
      <c r="H79" s="2">
        <v>40</v>
      </c>
      <c r="I79" s="2" t="s">
        <v>38</v>
      </c>
      <c r="J79" s="2">
        <v>4</v>
      </c>
      <c r="K79" s="2">
        <f t="shared" si="17"/>
        <v>-12</v>
      </c>
      <c r="L79" s="2"/>
      <c r="M79" s="2"/>
      <c r="N79" s="2"/>
      <c r="O79" s="2">
        <v>10</v>
      </c>
      <c r="P79" s="2">
        <f t="shared" si="18"/>
        <v>-1.6</v>
      </c>
      <c r="Q79" s="9"/>
      <c r="R79" s="9">
        <f t="shared" si="21"/>
        <v>0</v>
      </c>
      <c r="S79" s="9"/>
      <c r="T79" s="9"/>
      <c r="U79" s="2"/>
      <c r="V79" s="2">
        <f t="shared" si="19"/>
        <v>-6.25</v>
      </c>
      <c r="W79" s="2">
        <f t="shared" si="20"/>
        <v>-6.25</v>
      </c>
      <c r="X79" s="2">
        <v>-1</v>
      </c>
      <c r="Y79" s="2">
        <v>-1</v>
      </c>
      <c r="Z79" s="2">
        <v>2.2000000000000002</v>
      </c>
      <c r="AA79" s="2">
        <v>2.6</v>
      </c>
      <c r="AB79" s="2">
        <v>3.2</v>
      </c>
      <c r="AC79" s="2">
        <v>2.8</v>
      </c>
      <c r="AD79" s="2">
        <v>3.4</v>
      </c>
      <c r="AE79" s="2">
        <v>2.6</v>
      </c>
      <c r="AF79" s="2">
        <v>3.4</v>
      </c>
      <c r="AG79" s="2">
        <v>5.2</v>
      </c>
      <c r="AH79" s="20" t="s">
        <v>127</v>
      </c>
      <c r="AI79" s="2">
        <f t="shared" si="22"/>
        <v>0</v>
      </c>
      <c r="AJ79" s="2">
        <f t="shared" si="23"/>
        <v>0</v>
      </c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x14ac:dyDescent="0.25">
      <c r="A80" s="2" t="s">
        <v>128</v>
      </c>
      <c r="B80" s="2" t="s">
        <v>46</v>
      </c>
      <c r="C80" s="2">
        <v>84</v>
      </c>
      <c r="D80" s="2">
        <v>30</v>
      </c>
      <c r="E80" s="2">
        <v>6</v>
      </c>
      <c r="F80" s="2">
        <v>83</v>
      </c>
      <c r="G80" s="3">
        <v>0.2</v>
      </c>
      <c r="H80" s="2">
        <v>35</v>
      </c>
      <c r="I80" s="2" t="s">
        <v>38</v>
      </c>
      <c r="J80" s="2">
        <v>17</v>
      </c>
      <c r="K80" s="2">
        <f t="shared" si="17"/>
        <v>-11</v>
      </c>
      <c r="L80" s="2"/>
      <c r="M80" s="2"/>
      <c r="N80" s="2"/>
      <c r="O80" s="2"/>
      <c r="P80" s="2">
        <f t="shared" si="18"/>
        <v>1.2</v>
      </c>
      <c r="Q80" s="9"/>
      <c r="R80" s="9">
        <f t="shared" si="21"/>
        <v>0</v>
      </c>
      <c r="S80" s="9"/>
      <c r="T80" s="9"/>
      <c r="U80" s="2"/>
      <c r="V80" s="2">
        <f t="shared" si="19"/>
        <v>69.166666666666671</v>
      </c>
      <c r="W80" s="2">
        <f t="shared" si="20"/>
        <v>69.166666666666671</v>
      </c>
      <c r="X80" s="2">
        <v>1.25</v>
      </c>
      <c r="Y80" s="2">
        <v>-1.6666666666666701</v>
      </c>
      <c r="Z80" s="2">
        <v>7.6</v>
      </c>
      <c r="AA80" s="2">
        <v>5.6</v>
      </c>
      <c r="AB80" s="2">
        <v>12.6</v>
      </c>
      <c r="AC80" s="2">
        <v>12.4</v>
      </c>
      <c r="AD80" s="2">
        <v>10</v>
      </c>
      <c r="AE80" s="2">
        <v>12</v>
      </c>
      <c r="AF80" s="2">
        <v>10.6</v>
      </c>
      <c r="AG80" s="2">
        <v>8.6</v>
      </c>
      <c r="AH80" s="15" t="s">
        <v>129</v>
      </c>
      <c r="AI80" s="2">
        <f t="shared" si="22"/>
        <v>0</v>
      </c>
      <c r="AJ80" s="2">
        <f t="shared" si="23"/>
        <v>0</v>
      </c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x14ac:dyDescent="0.25">
      <c r="A81" s="2" t="s">
        <v>130</v>
      </c>
      <c r="B81" s="2" t="s">
        <v>37</v>
      </c>
      <c r="C81" s="2">
        <v>197.06800000000001</v>
      </c>
      <c r="D81" s="2">
        <v>156.30000000000001</v>
      </c>
      <c r="E81" s="2">
        <v>134.536</v>
      </c>
      <c r="F81" s="2">
        <v>189.15199999999999</v>
      </c>
      <c r="G81" s="3">
        <v>1</v>
      </c>
      <c r="H81" s="2">
        <v>60</v>
      </c>
      <c r="I81" s="2" t="s">
        <v>38</v>
      </c>
      <c r="J81" s="2">
        <v>134.69999999999999</v>
      </c>
      <c r="K81" s="2">
        <f t="shared" si="17"/>
        <v>-0.16399999999998727</v>
      </c>
      <c r="L81" s="2"/>
      <c r="M81" s="2"/>
      <c r="N81" s="2"/>
      <c r="O81" s="2">
        <v>79.92</v>
      </c>
      <c r="P81" s="2">
        <f t="shared" si="18"/>
        <v>26.9072</v>
      </c>
      <c r="Q81" s="9">
        <f t="shared" ref="Q81:Q86" si="24">12*P81-O81-N81-F81</f>
        <v>53.814399999999978</v>
      </c>
      <c r="R81" s="9">
        <f t="shared" si="21"/>
        <v>0</v>
      </c>
      <c r="S81" s="9">
        <f>Q81</f>
        <v>53.814399999999978</v>
      </c>
      <c r="T81" s="9"/>
      <c r="U81" s="2"/>
      <c r="V81" s="2">
        <f t="shared" si="19"/>
        <v>12</v>
      </c>
      <c r="W81" s="2">
        <f t="shared" si="20"/>
        <v>10</v>
      </c>
      <c r="X81" s="2">
        <v>23.020499999999998</v>
      </c>
      <c r="Y81" s="2">
        <v>26.436666666666699</v>
      </c>
      <c r="Z81" s="2">
        <v>24.610399999999998</v>
      </c>
      <c r="AA81" s="2">
        <v>18.9892</v>
      </c>
      <c r="AB81" s="2">
        <v>20.765599999999999</v>
      </c>
      <c r="AC81" s="2">
        <v>16.793399999999998</v>
      </c>
      <c r="AD81" s="2">
        <v>19.882999999999999</v>
      </c>
      <c r="AE81" s="2">
        <v>20.040199999999999</v>
      </c>
      <c r="AF81" s="2">
        <v>16.491800000000001</v>
      </c>
      <c r="AG81" s="2">
        <v>17.508400000000002</v>
      </c>
      <c r="AH81" s="2"/>
      <c r="AI81" s="2">
        <f t="shared" si="22"/>
        <v>0</v>
      </c>
      <c r="AJ81" s="2">
        <f t="shared" si="23"/>
        <v>54</v>
      </c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x14ac:dyDescent="0.25">
      <c r="A82" s="2" t="s">
        <v>131</v>
      </c>
      <c r="B82" s="2" t="s">
        <v>37</v>
      </c>
      <c r="C82" s="2">
        <v>1957.3689999999999</v>
      </c>
      <c r="D82" s="2"/>
      <c r="E82" s="2">
        <v>803.80499999999995</v>
      </c>
      <c r="F82" s="2">
        <v>1074.4349999999999</v>
      </c>
      <c r="G82" s="3">
        <v>1</v>
      </c>
      <c r="H82" s="2">
        <v>60</v>
      </c>
      <c r="I82" s="2" t="s">
        <v>38</v>
      </c>
      <c r="J82" s="2">
        <v>791.3</v>
      </c>
      <c r="K82" s="2">
        <f t="shared" si="17"/>
        <v>12.504999999999995</v>
      </c>
      <c r="L82" s="2"/>
      <c r="M82" s="2"/>
      <c r="N82" s="2"/>
      <c r="O82" s="2">
        <v>693.93600000000004</v>
      </c>
      <c r="P82" s="2">
        <f t="shared" si="18"/>
        <v>160.761</v>
      </c>
      <c r="Q82" s="9">
        <f t="shared" si="24"/>
        <v>160.76099999999997</v>
      </c>
      <c r="R82" s="9">
        <f t="shared" si="21"/>
        <v>0</v>
      </c>
      <c r="S82" s="9">
        <f>Q82</f>
        <v>160.76099999999997</v>
      </c>
      <c r="T82" s="9"/>
      <c r="U82" s="2"/>
      <c r="V82" s="2">
        <f t="shared" si="19"/>
        <v>12</v>
      </c>
      <c r="W82" s="2">
        <f t="shared" si="20"/>
        <v>11</v>
      </c>
      <c r="X82" s="2">
        <v>115.48575</v>
      </c>
      <c r="Y82" s="2">
        <v>98.401333333333298</v>
      </c>
      <c r="Z82" s="2">
        <v>169.93340000000001</v>
      </c>
      <c r="AA82" s="2">
        <v>180.9444</v>
      </c>
      <c r="AB82" s="2">
        <v>157.33019999999999</v>
      </c>
      <c r="AC82" s="2">
        <v>153.02780000000001</v>
      </c>
      <c r="AD82" s="2">
        <v>156.6028</v>
      </c>
      <c r="AE82" s="2">
        <v>157.0274</v>
      </c>
      <c r="AF82" s="2">
        <v>174.5446</v>
      </c>
      <c r="AG82" s="2">
        <v>165.88159999999999</v>
      </c>
      <c r="AH82" s="13" t="s">
        <v>49</v>
      </c>
      <c r="AI82" s="2">
        <f t="shared" si="22"/>
        <v>0</v>
      </c>
      <c r="AJ82" s="2">
        <f t="shared" si="23"/>
        <v>161</v>
      </c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x14ac:dyDescent="0.25">
      <c r="A83" s="2" t="s">
        <v>132</v>
      </c>
      <c r="B83" s="2" t="s">
        <v>37</v>
      </c>
      <c r="C83" s="2">
        <v>1168.123</v>
      </c>
      <c r="D83" s="2">
        <v>201.86500000000001</v>
      </c>
      <c r="E83" s="2">
        <v>602.327</v>
      </c>
      <c r="F83" s="2">
        <v>697.34100000000001</v>
      </c>
      <c r="G83" s="3">
        <v>1</v>
      </c>
      <c r="H83" s="2">
        <v>60</v>
      </c>
      <c r="I83" s="2" t="s">
        <v>38</v>
      </c>
      <c r="J83" s="2">
        <v>582.5</v>
      </c>
      <c r="K83" s="2">
        <f t="shared" si="17"/>
        <v>19.826999999999998</v>
      </c>
      <c r="L83" s="2"/>
      <c r="M83" s="2"/>
      <c r="N83" s="2">
        <v>352.65183000000002</v>
      </c>
      <c r="O83" s="2">
        <v>275.12657000000002</v>
      </c>
      <c r="P83" s="2">
        <f t="shared" si="18"/>
        <v>120.4654</v>
      </c>
      <c r="Q83" s="9">
        <f t="shared" si="24"/>
        <v>120.46540000000016</v>
      </c>
      <c r="R83" s="9">
        <f t="shared" si="21"/>
        <v>0.4654000000001588</v>
      </c>
      <c r="S83" s="9">
        <v>120</v>
      </c>
      <c r="T83" s="9"/>
      <c r="U83" s="2"/>
      <c r="V83" s="2">
        <f t="shared" si="19"/>
        <v>12</v>
      </c>
      <c r="W83" s="2">
        <f t="shared" si="20"/>
        <v>11</v>
      </c>
      <c r="X83" s="2">
        <v>131.07925</v>
      </c>
      <c r="Y83" s="2">
        <v>108.15</v>
      </c>
      <c r="Z83" s="2">
        <v>247.9778</v>
      </c>
      <c r="AA83" s="2">
        <v>156.7852</v>
      </c>
      <c r="AB83" s="2">
        <v>166.20500000000001</v>
      </c>
      <c r="AC83" s="2">
        <v>144.83779999999999</v>
      </c>
      <c r="AD83" s="2">
        <v>150.7818</v>
      </c>
      <c r="AE83" s="2">
        <v>156.45359999999999</v>
      </c>
      <c r="AF83" s="2">
        <v>151.72040000000001</v>
      </c>
      <c r="AG83" s="2">
        <v>144.5624</v>
      </c>
      <c r="AH83" s="2"/>
      <c r="AI83" s="2">
        <f t="shared" si="22"/>
        <v>0</v>
      </c>
      <c r="AJ83" s="2">
        <f t="shared" si="23"/>
        <v>120</v>
      </c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x14ac:dyDescent="0.25">
      <c r="A84" s="2" t="s">
        <v>133</v>
      </c>
      <c r="B84" s="2" t="s">
        <v>37</v>
      </c>
      <c r="C84" s="2">
        <v>2775.1770000000001</v>
      </c>
      <c r="D84" s="2">
        <v>710.07</v>
      </c>
      <c r="E84" s="2">
        <v>1650.1420000000001</v>
      </c>
      <c r="F84" s="2">
        <v>1614.8430000000001</v>
      </c>
      <c r="G84" s="3">
        <v>1</v>
      </c>
      <c r="H84" s="2">
        <v>60</v>
      </c>
      <c r="I84" s="2" t="s">
        <v>38</v>
      </c>
      <c r="J84" s="2">
        <v>1580</v>
      </c>
      <c r="K84" s="2">
        <f t="shared" si="17"/>
        <v>70.142000000000053</v>
      </c>
      <c r="L84" s="2"/>
      <c r="M84" s="2"/>
      <c r="N84" s="2"/>
      <c r="O84" s="2">
        <v>2015.4694</v>
      </c>
      <c r="P84" s="2">
        <f t="shared" si="18"/>
        <v>330.02840000000003</v>
      </c>
      <c r="Q84" s="9">
        <f t="shared" si="24"/>
        <v>330.02840000000037</v>
      </c>
      <c r="R84" s="9">
        <f t="shared" si="21"/>
        <v>2.8400000000374348E-2</v>
      </c>
      <c r="S84" s="9">
        <v>330</v>
      </c>
      <c r="T84" s="9"/>
      <c r="U84" s="2"/>
      <c r="V84" s="2">
        <f t="shared" si="19"/>
        <v>11.999999999999998</v>
      </c>
      <c r="W84" s="2">
        <f t="shared" si="20"/>
        <v>10.999999999999998</v>
      </c>
      <c r="X84" s="2">
        <v>264.21825000000001</v>
      </c>
      <c r="Y84" s="2">
        <v>241.92033333333299</v>
      </c>
      <c r="Z84" s="2">
        <v>434.76400000000001</v>
      </c>
      <c r="AA84" s="2">
        <v>317.98480000000001</v>
      </c>
      <c r="AB84" s="2">
        <v>308.68279999999999</v>
      </c>
      <c r="AC84" s="2">
        <v>294.90019999999998</v>
      </c>
      <c r="AD84" s="2">
        <v>281.10199999999998</v>
      </c>
      <c r="AE84" s="2">
        <v>287.79559999999998</v>
      </c>
      <c r="AF84" s="2">
        <v>237.76679999999999</v>
      </c>
      <c r="AG84" s="2">
        <v>219.14779999999999</v>
      </c>
      <c r="AH84" s="2"/>
      <c r="AI84" s="2">
        <f t="shared" si="22"/>
        <v>0</v>
      </c>
      <c r="AJ84" s="2">
        <f t="shared" si="23"/>
        <v>330</v>
      </c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x14ac:dyDescent="0.25">
      <c r="A85" s="2" t="s">
        <v>134</v>
      </c>
      <c r="B85" s="2" t="s">
        <v>37</v>
      </c>
      <c r="C85" s="2">
        <v>21.05</v>
      </c>
      <c r="D85" s="2">
        <v>1.335</v>
      </c>
      <c r="E85" s="2">
        <v>18.471</v>
      </c>
      <c r="F85" s="2">
        <v>1.284</v>
      </c>
      <c r="G85" s="3">
        <v>1</v>
      </c>
      <c r="H85" s="2">
        <v>55</v>
      </c>
      <c r="I85" s="2" t="s">
        <v>38</v>
      </c>
      <c r="J85" s="2">
        <v>17.899999999999999</v>
      </c>
      <c r="K85" s="2">
        <f t="shared" si="17"/>
        <v>0.57100000000000151</v>
      </c>
      <c r="L85" s="2"/>
      <c r="M85" s="2"/>
      <c r="N85" s="2">
        <v>8.7774999999999999</v>
      </c>
      <c r="O85" s="2">
        <v>23.186299999999999</v>
      </c>
      <c r="P85" s="2">
        <f t="shared" si="18"/>
        <v>3.6941999999999999</v>
      </c>
      <c r="Q85" s="9">
        <f t="shared" si="24"/>
        <v>11.082599999999998</v>
      </c>
      <c r="R85" s="9">
        <f t="shared" si="21"/>
        <v>11.082599999999998</v>
      </c>
      <c r="S85" s="9"/>
      <c r="T85" s="9"/>
      <c r="U85" s="2"/>
      <c r="V85" s="2">
        <f t="shared" si="19"/>
        <v>12</v>
      </c>
      <c r="W85" s="2">
        <f t="shared" si="20"/>
        <v>9</v>
      </c>
      <c r="X85" s="2">
        <v>1.9884999999999999</v>
      </c>
      <c r="Y85" s="2">
        <v>0.87666666666666704</v>
      </c>
      <c r="Z85" s="2">
        <v>5.2690000000000001</v>
      </c>
      <c r="AA85" s="2">
        <v>3.3252000000000002</v>
      </c>
      <c r="AB85" s="2">
        <v>1.5948</v>
      </c>
      <c r="AC85" s="2">
        <v>0.79800000000000004</v>
      </c>
      <c r="AD85" s="2">
        <v>4.4804000000000004</v>
      </c>
      <c r="AE85" s="2">
        <v>5.2767999999999997</v>
      </c>
      <c r="AF85" s="2">
        <v>2.6423999999999999</v>
      </c>
      <c r="AG85" s="2">
        <v>1.8460000000000001</v>
      </c>
      <c r="AH85" s="2"/>
      <c r="AI85" s="2">
        <f t="shared" si="22"/>
        <v>11</v>
      </c>
      <c r="AJ85" s="2">
        <f t="shared" si="23"/>
        <v>0</v>
      </c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x14ac:dyDescent="0.25">
      <c r="A86" s="2" t="s">
        <v>135</v>
      </c>
      <c r="B86" s="2" t="s">
        <v>37</v>
      </c>
      <c r="C86" s="2">
        <v>53.911999999999999</v>
      </c>
      <c r="D86" s="2"/>
      <c r="E86" s="2">
        <v>18.907</v>
      </c>
      <c r="F86" s="2">
        <v>23.643000000000001</v>
      </c>
      <c r="G86" s="3">
        <v>1</v>
      </c>
      <c r="H86" s="2">
        <v>55</v>
      </c>
      <c r="I86" s="2" t="s">
        <v>38</v>
      </c>
      <c r="J86" s="2">
        <v>17.899999999999999</v>
      </c>
      <c r="K86" s="2">
        <f t="shared" si="17"/>
        <v>1.0070000000000014</v>
      </c>
      <c r="L86" s="2"/>
      <c r="M86" s="2"/>
      <c r="N86" s="2"/>
      <c r="O86" s="2">
        <v>14.170999999999999</v>
      </c>
      <c r="P86" s="2">
        <f t="shared" si="18"/>
        <v>3.7814000000000001</v>
      </c>
      <c r="Q86" s="9">
        <f t="shared" si="24"/>
        <v>7.5628000000000029</v>
      </c>
      <c r="R86" s="9">
        <f t="shared" si="21"/>
        <v>7.5628000000000029</v>
      </c>
      <c r="S86" s="9"/>
      <c r="T86" s="9"/>
      <c r="U86" s="2"/>
      <c r="V86" s="2">
        <f t="shared" si="19"/>
        <v>12</v>
      </c>
      <c r="W86" s="2">
        <f t="shared" si="20"/>
        <v>10</v>
      </c>
      <c r="X86" s="2">
        <v>2.0282499999999999</v>
      </c>
      <c r="Y86" s="2">
        <v>1.34433333333333</v>
      </c>
      <c r="Z86" s="2">
        <v>2.044</v>
      </c>
      <c r="AA86" s="2">
        <v>4.8890000000000002</v>
      </c>
      <c r="AB86" s="2">
        <v>3.9336000000000002</v>
      </c>
      <c r="AC86" s="2">
        <v>3.1372</v>
      </c>
      <c r="AD86" s="2">
        <v>1.6486000000000001</v>
      </c>
      <c r="AE86" s="2">
        <v>3.0009999999999999</v>
      </c>
      <c r="AF86" s="2">
        <v>3.4176000000000002</v>
      </c>
      <c r="AG86" s="2">
        <v>2.5939999999999999</v>
      </c>
      <c r="AH86" s="13" t="s">
        <v>49</v>
      </c>
      <c r="AI86" s="2">
        <f t="shared" si="22"/>
        <v>8</v>
      </c>
      <c r="AJ86" s="2">
        <f t="shared" si="23"/>
        <v>0</v>
      </c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x14ac:dyDescent="0.25">
      <c r="A87" s="2" t="s">
        <v>136</v>
      </c>
      <c r="B87" s="2" t="s">
        <v>37</v>
      </c>
      <c r="C87" s="2">
        <v>26.404</v>
      </c>
      <c r="D87" s="2"/>
      <c r="E87" s="2">
        <v>5.35</v>
      </c>
      <c r="F87" s="2">
        <v>17.052</v>
      </c>
      <c r="G87" s="3">
        <v>1</v>
      </c>
      <c r="H87" s="2">
        <v>55</v>
      </c>
      <c r="I87" s="2" t="s">
        <v>38</v>
      </c>
      <c r="J87" s="2">
        <v>5.2</v>
      </c>
      <c r="K87" s="2">
        <f t="shared" si="17"/>
        <v>0.14999999999999947</v>
      </c>
      <c r="L87" s="2"/>
      <c r="M87" s="2"/>
      <c r="N87" s="2"/>
      <c r="O87" s="2"/>
      <c r="P87" s="2">
        <f t="shared" si="18"/>
        <v>1.0699999999999998</v>
      </c>
      <c r="Q87" s="9"/>
      <c r="R87" s="9">
        <f t="shared" si="21"/>
        <v>0</v>
      </c>
      <c r="S87" s="9"/>
      <c r="T87" s="9"/>
      <c r="U87" s="2"/>
      <c r="V87" s="2">
        <f t="shared" si="19"/>
        <v>15.936448598130843</v>
      </c>
      <c r="W87" s="2">
        <f t="shared" si="20"/>
        <v>15.936448598130843</v>
      </c>
      <c r="X87" s="2">
        <v>0.65949999999999998</v>
      </c>
      <c r="Y87" s="2">
        <v>0.87933333333333297</v>
      </c>
      <c r="Z87" s="2">
        <v>1.8862000000000001</v>
      </c>
      <c r="AA87" s="2">
        <v>1.8872</v>
      </c>
      <c r="AB87" s="2">
        <v>1.8956</v>
      </c>
      <c r="AC87" s="2">
        <v>1.0775999999999999</v>
      </c>
      <c r="AD87" s="2">
        <v>0.54779999999999995</v>
      </c>
      <c r="AE87" s="2">
        <v>1.9057999999999999</v>
      </c>
      <c r="AF87" s="2">
        <v>2.7147999999999999</v>
      </c>
      <c r="AG87" s="2">
        <v>1.8968</v>
      </c>
      <c r="AH87" s="15" t="s">
        <v>129</v>
      </c>
      <c r="AI87" s="2">
        <f t="shared" si="22"/>
        <v>0</v>
      </c>
      <c r="AJ87" s="2">
        <f t="shared" si="23"/>
        <v>0</v>
      </c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x14ac:dyDescent="0.25">
      <c r="A88" s="16" t="s">
        <v>137</v>
      </c>
      <c r="B88" s="16" t="s">
        <v>37</v>
      </c>
      <c r="C88" s="16"/>
      <c r="D88" s="16"/>
      <c r="E88" s="16"/>
      <c r="F88" s="16"/>
      <c r="G88" s="17">
        <v>0</v>
      </c>
      <c r="H88" s="16">
        <v>60</v>
      </c>
      <c r="I88" s="16" t="s">
        <v>38</v>
      </c>
      <c r="J88" s="16"/>
      <c r="K88" s="16">
        <f t="shared" si="17"/>
        <v>0</v>
      </c>
      <c r="L88" s="16"/>
      <c r="M88" s="16"/>
      <c r="N88" s="16"/>
      <c r="O88" s="16"/>
      <c r="P88" s="16">
        <f t="shared" si="18"/>
        <v>0</v>
      </c>
      <c r="Q88" s="18"/>
      <c r="R88" s="9">
        <f t="shared" si="21"/>
        <v>0</v>
      </c>
      <c r="S88" s="18"/>
      <c r="T88" s="18"/>
      <c r="U88" s="16"/>
      <c r="V88" s="16" t="e">
        <f t="shared" si="19"/>
        <v>#DIV/0!</v>
      </c>
      <c r="W88" s="16" t="e">
        <f t="shared" si="20"/>
        <v>#DIV/0!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 t="s">
        <v>71</v>
      </c>
      <c r="AI88" s="16">
        <f t="shared" si="22"/>
        <v>0</v>
      </c>
      <c r="AJ88" s="16">
        <f t="shared" si="23"/>
        <v>0</v>
      </c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x14ac:dyDescent="0.25">
      <c r="A89" s="2" t="s">
        <v>138</v>
      </c>
      <c r="B89" s="2" t="s">
        <v>46</v>
      </c>
      <c r="C89" s="2">
        <v>6</v>
      </c>
      <c r="D89" s="2">
        <v>37</v>
      </c>
      <c r="E89" s="2">
        <v>6</v>
      </c>
      <c r="F89" s="2">
        <v>36</v>
      </c>
      <c r="G89" s="3">
        <v>0.3</v>
      </c>
      <c r="H89" s="2">
        <v>40</v>
      </c>
      <c r="I89" s="2" t="s">
        <v>38</v>
      </c>
      <c r="J89" s="2">
        <v>9</v>
      </c>
      <c r="K89" s="2">
        <f t="shared" si="17"/>
        <v>-3</v>
      </c>
      <c r="L89" s="2"/>
      <c r="M89" s="2"/>
      <c r="N89" s="2"/>
      <c r="O89" s="2"/>
      <c r="P89" s="2">
        <f t="shared" si="18"/>
        <v>1.2</v>
      </c>
      <c r="Q89" s="9"/>
      <c r="R89" s="9">
        <f t="shared" si="21"/>
        <v>0</v>
      </c>
      <c r="S89" s="9"/>
      <c r="T89" s="9"/>
      <c r="U89" s="2"/>
      <c r="V89" s="2">
        <f t="shared" si="19"/>
        <v>30</v>
      </c>
      <c r="W89" s="2">
        <f t="shared" si="20"/>
        <v>30</v>
      </c>
      <c r="X89" s="2">
        <v>3.5</v>
      </c>
      <c r="Y89" s="2">
        <v>4.6666666666666696</v>
      </c>
      <c r="Z89" s="2">
        <v>5.2</v>
      </c>
      <c r="AA89" s="2">
        <v>0.4</v>
      </c>
      <c r="AB89" s="2">
        <v>3.6</v>
      </c>
      <c r="AC89" s="2">
        <v>4.2</v>
      </c>
      <c r="AD89" s="2">
        <v>0</v>
      </c>
      <c r="AE89" s="2">
        <v>-1.6</v>
      </c>
      <c r="AF89" s="2">
        <v>0</v>
      </c>
      <c r="AG89" s="2">
        <v>0.8</v>
      </c>
      <c r="AH89" s="2"/>
      <c r="AI89" s="2">
        <f t="shared" si="22"/>
        <v>0</v>
      </c>
      <c r="AJ89" s="2">
        <f t="shared" si="23"/>
        <v>0</v>
      </c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x14ac:dyDescent="0.25">
      <c r="A90" s="2" t="s">
        <v>139</v>
      </c>
      <c r="B90" s="2" t="s">
        <v>46</v>
      </c>
      <c r="C90" s="2"/>
      <c r="D90" s="2">
        <v>24</v>
      </c>
      <c r="E90" s="2">
        <v>19</v>
      </c>
      <c r="F90" s="2">
        <v>5</v>
      </c>
      <c r="G90" s="3">
        <v>0.3</v>
      </c>
      <c r="H90" s="2">
        <v>40</v>
      </c>
      <c r="I90" s="2" t="s">
        <v>38</v>
      </c>
      <c r="J90" s="2">
        <v>17</v>
      </c>
      <c r="K90" s="2">
        <f t="shared" si="17"/>
        <v>2</v>
      </c>
      <c r="L90" s="2"/>
      <c r="M90" s="2"/>
      <c r="N90" s="2">
        <v>15</v>
      </c>
      <c r="O90" s="2">
        <v>18</v>
      </c>
      <c r="P90" s="2">
        <f t="shared" si="18"/>
        <v>3.8</v>
      </c>
      <c r="Q90" s="9">
        <f>12*P90-O90-N90-F90</f>
        <v>7.5999999999999943</v>
      </c>
      <c r="R90" s="9">
        <f t="shared" si="21"/>
        <v>7.5999999999999943</v>
      </c>
      <c r="S90" s="9"/>
      <c r="T90" s="9"/>
      <c r="U90" s="2"/>
      <c r="V90" s="2">
        <f t="shared" si="19"/>
        <v>11.999999999999998</v>
      </c>
      <c r="W90" s="2">
        <f t="shared" si="20"/>
        <v>10</v>
      </c>
      <c r="X90" s="2">
        <v>-0.25</v>
      </c>
      <c r="Y90" s="2">
        <v>-0.33333333333333298</v>
      </c>
      <c r="Z90" s="2">
        <v>7</v>
      </c>
      <c r="AA90" s="2">
        <v>1.4</v>
      </c>
      <c r="AB90" s="2">
        <v>3.6</v>
      </c>
      <c r="AC90" s="2">
        <v>4.2</v>
      </c>
      <c r="AD90" s="2">
        <v>0.6</v>
      </c>
      <c r="AE90" s="2">
        <v>-0.4</v>
      </c>
      <c r="AF90" s="2">
        <v>-0.4</v>
      </c>
      <c r="AG90" s="2">
        <v>0</v>
      </c>
      <c r="AH90" s="2"/>
      <c r="AI90" s="2">
        <f t="shared" si="22"/>
        <v>2</v>
      </c>
      <c r="AJ90" s="2">
        <f t="shared" si="23"/>
        <v>0</v>
      </c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x14ac:dyDescent="0.25">
      <c r="A91" s="2" t="s">
        <v>140</v>
      </c>
      <c r="B91" s="2" t="s">
        <v>46</v>
      </c>
      <c r="C91" s="2">
        <v>35</v>
      </c>
      <c r="D91" s="2">
        <v>89</v>
      </c>
      <c r="E91" s="2">
        <v>30</v>
      </c>
      <c r="F91" s="2">
        <v>84</v>
      </c>
      <c r="G91" s="3">
        <v>0.3</v>
      </c>
      <c r="H91" s="2">
        <v>40</v>
      </c>
      <c r="I91" s="2" t="s">
        <v>38</v>
      </c>
      <c r="J91" s="2">
        <v>32</v>
      </c>
      <c r="K91" s="2">
        <f t="shared" si="17"/>
        <v>-2</v>
      </c>
      <c r="L91" s="2"/>
      <c r="M91" s="2"/>
      <c r="N91" s="2">
        <v>17</v>
      </c>
      <c r="O91" s="2"/>
      <c r="P91" s="2">
        <f t="shared" si="18"/>
        <v>6</v>
      </c>
      <c r="Q91" s="9"/>
      <c r="R91" s="9">
        <f t="shared" si="21"/>
        <v>0</v>
      </c>
      <c r="S91" s="9"/>
      <c r="T91" s="9"/>
      <c r="U91" s="2"/>
      <c r="V91" s="2">
        <f t="shared" si="19"/>
        <v>16.833333333333332</v>
      </c>
      <c r="W91" s="2">
        <f t="shared" si="20"/>
        <v>16.833333333333332</v>
      </c>
      <c r="X91" s="2">
        <v>11</v>
      </c>
      <c r="Y91" s="2">
        <v>12.3333333333333</v>
      </c>
      <c r="Z91" s="2">
        <v>12.2</v>
      </c>
      <c r="AA91" s="2">
        <v>4.5999999999999996</v>
      </c>
      <c r="AB91" s="2">
        <v>12.6</v>
      </c>
      <c r="AC91" s="2">
        <v>10.8</v>
      </c>
      <c r="AD91" s="2">
        <v>0</v>
      </c>
      <c r="AE91" s="2">
        <v>0</v>
      </c>
      <c r="AF91" s="2">
        <v>3.2</v>
      </c>
      <c r="AG91" s="2">
        <v>3.6</v>
      </c>
      <c r="AH91" s="2"/>
      <c r="AI91" s="2">
        <f t="shared" si="22"/>
        <v>0</v>
      </c>
      <c r="AJ91" s="2">
        <f t="shared" si="23"/>
        <v>0</v>
      </c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x14ac:dyDescent="0.25">
      <c r="A92" s="2" t="s">
        <v>141</v>
      </c>
      <c r="B92" s="2" t="s">
        <v>46</v>
      </c>
      <c r="C92" s="2">
        <v>33</v>
      </c>
      <c r="D92" s="2">
        <v>144</v>
      </c>
      <c r="E92" s="2">
        <v>32</v>
      </c>
      <c r="F92" s="2">
        <v>132</v>
      </c>
      <c r="G92" s="3">
        <v>0.3</v>
      </c>
      <c r="H92" s="2">
        <v>40</v>
      </c>
      <c r="I92" s="2" t="s">
        <v>38</v>
      </c>
      <c r="J92" s="2">
        <v>37</v>
      </c>
      <c r="K92" s="2">
        <f t="shared" si="17"/>
        <v>-5</v>
      </c>
      <c r="L92" s="2"/>
      <c r="M92" s="2"/>
      <c r="N92" s="2">
        <v>12.75</v>
      </c>
      <c r="O92" s="2"/>
      <c r="P92" s="2">
        <f t="shared" si="18"/>
        <v>6.4</v>
      </c>
      <c r="Q92" s="9"/>
      <c r="R92" s="9">
        <f t="shared" si="21"/>
        <v>0</v>
      </c>
      <c r="S92" s="9"/>
      <c r="T92" s="9"/>
      <c r="U92" s="2"/>
      <c r="V92" s="2">
        <f t="shared" si="19"/>
        <v>22.6171875</v>
      </c>
      <c r="W92" s="2">
        <f t="shared" si="20"/>
        <v>22.6171875</v>
      </c>
      <c r="X92" s="2">
        <v>15.25</v>
      </c>
      <c r="Y92" s="2">
        <v>18</v>
      </c>
      <c r="Z92" s="2">
        <v>18.2</v>
      </c>
      <c r="AA92" s="2">
        <v>2</v>
      </c>
      <c r="AB92" s="2">
        <v>15.2</v>
      </c>
      <c r="AC92" s="2">
        <v>14.2</v>
      </c>
      <c r="AD92" s="2">
        <v>2.4</v>
      </c>
      <c r="AE92" s="2">
        <v>2.4</v>
      </c>
      <c r="AF92" s="2">
        <v>2.4</v>
      </c>
      <c r="AG92" s="2">
        <v>3.6</v>
      </c>
      <c r="AH92" s="2"/>
      <c r="AI92" s="2">
        <f t="shared" si="22"/>
        <v>0</v>
      </c>
      <c r="AJ92" s="2">
        <f t="shared" si="23"/>
        <v>0</v>
      </c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x14ac:dyDescent="0.25">
      <c r="A93" s="2" t="s">
        <v>142</v>
      </c>
      <c r="B93" s="2" t="s">
        <v>46</v>
      </c>
      <c r="C93" s="2"/>
      <c r="D93" s="2">
        <v>120</v>
      </c>
      <c r="E93" s="2">
        <v>32</v>
      </c>
      <c r="F93" s="2">
        <v>77</v>
      </c>
      <c r="G93" s="3">
        <v>0.3</v>
      </c>
      <c r="H93" s="2">
        <v>40</v>
      </c>
      <c r="I93" s="2" t="s">
        <v>38</v>
      </c>
      <c r="J93" s="2">
        <v>43</v>
      </c>
      <c r="K93" s="2">
        <f t="shared" si="17"/>
        <v>-11</v>
      </c>
      <c r="L93" s="2"/>
      <c r="M93" s="2"/>
      <c r="N93" s="2"/>
      <c r="O93" s="2"/>
      <c r="P93" s="2">
        <f t="shared" si="18"/>
        <v>6.4</v>
      </c>
      <c r="Q93" s="9"/>
      <c r="R93" s="9">
        <f t="shared" si="21"/>
        <v>0</v>
      </c>
      <c r="S93" s="9"/>
      <c r="T93" s="9"/>
      <c r="U93" s="2"/>
      <c r="V93" s="2">
        <f t="shared" si="19"/>
        <v>12.03125</v>
      </c>
      <c r="W93" s="2">
        <f t="shared" si="20"/>
        <v>12.03125</v>
      </c>
      <c r="X93" s="2">
        <v>4.5</v>
      </c>
      <c r="Y93" s="2">
        <v>6</v>
      </c>
      <c r="Z93" s="2">
        <v>24</v>
      </c>
      <c r="AA93" s="2">
        <v>27</v>
      </c>
      <c r="AB93" s="2">
        <v>15.2</v>
      </c>
      <c r="AC93" s="2">
        <v>16.399999999999999</v>
      </c>
      <c r="AD93" s="2">
        <v>14</v>
      </c>
      <c r="AE93" s="2">
        <v>11</v>
      </c>
      <c r="AF93" s="2">
        <v>3.2</v>
      </c>
      <c r="AG93" s="2">
        <v>3.6</v>
      </c>
      <c r="AH93" s="2"/>
      <c r="AI93" s="2">
        <f t="shared" si="22"/>
        <v>0</v>
      </c>
      <c r="AJ93" s="2">
        <f t="shared" si="23"/>
        <v>0</v>
      </c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x14ac:dyDescent="0.25">
      <c r="A94" s="2" t="s">
        <v>143</v>
      </c>
      <c r="B94" s="2" t="s">
        <v>37</v>
      </c>
      <c r="C94" s="2">
        <v>26.864999999999998</v>
      </c>
      <c r="D94" s="2"/>
      <c r="E94" s="2"/>
      <c r="F94" s="2"/>
      <c r="G94" s="3">
        <v>1</v>
      </c>
      <c r="H94" s="2">
        <v>45</v>
      </c>
      <c r="I94" s="2" t="s">
        <v>38</v>
      </c>
      <c r="J94" s="2"/>
      <c r="K94" s="2">
        <f t="shared" si="17"/>
        <v>0</v>
      </c>
      <c r="L94" s="2"/>
      <c r="M94" s="2"/>
      <c r="N94" s="2">
        <v>5</v>
      </c>
      <c r="O94" s="2">
        <v>5</v>
      </c>
      <c r="P94" s="2">
        <f t="shared" si="18"/>
        <v>0</v>
      </c>
      <c r="Q94" s="9"/>
      <c r="R94" s="9">
        <f t="shared" si="21"/>
        <v>0</v>
      </c>
      <c r="S94" s="9"/>
      <c r="T94" s="9"/>
      <c r="U94" s="2"/>
      <c r="V94" s="2" t="e">
        <f t="shared" si="19"/>
        <v>#DIV/0!</v>
      </c>
      <c r="W94" s="2" t="e">
        <f t="shared" si="20"/>
        <v>#DIV/0!</v>
      </c>
      <c r="X94" s="2">
        <v>0</v>
      </c>
      <c r="Y94" s="2">
        <v>0</v>
      </c>
      <c r="Z94" s="2">
        <v>0</v>
      </c>
      <c r="AA94" s="2">
        <v>0</v>
      </c>
      <c r="AB94" s="2">
        <v>-1.2444</v>
      </c>
      <c r="AC94" s="2">
        <v>-1.2444</v>
      </c>
      <c r="AD94" s="2">
        <v>0.26479999999999998</v>
      </c>
      <c r="AE94" s="2">
        <v>0.1168</v>
      </c>
      <c r="AF94" s="2">
        <v>1.1910000000000001</v>
      </c>
      <c r="AG94" s="2">
        <v>1.339</v>
      </c>
      <c r="AH94" s="2" t="s">
        <v>144</v>
      </c>
      <c r="AI94" s="2">
        <f t="shared" si="22"/>
        <v>0</v>
      </c>
      <c r="AJ94" s="2">
        <f t="shared" si="23"/>
        <v>0</v>
      </c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x14ac:dyDescent="0.25">
      <c r="A95" s="2" t="s">
        <v>145</v>
      </c>
      <c r="B95" s="2" t="s">
        <v>46</v>
      </c>
      <c r="C95" s="2">
        <v>90</v>
      </c>
      <c r="D95" s="2"/>
      <c r="E95" s="2">
        <v>58</v>
      </c>
      <c r="F95" s="2">
        <v>19</v>
      </c>
      <c r="G95" s="3">
        <v>0.33</v>
      </c>
      <c r="H95" s="2">
        <v>40</v>
      </c>
      <c r="I95" s="2" t="s">
        <v>38</v>
      </c>
      <c r="J95" s="2">
        <v>61</v>
      </c>
      <c r="K95" s="2">
        <f t="shared" si="17"/>
        <v>-3</v>
      </c>
      <c r="L95" s="2"/>
      <c r="M95" s="2"/>
      <c r="N95" s="2"/>
      <c r="O95" s="2">
        <v>73.8</v>
      </c>
      <c r="P95" s="2">
        <f t="shared" si="18"/>
        <v>11.6</v>
      </c>
      <c r="Q95" s="9">
        <f>12*P95-O95-N95-F95</f>
        <v>46.399999999999991</v>
      </c>
      <c r="R95" s="9">
        <f t="shared" si="21"/>
        <v>46.399999999999991</v>
      </c>
      <c r="S95" s="9"/>
      <c r="T95" s="9"/>
      <c r="U95" s="2"/>
      <c r="V95" s="2">
        <f t="shared" si="19"/>
        <v>12</v>
      </c>
      <c r="W95" s="2">
        <f t="shared" si="20"/>
        <v>8</v>
      </c>
      <c r="X95" s="2">
        <v>2.75</v>
      </c>
      <c r="Y95" s="2">
        <v>2.6666666666666701</v>
      </c>
      <c r="Z95" s="2">
        <v>10.8</v>
      </c>
      <c r="AA95" s="2">
        <v>8.4</v>
      </c>
      <c r="AB95" s="2">
        <v>5.4</v>
      </c>
      <c r="AC95" s="2">
        <v>4.8</v>
      </c>
      <c r="AD95" s="2">
        <v>4.8</v>
      </c>
      <c r="AE95" s="2">
        <v>4.8</v>
      </c>
      <c r="AF95" s="2">
        <v>4.5999999999999996</v>
      </c>
      <c r="AG95" s="2">
        <v>4.4000000000000004</v>
      </c>
      <c r="AH95" s="2" t="s">
        <v>146</v>
      </c>
      <c r="AI95" s="2">
        <f t="shared" si="22"/>
        <v>15</v>
      </c>
      <c r="AJ95" s="2">
        <f t="shared" si="23"/>
        <v>0</v>
      </c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x14ac:dyDescent="0.25">
      <c r="A96" s="2" t="s">
        <v>147</v>
      </c>
      <c r="B96" s="2" t="s">
        <v>46</v>
      </c>
      <c r="C96" s="2">
        <v>25</v>
      </c>
      <c r="D96" s="2"/>
      <c r="E96" s="2">
        <v>1</v>
      </c>
      <c r="F96" s="2"/>
      <c r="G96" s="3">
        <v>0.33</v>
      </c>
      <c r="H96" s="2">
        <v>50</v>
      </c>
      <c r="I96" s="2" t="s">
        <v>38</v>
      </c>
      <c r="J96" s="2">
        <v>7</v>
      </c>
      <c r="K96" s="2">
        <f t="shared" si="17"/>
        <v>-6</v>
      </c>
      <c r="L96" s="2"/>
      <c r="M96" s="2"/>
      <c r="N96" s="2"/>
      <c r="O96" s="2">
        <v>10</v>
      </c>
      <c r="P96" s="2">
        <f t="shared" si="18"/>
        <v>0.2</v>
      </c>
      <c r="Q96" s="9"/>
      <c r="R96" s="9">
        <f t="shared" si="21"/>
        <v>0</v>
      </c>
      <c r="S96" s="9"/>
      <c r="T96" s="9"/>
      <c r="U96" s="2"/>
      <c r="V96" s="2">
        <f t="shared" si="19"/>
        <v>50</v>
      </c>
      <c r="W96" s="2">
        <f t="shared" si="20"/>
        <v>50</v>
      </c>
      <c r="X96" s="2">
        <v>-1</v>
      </c>
      <c r="Y96" s="2">
        <v>-1.3333333333333299</v>
      </c>
      <c r="Z96" s="2">
        <v>0.2</v>
      </c>
      <c r="AA96" s="2">
        <v>1</v>
      </c>
      <c r="AB96" s="2">
        <v>3</v>
      </c>
      <c r="AC96" s="2">
        <v>3.2</v>
      </c>
      <c r="AD96" s="2">
        <v>1.2</v>
      </c>
      <c r="AE96" s="2">
        <v>1</v>
      </c>
      <c r="AF96" s="2">
        <v>0</v>
      </c>
      <c r="AG96" s="2">
        <v>0</v>
      </c>
      <c r="AH96" s="20" t="s">
        <v>148</v>
      </c>
      <c r="AI96" s="2">
        <f t="shared" si="22"/>
        <v>0</v>
      </c>
      <c r="AJ96" s="2">
        <f t="shared" si="23"/>
        <v>0</v>
      </c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x14ac:dyDescent="0.25">
      <c r="A97" s="2"/>
      <c r="B97" s="2"/>
      <c r="C97" s="2"/>
      <c r="D97" s="2"/>
      <c r="E97" s="2"/>
      <c r="F97" s="2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x14ac:dyDescent="0.25">
      <c r="A98" s="2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x14ac:dyDescent="0.25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x14ac:dyDescent="0.25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x14ac:dyDescent="0.25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x14ac:dyDescent="0.25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x14ac:dyDescent="0.25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x14ac:dyDescent="0.25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x14ac:dyDescent="0.25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x14ac:dyDescent="0.25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x14ac:dyDescent="0.25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x14ac:dyDescent="0.25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x14ac:dyDescent="0.25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x14ac:dyDescent="0.25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x14ac:dyDescent="0.25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x14ac:dyDescent="0.25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x14ac:dyDescent="0.25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x14ac:dyDescent="0.25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x14ac:dyDescent="0.25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x14ac:dyDescent="0.25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x14ac:dyDescent="0.25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x14ac:dyDescent="0.25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x14ac:dyDescent="0.25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x14ac:dyDescent="0.25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5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1:52" x14ac:dyDescent="0.25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1:52" x14ac:dyDescent="0.25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1:52" x14ac:dyDescent="0.25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1:52" x14ac:dyDescent="0.25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1:52" x14ac:dyDescent="0.25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1:52" x14ac:dyDescent="0.25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1:52" x14ac:dyDescent="0.25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1:52" x14ac:dyDescent="0.25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1:52" x14ac:dyDescent="0.25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1:52" x14ac:dyDescent="0.25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1:52" x14ac:dyDescent="0.25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1:52" x14ac:dyDescent="0.25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1:52" x14ac:dyDescent="0.25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1:52" x14ac:dyDescent="0.25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1:52" x14ac:dyDescent="0.25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1:52" x14ac:dyDescent="0.25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1:52" x14ac:dyDescent="0.25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1:52" x14ac:dyDescent="0.25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1:52" x14ac:dyDescent="0.25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1:52" x14ac:dyDescent="0.25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1:52" x14ac:dyDescent="0.25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1:52" x14ac:dyDescent="0.25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1:52" x14ac:dyDescent="0.25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1:52" x14ac:dyDescent="0.25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1:52" x14ac:dyDescent="0.25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1:52" x14ac:dyDescent="0.25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1:52" x14ac:dyDescent="0.25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1:52" x14ac:dyDescent="0.25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1:52" x14ac:dyDescent="0.25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1:52" x14ac:dyDescent="0.25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1:52" x14ac:dyDescent="0.25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1:52" x14ac:dyDescent="0.25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1:52" x14ac:dyDescent="0.25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1:52" x14ac:dyDescent="0.25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1:52" x14ac:dyDescent="0.25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1:52" x14ac:dyDescent="0.25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1:52" x14ac:dyDescent="0.25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1:52" x14ac:dyDescent="0.25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1:52" x14ac:dyDescent="0.25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1:52" x14ac:dyDescent="0.25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1:52" x14ac:dyDescent="0.25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1:52" x14ac:dyDescent="0.25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1:52" x14ac:dyDescent="0.25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1:52" x14ac:dyDescent="0.25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1:52" x14ac:dyDescent="0.25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1:52" x14ac:dyDescent="0.25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1:52" x14ac:dyDescent="0.25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1:52" x14ac:dyDescent="0.25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spans="1:52" x14ac:dyDescent="0.25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1:52" x14ac:dyDescent="0.25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spans="1:52" x14ac:dyDescent="0.25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spans="1:52" x14ac:dyDescent="0.25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spans="1:52" x14ac:dyDescent="0.25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spans="1:52" x14ac:dyDescent="0.25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1:52" x14ac:dyDescent="0.25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1:52" x14ac:dyDescent="0.25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spans="1:52" x14ac:dyDescent="0.25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spans="1:52" x14ac:dyDescent="0.25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spans="1:52" x14ac:dyDescent="0.25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spans="1:52" x14ac:dyDescent="0.25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spans="1:52" x14ac:dyDescent="0.25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1:52" x14ac:dyDescent="0.25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1:52" x14ac:dyDescent="0.25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1:52" x14ac:dyDescent="0.25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1:52" x14ac:dyDescent="0.25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1:52" x14ac:dyDescent="0.25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spans="1:52" x14ac:dyDescent="0.25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spans="1:52" x14ac:dyDescent="0.25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spans="1:52" x14ac:dyDescent="0.25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1:52" x14ac:dyDescent="0.25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1:52" x14ac:dyDescent="0.25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spans="1:52" x14ac:dyDescent="0.25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1:52" x14ac:dyDescent="0.25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1:52" x14ac:dyDescent="0.25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spans="1:52" x14ac:dyDescent="0.25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1:52" x14ac:dyDescent="0.25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spans="1:52" x14ac:dyDescent="0.25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spans="1:52" x14ac:dyDescent="0.25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spans="1:52" x14ac:dyDescent="0.25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spans="1:52" x14ac:dyDescent="0.25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spans="1:52" x14ac:dyDescent="0.25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1:52" x14ac:dyDescent="0.25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1:52" x14ac:dyDescent="0.25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spans="1:52" x14ac:dyDescent="0.25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spans="1:52" x14ac:dyDescent="0.25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spans="1:52" x14ac:dyDescent="0.25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spans="1:52" x14ac:dyDescent="0.25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spans="1:52" x14ac:dyDescent="0.25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1:52" x14ac:dyDescent="0.25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spans="1:52" x14ac:dyDescent="0.25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spans="1:52" x14ac:dyDescent="0.25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spans="1:52" x14ac:dyDescent="0.25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1:52" x14ac:dyDescent="0.25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spans="1:52" x14ac:dyDescent="0.25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spans="1:52" x14ac:dyDescent="0.25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spans="1:52" x14ac:dyDescent="0.25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spans="1:52" x14ac:dyDescent="0.25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spans="1:52" x14ac:dyDescent="0.25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spans="1:52" x14ac:dyDescent="0.25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spans="1:52" x14ac:dyDescent="0.25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spans="1:52" x14ac:dyDescent="0.25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1:52" x14ac:dyDescent="0.25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spans="1:52" x14ac:dyDescent="0.25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spans="1:52" x14ac:dyDescent="0.25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spans="1:52" x14ac:dyDescent="0.25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spans="1:52" x14ac:dyDescent="0.25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spans="1:52" x14ac:dyDescent="0.25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spans="1:52" x14ac:dyDescent="0.25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spans="1:52" x14ac:dyDescent="0.25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spans="1:52" x14ac:dyDescent="0.25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1:52" x14ac:dyDescent="0.25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1:52" x14ac:dyDescent="0.25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1:52" x14ac:dyDescent="0.25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1:52" x14ac:dyDescent="0.25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1:52" x14ac:dyDescent="0.25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1:52" x14ac:dyDescent="0.25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1:52" x14ac:dyDescent="0.25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1:52" x14ac:dyDescent="0.25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1:52" x14ac:dyDescent="0.25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1:52" x14ac:dyDescent="0.25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1:52" x14ac:dyDescent="0.25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1:52" x14ac:dyDescent="0.25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1:52" x14ac:dyDescent="0.25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1:52" x14ac:dyDescent="0.25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1:52" x14ac:dyDescent="0.25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1:52" x14ac:dyDescent="0.25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1:52" x14ac:dyDescent="0.25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1:52" x14ac:dyDescent="0.25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1:52" x14ac:dyDescent="0.25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spans="1:52" x14ac:dyDescent="0.25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spans="1:52" x14ac:dyDescent="0.25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spans="1:52" x14ac:dyDescent="0.25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spans="1:52" x14ac:dyDescent="0.25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1:52" x14ac:dyDescent="0.25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spans="1:52" x14ac:dyDescent="0.25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1:52" x14ac:dyDescent="0.25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spans="1:52" x14ac:dyDescent="0.25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spans="1:52" x14ac:dyDescent="0.25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spans="1:52" x14ac:dyDescent="0.25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spans="1:52" x14ac:dyDescent="0.25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1:52" x14ac:dyDescent="0.25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spans="1:52" x14ac:dyDescent="0.25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spans="1:52" x14ac:dyDescent="0.25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spans="1:52" x14ac:dyDescent="0.25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spans="1:52" x14ac:dyDescent="0.25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spans="1:52" x14ac:dyDescent="0.25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spans="1:52" x14ac:dyDescent="0.25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spans="1:52" x14ac:dyDescent="0.25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spans="1:52" x14ac:dyDescent="0.25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spans="1:52" x14ac:dyDescent="0.25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spans="1:52" x14ac:dyDescent="0.25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spans="1:52" x14ac:dyDescent="0.25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spans="1:52" x14ac:dyDescent="0.25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spans="1:52" x14ac:dyDescent="0.25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spans="1:52" x14ac:dyDescent="0.25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spans="1:52" x14ac:dyDescent="0.25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spans="1:52" x14ac:dyDescent="0.25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1:52" x14ac:dyDescent="0.25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spans="1:52" x14ac:dyDescent="0.25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spans="1:52" x14ac:dyDescent="0.25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spans="1:52" x14ac:dyDescent="0.25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spans="1:52" x14ac:dyDescent="0.25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spans="1:52" x14ac:dyDescent="0.25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spans="1:52" x14ac:dyDescent="0.25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spans="1:52" x14ac:dyDescent="0.25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spans="1:52" x14ac:dyDescent="0.25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spans="1:52" x14ac:dyDescent="0.25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spans="1:52" x14ac:dyDescent="0.25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spans="1:52" x14ac:dyDescent="0.25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spans="1:52" x14ac:dyDescent="0.25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1:52" x14ac:dyDescent="0.25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1:52" x14ac:dyDescent="0.25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1:52" x14ac:dyDescent="0.25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1:52" x14ac:dyDescent="0.25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1:52" x14ac:dyDescent="0.25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1:52" x14ac:dyDescent="0.25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1:52" x14ac:dyDescent="0.25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1:52" x14ac:dyDescent="0.25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1:52" x14ac:dyDescent="0.25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1:52" x14ac:dyDescent="0.25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1:52" x14ac:dyDescent="0.25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1:52" x14ac:dyDescent="0.25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1:52" x14ac:dyDescent="0.25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1:52" x14ac:dyDescent="0.25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1:52" x14ac:dyDescent="0.25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1:52" x14ac:dyDescent="0.25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1:52" x14ac:dyDescent="0.25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1:52" x14ac:dyDescent="0.25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1:52" x14ac:dyDescent="0.25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1:52" x14ac:dyDescent="0.25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1:52" x14ac:dyDescent="0.25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1:52" x14ac:dyDescent="0.25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1:52" x14ac:dyDescent="0.25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1:52" x14ac:dyDescent="0.25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1:52" x14ac:dyDescent="0.25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1:52" x14ac:dyDescent="0.25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1:52" x14ac:dyDescent="0.25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1:52" x14ac:dyDescent="0.25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1:52" x14ac:dyDescent="0.25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1:52" x14ac:dyDescent="0.25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1:52" x14ac:dyDescent="0.25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1:52" x14ac:dyDescent="0.25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1:52" x14ac:dyDescent="0.25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1:52" x14ac:dyDescent="0.25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1:52" x14ac:dyDescent="0.25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1:52" x14ac:dyDescent="0.25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1:52" x14ac:dyDescent="0.25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1:52" x14ac:dyDescent="0.25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</row>
    <row r="330" spans="1:52" x14ac:dyDescent="0.25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</row>
    <row r="331" spans="1:52" x14ac:dyDescent="0.25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</row>
    <row r="332" spans="1:52" x14ac:dyDescent="0.25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</row>
    <row r="333" spans="1:52" x14ac:dyDescent="0.25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</row>
    <row r="334" spans="1:52" x14ac:dyDescent="0.25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</row>
    <row r="335" spans="1:52" x14ac:dyDescent="0.25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</row>
    <row r="336" spans="1:52" x14ac:dyDescent="0.25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</row>
    <row r="337" spans="1:52" x14ac:dyDescent="0.25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</row>
    <row r="338" spans="1:52" x14ac:dyDescent="0.25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</row>
    <row r="339" spans="1:52" x14ac:dyDescent="0.25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</row>
    <row r="340" spans="1:52" x14ac:dyDescent="0.25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</row>
    <row r="341" spans="1:52" x14ac:dyDescent="0.25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</row>
    <row r="342" spans="1:52" x14ac:dyDescent="0.25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</row>
    <row r="343" spans="1:52" x14ac:dyDescent="0.25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</row>
    <row r="344" spans="1:52" x14ac:dyDescent="0.25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</row>
    <row r="345" spans="1:52" x14ac:dyDescent="0.25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</row>
    <row r="346" spans="1:52" x14ac:dyDescent="0.25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</row>
    <row r="347" spans="1:52" x14ac:dyDescent="0.25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</row>
    <row r="348" spans="1:52" x14ac:dyDescent="0.25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</row>
    <row r="349" spans="1:52" x14ac:dyDescent="0.25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</row>
    <row r="350" spans="1:52" x14ac:dyDescent="0.25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</row>
    <row r="351" spans="1:52" x14ac:dyDescent="0.25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</row>
    <row r="352" spans="1:52" x14ac:dyDescent="0.25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</row>
    <row r="353" spans="1:52" x14ac:dyDescent="0.25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</row>
    <row r="354" spans="1:52" x14ac:dyDescent="0.25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</row>
    <row r="355" spans="1:52" x14ac:dyDescent="0.25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</row>
    <row r="356" spans="1:52" x14ac:dyDescent="0.25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</row>
    <row r="357" spans="1:52" x14ac:dyDescent="0.25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</row>
    <row r="358" spans="1:52" x14ac:dyDescent="0.25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</row>
    <row r="359" spans="1:52" x14ac:dyDescent="0.25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</row>
    <row r="360" spans="1:52" x14ac:dyDescent="0.25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</row>
    <row r="361" spans="1:52" x14ac:dyDescent="0.25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</row>
    <row r="362" spans="1:52" x14ac:dyDescent="0.25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</row>
    <row r="363" spans="1:52" x14ac:dyDescent="0.25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</row>
    <row r="364" spans="1:52" x14ac:dyDescent="0.25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</row>
    <row r="365" spans="1:52" x14ac:dyDescent="0.25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</row>
    <row r="366" spans="1:52" x14ac:dyDescent="0.25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</row>
    <row r="367" spans="1:52" x14ac:dyDescent="0.25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</row>
    <row r="368" spans="1:52" x14ac:dyDescent="0.25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</row>
    <row r="369" spans="1:52" x14ac:dyDescent="0.25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</row>
    <row r="370" spans="1:52" x14ac:dyDescent="0.25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</row>
    <row r="371" spans="1:52" x14ac:dyDescent="0.25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</row>
    <row r="372" spans="1:52" x14ac:dyDescent="0.25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</row>
    <row r="373" spans="1:52" x14ac:dyDescent="0.25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</row>
    <row r="374" spans="1:52" x14ac:dyDescent="0.25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</row>
    <row r="375" spans="1:52" x14ac:dyDescent="0.25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</row>
    <row r="376" spans="1:52" x14ac:dyDescent="0.25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</row>
    <row r="377" spans="1:52" x14ac:dyDescent="0.25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</row>
    <row r="378" spans="1:52" x14ac:dyDescent="0.25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</row>
    <row r="379" spans="1:52" x14ac:dyDescent="0.25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</row>
    <row r="380" spans="1:52" x14ac:dyDescent="0.25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</row>
    <row r="381" spans="1:52" x14ac:dyDescent="0.25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</row>
    <row r="382" spans="1:52" x14ac:dyDescent="0.25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</row>
    <row r="383" spans="1:52" x14ac:dyDescent="0.25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</row>
    <row r="384" spans="1:52" x14ac:dyDescent="0.25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</row>
    <row r="385" spans="1:52" x14ac:dyDescent="0.25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</row>
    <row r="386" spans="1:52" x14ac:dyDescent="0.25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</row>
    <row r="387" spans="1:52" x14ac:dyDescent="0.25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</row>
    <row r="388" spans="1:52" x14ac:dyDescent="0.25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</row>
    <row r="389" spans="1:52" x14ac:dyDescent="0.25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</row>
    <row r="390" spans="1:52" x14ac:dyDescent="0.25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</row>
    <row r="391" spans="1:52" x14ac:dyDescent="0.25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</row>
    <row r="392" spans="1:52" x14ac:dyDescent="0.25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</row>
    <row r="393" spans="1:52" x14ac:dyDescent="0.25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</row>
    <row r="394" spans="1:52" x14ac:dyDescent="0.25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</row>
    <row r="395" spans="1:52" x14ac:dyDescent="0.25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</row>
    <row r="396" spans="1:52" x14ac:dyDescent="0.25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</row>
    <row r="397" spans="1:52" x14ac:dyDescent="0.25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</row>
    <row r="398" spans="1:52" x14ac:dyDescent="0.25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</row>
    <row r="399" spans="1:52" x14ac:dyDescent="0.25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</row>
    <row r="400" spans="1:52" x14ac:dyDescent="0.25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</row>
    <row r="401" spans="1:52" x14ac:dyDescent="0.25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</row>
    <row r="402" spans="1:52" x14ac:dyDescent="0.25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</row>
    <row r="403" spans="1:52" x14ac:dyDescent="0.25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</row>
    <row r="404" spans="1:52" x14ac:dyDescent="0.25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</row>
    <row r="405" spans="1:52" x14ac:dyDescent="0.25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</row>
    <row r="406" spans="1:52" x14ac:dyDescent="0.25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</row>
    <row r="407" spans="1:52" x14ac:dyDescent="0.25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</row>
    <row r="408" spans="1:52" x14ac:dyDescent="0.25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</row>
    <row r="409" spans="1:52" x14ac:dyDescent="0.25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</row>
    <row r="410" spans="1:52" x14ac:dyDescent="0.25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</row>
    <row r="411" spans="1:52" x14ac:dyDescent="0.25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</row>
    <row r="412" spans="1:52" x14ac:dyDescent="0.25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</row>
    <row r="413" spans="1:52" x14ac:dyDescent="0.25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</row>
    <row r="414" spans="1:52" x14ac:dyDescent="0.25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</row>
    <row r="415" spans="1:52" x14ac:dyDescent="0.25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</row>
    <row r="416" spans="1:52" x14ac:dyDescent="0.25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</row>
    <row r="417" spans="1:52" x14ac:dyDescent="0.25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</row>
    <row r="418" spans="1:52" x14ac:dyDescent="0.25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</row>
    <row r="419" spans="1:52" x14ac:dyDescent="0.25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</row>
    <row r="420" spans="1:52" x14ac:dyDescent="0.25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</row>
    <row r="421" spans="1:52" x14ac:dyDescent="0.25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</row>
    <row r="422" spans="1:52" x14ac:dyDescent="0.25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</row>
    <row r="423" spans="1:52" x14ac:dyDescent="0.25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</row>
    <row r="424" spans="1:52" x14ac:dyDescent="0.25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</row>
    <row r="425" spans="1:52" x14ac:dyDescent="0.25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</row>
    <row r="426" spans="1:52" x14ac:dyDescent="0.25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</row>
    <row r="427" spans="1:52" x14ac:dyDescent="0.25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</row>
    <row r="428" spans="1:52" x14ac:dyDescent="0.25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</row>
    <row r="429" spans="1:52" x14ac:dyDescent="0.25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</row>
    <row r="430" spans="1:52" x14ac:dyDescent="0.25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</row>
    <row r="431" spans="1:52" x14ac:dyDescent="0.25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</row>
    <row r="432" spans="1:52" x14ac:dyDescent="0.25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</row>
    <row r="433" spans="1:52" x14ac:dyDescent="0.25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</row>
    <row r="434" spans="1:52" x14ac:dyDescent="0.25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</row>
    <row r="435" spans="1:52" x14ac:dyDescent="0.25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</row>
    <row r="436" spans="1:52" x14ac:dyDescent="0.25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</row>
    <row r="437" spans="1:52" x14ac:dyDescent="0.25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</row>
    <row r="438" spans="1:52" x14ac:dyDescent="0.25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</row>
    <row r="439" spans="1:52" x14ac:dyDescent="0.25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</row>
    <row r="440" spans="1:52" x14ac:dyDescent="0.25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</row>
    <row r="441" spans="1:52" x14ac:dyDescent="0.25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</row>
    <row r="442" spans="1:52" x14ac:dyDescent="0.25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</row>
    <row r="443" spans="1:52" x14ac:dyDescent="0.25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</row>
    <row r="444" spans="1:52" x14ac:dyDescent="0.25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</row>
    <row r="445" spans="1:52" x14ac:dyDescent="0.25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</row>
    <row r="446" spans="1:52" x14ac:dyDescent="0.25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</row>
    <row r="447" spans="1:52" x14ac:dyDescent="0.25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</row>
    <row r="448" spans="1:52" x14ac:dyDescent="0.25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</row>
    <row r="449" spans="1:52" x14ac:dyDescent="0.25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</row>
    <row r="450" spans="1:52" x14ac:dyDescent="0.25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</row>
    <row r="451" spans="1:52" x14ac:dyDescent="0.25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</row>
    <row r="452" spans="1:52" x14ac:dyDescent="0.25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</row>
    <row r="453" spans="1:52" x14ac:dyDescent="0.25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</row>
    <row r="454" spans="1:52" x14ac:dyDescent="0.25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</row>
    <row r="455" spans="1:52" x14ac:dyDescent="0.25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</row>
    <row r="456" spans="1:52" x14ac:dyDescent="0.25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</row>
    <row r="457" spans="1:52" x14ac:dyDescent="0.25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</row>
    <row r="458" spans="1:52" x14ac:dyDescent="0.25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</row>
    <row r="459" spans="1:52" x14ac:dyDescent="0.25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</row>
    <row r="460" spans="1:52" x14ac:dyDescent="0.25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</row>
    <row r="461" spans="1:52" x14ac:dyDescent="0.25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</row>
    <row r="462" spans="1:52" x14ac:dyDescent="0.25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</row>
    <row r="463" spans="1:52" x14ac:dyDescent="0.25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</row>
    <row r="464" spans="1:52" x14ac:dyDescent="0.25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</row>
    <row r="465" spans="1:52" x14ac:dyDescent="0.25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</row>
    <row r="466" spans="1:52" x14ac:dyDescent="0.25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</row>
    <row r="467" spans="1:52" x14ac:dyDescent="0.25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</row>
    <row r="468" spans="1:52" x14ac:dyDescent="0.25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</row>
    <row r="469" spans="1:52" x14ac:dyDescent="0.25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</row>
    <row r="470" spans="1:52" x14ac:dyDescent="0.25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</row>
    <row r="471" spans="1:52" x14ac:dyDescent="0.25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</row>
    <row r="472" spans="1:52" x14ac:dyDescent="0.25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</row>
    <row r="473" spans="1:52" x14ac:dyDescent="0.25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</row>
    <row r="474" spans="1:52" x14ac:dyDescent="0.25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</row>
    <row r="475" spans="1:52" x14ac:dyDescent="0.25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</row>
    <row r="476" spans="1:52" x14ac:dyDescent="0.25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</row>
    <row r="477" spans="1:52" x14ac:dyDescent="0.25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</row>
    <row r="478" spans="1:52" x14ac:dyDescent="0.25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</row>
    <row r="479" spans="1:52" x14ac:dyDescent="0.25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</row>
    <row r="480" spans="1:52" x14ac:dyDescent="0.25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</row>
    <row r="481" spans="1:52" x14ac:dyDescent="0.25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</row>
    <row r="482" spans="1:52" x14ac:dyDescent="0.25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</row>
    <row r="483" spans="1:52" x14ac:dyDescent="0.25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</row>
    <row r="484" spans="1:52" x14ac:dyDescent="0.25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</row>
    <row r="485" spans="1:52" x14ac:dyDescent="0.25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</row>
    <row r="486" spans="1:52" x14ac:dyDescent="0.25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</row>
    <row r="487" spans="1:52" x14ac:dyDescent="0.25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</row>
    <row r="488" spans="1:52" x14ac:dyDescent="0.25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</row>
    <row r="489" spans="1:52" x14ac:dyDescent="0.25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</row>
    <row r="490" spans="1:52" x14ac:dyDescent="0.25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</row>
    <row r="491" spans="1:52" x14ac:dyDescent="0.25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</row>
    <row r="492" spans="1:52" x14ac:dyDescent="0.25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</row>
    <row r="493" spans="1:52" x14ac:dyDescent="0.25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</row>
    <row r="494" spans="1:52" x14ac:dyDescent="0.25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</row>
    <row r="495" spans="1:52" x14ac:dyDescent="0.25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</row>
    <row r="496" spans="1:52" x14ac:dyDescent="0.25">
      <c r="A496" s="2"/>
      <c r="B496" s="2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</row>
    <row r="497" spans="1:52" x14ac:dyDescent="0.25">
      <c r="A497" s="2"/>
      <c r="B497" s="2"/>
      <c r="C497" s="2"/>
      <c r="D497" s="2"/>
      <c r="E497" s="2"/>
      <c r="F497" s="2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</row>
    <row r="498" spans="1:52" x14ac:dyDescent="0.25">
      <c r="A498" s="2"/>
      <c r="B498" s="2"/>
      <c r="C498" s="2"/>
      <c r="D498" s="2"/>
      <c r="E498" s="2"/>
      <c r="F498" s="2"/>
      <c r="G498" s="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</row>
    <row r="499" spans="1:52" x14ac:dyDescent="0.25">
      <c r="A499" s="2"/>
      <c r="B499" s="2"/>
      <c r="C499" s="2"/>
      <c r="D499" s="2"/>
      <c r="E499" s="2"/>
      <c r="F499" s="2"/>
      <c r="G499" s="3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</row>
    <row r="500" spans="1:52" x14ac:dyDescent="0.25">
      <c r="A500" s="2"/>
      <c r="B500" s="2"/>
      <c r="C500" s="2"/>
      <c r="D500" s="2"/>
      <c r="E500" s="2"/>
      <c r="F500" s="2"/>
      <c r="G500" s="3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</row>
  </sheetData>
  <autoFilter ref="A3:AI96" xr:uid="{00000000-0009-0000-0000-000000000000}"/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Kate</cp:lastModifiedBy>
  <cp:revision>5</cp:revision>
  <dcterms:created xsi:type="dcterms:W3CDTF">2025-01-15T11:49:10Z</dcterms:created>
  <dcterms:modified xsi:type="dcterms:W3CDTF">2025-01-17T08:01:17Z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