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01,25 ПОКОМ КИ филиалы\"/>
    </mc:Choice>
  </mc:AlternateContent>
  <xr:revisionPtr revIDLastSave="0" documentId="13_ncr:1_{8B1F2845-5BBE-4DE4-A8B2-EC69EBA9D53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7" i="1" l="1"/>
  <c r="P36" i="1"/>
  <c r="P35" i="1"/>
  <c r="P29" i="1"/>
  <c r="P27" i="1"/>
  <c r="P25" i="1"/>
  <c r="P23" i="1"/>
  <c r="P22" i="1"/>
  <c r="P10" i="1"/>
  <c r="P70" i="1" l="1"/>
  <c r="P62" i="1"/>
  <c r="P66" i="1"/>
  <c r="P59" i="1"/>
  <c r="P58" i="1"/>
  <c r="P54" i="1"/>
  <c r="P49" i="1"/>
  <c r="P24" i="1"/>
  <c r="P21" i="1"/>
  <c r="P19" i="1"/>
  <c r="P17" i="1"/>
  <c r="P6" i="1"/>
  <c r="P16" i="1"/>
  <c r="Q7" i="1" l="1"/>
  <c r="AG7" i="1" s="1"/>
  <c r="Q9" i="1"/>
  <c r="Q14" i="1"/>
  <c r="Q15" i="1"/>
  <c r="AG15" i="1" s="1"/>
  <c r="Q26" i="1"/>
  <c r="Q28" i="1"/>
  <c r="Q32" i="1"/>
  <c r="Q34" i="1"/>
  <c r="Q40" i="1"/>
  <c r="Q43" i="1"/>
  <c r="AG43" i="1" s="1"/>
  <c r="Q48" i="1"/>
  <c r="Q50" i="1"/>
  <c r="Q53" i="1"/>
  <c r="Q55" i="1"/>
  <c r="AG55" i="1" s="1"/>
  <c r="Q56" i="1"/>
  <c r="Q60" i="1"/>
  <c r="Q64" i="1"/>
  <c r="Q68" i="1"/>
  <c r="Q71" i="1"/>
  <c r="AG71" i="1" s="1"/>
  <c r="Q72" i="1"/>
  <c r="Q73" i="1"/>
  <c r="Q74" i="1"/>
  <c r="Q76" i="1"/>
  <c r="Q78" i="1"/>
  <c r="Q80" i="1"/>
  <c r="Q81" i="1"/>
  <c r="Q82" i="1"/>
  <c r="Q83" i="1"/>
  <c r="AG83" i="1" s="1"/>
  <c r="Q84" i="1"/>
  <c r="Q85" i="1"/>
  <c r="Q86" i="1"/>
  <c r="AG86" i="1" s="1"/>
  <c r="Q87" i="1"/>
  <c r="AG87" i="1" s="1"/>
  <c r="Q88" i="1"/>
  <c r="AG88" i="1" s="1"/>
  <c r="Q89" i="1"/>
  <c r="Q90" i="1"/>
  <c r="AG90" i="1" s="1"/>
  <c r="Q91" i="1"/>
  <c r="AG91" i="1" s="1"/>
  <c r="Q92" i="1"/>
  <c r="AG92" i="1" s="1"/>
  <c r="Q93" i="1"/>
  <c r="Q95" i="1"/>
  <c r="AG93" i="1" l="1"/>
  <c r="AG89" i="1"/>
  <c r="AG85" i="1"/>
  <c r="AG81" i="1"/>
  <c r="AG73" i="1"/>
  <c r="AG53" i="1"/>
  <c r="AG9" i="1"/>
  <c r="AG84" i="1"/>
  <c r="AG82" i="1"/>
  <c r="AG80" i="1"/>
  <c r="AG78" i="1"/>
  <c r="AG76" i="1"/>
  <c r="AG74" i="1"/>
  <c r="AG72" i="1"/>
  <c r="AG68" i="1"/>
  <c r="AG64" i="1"/>
  <c r="AG60" i="1"/>
  <c r="AG56" i="1"/>
  <c r="AG50" i="1"/>
  <c r="AG48" i="1"/>
  <c r="AG40" i="1"/>
  <c r="AG34" i="1"/>
  <c r="AG32" i="1"/>
  <c r="AG28" i="1"/>
  <c r="AG26" i="1"/>
  <c r="AG14" i="1"/>
  <c r="AG12" i="1"/>
  <c r="AG95" i="1"/>
  <c r="F51" i="1"/>
  <c r="E51" i="1"/>
  <c r="O51" i="1" s="1"/>
  <c r="O7" i="1"/>
  <c r="T7" i="1" s="1"/>
  <c r="O8" i="1"/>
  <c r="P8" i="1" s="1"/>
  <c r="Q8" i="1" s="1"/>
  <c r="O9" i="1"/>
  <c r="T9" i="1" s="1"/>
  <c r="O10" i="1"/>
  <c r="O11" i="1"/>
  <c r="O12" i="1"/>
  <c r="T12" i="1" s="1"/>
  <c r="O13" i="1"/>
  <c r="O14" i="1"/>
  <c r="T14" i="1" s="1"/>
  <c r="O15" i="1"/>
  <c r="T15" i="1" s="1"/>
  <c r="O16" i="1"/>
  <c r="O17" i="1"/>
  <c r="O18" i="1"/>
  <c r="P18" i="1" s="1"/>
  <c r="O19" i="1"/>
  <c r="O20" i="1"/>
  <c r="P20" i="1" s="1"/>
  <c r="O21" i="1"/>
  <c r="O22" i="1"/>
  <c r="O23" i="1"/>
  <c r="O24" i="1"/>
  <c r="O25" i="1"/>
  <c r="O26" i="1"/>
  <c r="T26" i="1" s="1"/>
  <c r="O27" i="1"/>
  <c r="O28" i="1"/>
  <c r="T28" i="1" s="1"/>
  <c r="O29" i="1"/>
  <c r="O30" i="1"/>
  <c r="P30" i="1" s="1"/>
  <c r="Q30" i="1" s="1"/>
  <c r="O31" i="1"/>
  <c r="P31" i="1" s="1"/>
  <c r="Q31" i="1" s="1"/>
  <c r="O32" i="1"/>
  <c r="T32" i="1" s="1"/>
  <c r="O33" i="1"/>
  <c r="O34" i="1"/>
  <c r="T34" i="1" s="1"/>
  <c r="O35" i="1"/>
  <c r="O36" i="1"/>
  <c r="O37" i="1"/>
  <c r="O38" i="1"/>
  <c r="O39" i="1"/>
  <c r="O40" i="1"/>
  <c r="T40" i="1" s="1"/>
  <c r="O41" i="1"/>
  <c r="O42" i="1"/>
  <c r="O43" i="1"/>
  <c r="T43" i="1" s="1"/>
  <c r="O44" i="1"/>
  <c r="O45" i="1"/>
  <c r="O46" i="1"/>
  <c r="O47" i="1"/>
  <c r="O48" i="1"/>
  <c r="T48" i="1" s="1"/>
  <c r="O49" i="1"/>
  <c r="O50" i="1"/>
  <c r="T50" i="1" s="1"/>
  <c r="O52" i="1"/>
  <c r="O53" i="1"/>
  <c r="T53" i="1" s="1"/>
  <c r="O54" i="1"/>
  <c r="O55" i="1"/>
  <c r="T55" i="1" s="1"/>
  <c r="O56" i="1"/>
  <c r="T56" i="1" s="1"/>
  <c r="O57" i="1"/>
  <c r="P57" i="1" s="1"/>
  <c r="O58" i="1"/>
  <c r="O59" i="1"/>
  <c r="Q59" i="1" s="1"/>
  <c r="O60" i="1"/>
  <c r="T60" i="1" s="1"/>
  <c r="O61" i="1"/>
  <c r="P61" i="1" s="1"/>
  <c r="Q61" i="1" s="1"/>
  <c r="O62" i="1"/>
  <c r="O63" i="1"/>
  <c r="P63" i="1" s="1"/>
  <c r="Q63" i="1" s="1"/>
  <c r="O64" i="1"/>
  <c r="T64" i="1" s="1"/>
  <c r="O65" i="1"/>
  <c r="P65" i="1" s="1"/>
  <c r="O66" i="1"/>
  <c r="O67" i="1"/>
  <c r="O68" i="1"/>
  <c r="T68" i="1" s="1"/>
  <c r="O69" i="1"/>
  <c r="P69" i="1" s="1"/>
  <c r="O70" i="1"/>
  <c r="O71" i="1"/>
  <c r="T71" i="1" s="1"/>
  <c r="O72" i="1"/>
  <c r="T72" i="1" s="1"/>
  <c r="O73" i="1"/>
  <c r="T73" i="1" s="1"/>
  <c r="O74" i="1"/>
  <c r="T74" i="1" s="1"/>
  <c r="O75" i="1"/>
  <c r="P75" i="1" s="1"/>
  <c r="O76" i="1"/>
  <c r="T76" i="1" s="1"/>
  <c r="O77" i="1"/>
  <c r="O78" i="1"/>
  <c r="T78" i="1" s="1"/>
  <c r="O79" i="1"/>
  <c r="P79" i="1" s="1"/>
  <c r="O80" i="1"/>
  <c r="T80" i="1" s="1"/>
  <c r="O81" i="1"/>
  <c r="T81" i="1" s="1"/>
  <c r="O82" i="1"/>
  <c r="T82" i="1" s="1"/>
  <c r="O83" i="1"/>
  <c r="T83" i="1" s="1"/>
  <c r="O84" i="1"/>
  <c r="T84" i="1" s="1"/>
  <c r="O85" i="1"/>
  <c r="T85" i="1" s="1"/>
  <c r="O86" i="1"/>
  <c r="T86" i="1" s="1"/>
  <c r="O87" i="1"/>
  <c r="T87" i="1" s="1"/>
  <c r="O88" i="1"/>
  <c r="T88" i="1" s="1"/>
  <c r="O89" i="1"/>
  <c r="T89" i="1" s="1"/>
  <c r="O90" i="1"/>
  <c r="T90" i="1" s="1"/>
  <c r="O91" i="1"/>
  <c r="T91" i="1" s="1"/>
  <c r="O92" i="1"/>
  <c r="T92" i="1" s="1"/>
  <c r="O93" i="1"/>
  <c r="U93" i="1" s="1"/>
  <c r="O94" i="1"/>
  <c r="O95" i="1"/>
  <c r="U95" i="1" s="1"/>
  <c r="O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Q75" i="1" l="1"/>
  <c r="Q65" i="1"/>
  <c r="Q57" i="1"/>
  <c r="T69" i="1"/>
  <c r="AG69" i="1"/>
  <c r="AG63" i="1"/>
  <c r="T63" i="1"/>
  <c r="T61" i="1"/>
  <c r="AG61" i="1"/>
  <c r="AG59" i="1"/>
  <c r="T59" i="1"/>
  <c r="AG30" i="1"/>
  <c r="T30" i="1"/>
  <c r="AG8" i="1"/>
  <c r="T8" i="1"/>
  <c r="T95" i="1"/>
  <c r="AG31" i="1"/>
  <c r="T31" i="1"/>
  <c r="F5" i="1"/>
  <c r="T93" i="1"/>
  <c r="P67" i="1"/>
  <c r="Q67" i="1" s="1"/>
  <c r="P77" i="1"/>
  <c r="U6" i="1"/>
  <c r="Q6" i="1"/>
  <c r="U94" i="1"/>
  <c r="P94" i="1"/>
  <c r="U92" i="1"/>
  <c r="Q70" i="1"/>
  <c r="Q66" i="1"/>
  <c r="Q62" i="1"/>
  <c r="Q58" i="1"/>
  <c r="Q49" i="1"/>
  <c r="P13" i="1"/>
  <c r="Q13" i="1" s="1"/>
  <c r="Q17" i="1"/>
  <c r="Q21" i="1"/>
  <c r="Q25" i="1"/>
  <c r="Q29" i="1"/>
  <c r="P33" i="1"/>
  <c r="Q37" i="1"/>
  <c r="P41" i="1"/>
  <c r="Q41" i="1" s="1"/>
  <c r="P45" i="1"/>
  <c r="Q45" i="1" s="1"/>
  <c r="Q54" i="1"/>
  <c r="P51" i="1"/>
  <c r="Q51" i="1" s="1"/>
  <c r="AG51" i="1" s="1"/>
  <c r="P11" i="1"/>
  <c r="Q11" i="1" s="1"/>
  <c r="Q19" i="1"/>
  <c r="Q23" i="1"/>
  <c r="Q27" i="1"/>
  <c r="Q35" i="1"/>
  <c r="P39" i="1"/>
  <c r="Q39" i="1" s="1"/>
  <c r="P47" i="1"/>
  <c r="Q47" i="1" s="1"/>
  <c r="P52" i="1"/>
  <c r="Q52" i="1" s="1"/>
  <c r="Q10" i="1"/>
  <c r="Q16" i="1"/>
  <c r="Q18" i="1"/>
  <c r="Q20" i="1"/>
  <c r="Q22" i="1"/>
  <c r="Q24" i="1"/>
  <c r="Q36" i="1"/>
  <c r="P38" i="1"/>
  <c r="Q38" i="1" s="1"/>
  <c r="P42" i="1"/>
  <c r="Q42" i="1" s="1"/>
  <c r="P44" i="1"/>
  <c r="P46" i="1"/>
  <c r="Q46" i="1" s="1"/>
  <c r="Q79" i="1"/>
  <c r="K51" i="1"/>
  <c r="K5" i="1" s="1"/>
  <c r="E5" i="1"/>
  <c r="U86" i="1"/>
  <c r="U78" i="1"/>
  <c r="U70" i="1"/>
  <c r="U62" i="1"/>
  <c r="U54" i="1"/>
  <c r="U46" i="1"/>
  <c r="U38" i="1"/>
  <c r="U30" i="1"/>
  <c r="U22" i="1"/>
  <c r="U14" i="1"/>
  <c r="U90" i="1"/>
  <c r="U82" i="1"/>
  <c r="U74" i="1"/>
  <c r="U66" i="1"/>
  <c r="U58" i="1"/>
  <c r="U50" i="1"/>
  <c r="U42" i="1"/>
  <c r="U34" i="1"/>
  <c r="U26" i="1"/>
  <c r="U18" i="1"/>
  <c r="U10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O5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T57" i="1" l="1"/>
  <c r="AG57" i="1"/>
  <c r="AG75" i="1"/>
  <c r="T75" i="1"/>
  <c r="T65" i="1"/>
  <c r="AG65" i="1"/>
  <c r="AG46" i="1"/>
  <c r="T46" i="1"/>
  <c r="AG42" i="1"/>
  <c r="T42" i="1"/>
  <c r="AG36" i="1"/>
  <c r="T36" i="1"/>
  <c r="AG22" i="1"/>
  <c r="T22" i="1"/>
  <c r="AG18" i="1"/>
  <c r="T18" i="1"/>
  <c r="AG10" i="1"/>
  <c r="T10" i="1"/>
  <c r="AG47" i="1"/>
  <c r="T47" i="1"/>
  <c r="AG35" i="1"/>
  <c r="T35" i="1"/>
  <c r="AG23" i="1"/>
  <c r="T23" i="1"/>
  <c r="AG11" i="1"/>
  <c r="T11" i="1"/>
  <c r="AG54" i="1"/>
  <c r="T54" i="1"/>
  <c r="T41" i="1"/>
  <c r="AG41" i="1"/>
  <c r="T33" i="1"/>
  <c r="AG33" i="1"/>
  <c r="T25" i="1"/>
  <c r="AG25" i="1"/>
  <c r="T17" i="1"/>
  <c r="AG17" i="1"/>
  <c r="T49" i="1"/>
  <c r="AG49" i="1"/>
  <c r="AG62" i="1"/>
  <c r="T62" i="1"/>
  <c r="AG70" i="1"/>
  <c r="T70" i="1"/>
  <c r="AG94" i="1"/>
  <c r="T94" i="1"/>
  <c r="Q5" i="1"/>
  <c r="AG6" i="1"/>
  <c r="T6" i="1"/>
  <c r="T77" i="1"/>
  <c r="AG77" i="1"/>
  <c r="AG79" i="1"/>
  <c r="T79" i="1"/>
  <c r="AG44" i="1"/>
  <c r="T44" i="1"/>
  <c r="AG38" i="1"/>
  <c r="T38" i="1"/>
  <c r="AG24" i="1"/>
  <c r="T24" i="1"/>
  <c r="AG20" i="1"/>
  <c r="T20" i="1"/>
  <c r="AG16" i="1"/>
  <c r="T16" i="1"/>
  <c r="AG52" i="1"/>
  <c r="T52" i="1"/>
  <c r="AG39" i="1"/>
  <c r="T39" i="1"/>
  <c r="AG27" i="1"/>
  <c r="T27" i="1"/>
  <c r="AG19" i="1"/>
  <c r="T19" i="1"/>
  <c r="T45" i="1"/>
  <c r="AG45" i="1"/>
  <c r="T37" i="1"/>
  <c r="AG37" i="1"/>
  <c r="T29" i="1"/>
  <c r="AG29" i="1"/>
  <c r="T21" i="1"/>
  <c r="AG21" i="1"/>
  <c r="T13" i="1"/>
  <c r="AG13" i="1"/>
  <c r="AG58" i="1"/>
  <c r="T58" i="1"/>
  <c r="AG66" i="1"/>
  <c r="T66" i="1"/>
  <c r="AG67" i="1"/>
  <c r="T67" i="1"/>
  <c r="T51" i="1"/>
  <c r="P5" i="1"/>
  <c r="AG5" i="1" l="1"/>
</calcChain>
</file>

<file path=xl/sharedStrings.xml><?xml version="1.0" encoding="utf-8"?>
<sst xmlns="http://schemas.openxmlformats.org/spreadsheetml/2006/main" count="383" uniqueCount="161">
  <si>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</si>
  <si>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</si>
  <si>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</si>
  <si>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</si>
  <si>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</si>
  <si>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</si>
  <si>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</si>
  <si>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</si>
  <si>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</si>
  <si>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</si>
  <si>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</si>
  <si>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</si>
  <si>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</si>
  <si>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</si>
  <si>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</si>
  <si>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</si>
  <si>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</si>
  <si>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</si>
  <si>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</si>
  <si>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</si>
  <si>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</si>
  <si>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</si>
  <si>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</si>
  <si>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20,01,</t>
  </si>
  <si>
    <t>22,01,</t>
  </si>
  <si>
    <t>15,01,</t>
  </si>
  <si>
    <t>09,01,</t>
  </si>
  <si>
    <t>08,01,</t>
  </si>
  <si>
    <t>30,12,</t>
  </si>
  <si>
    <t>26,12,</t>
  </si>
  <si>
    <t>19,12,</t>
  </si>
  <si>
    <t>18,12,</t>
  </si>
  <si>
    <t>12,12,</t>
  </si>
  <si>
    <t>11,12,</t>
  </si>
  <si>
    <t>05,12,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</si>
  <si>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</si>
  <si>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</si>
  <si>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</si>
  <si>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</si>
  <si>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</si>
  <si>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</si>
  <si>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</si>
  <si>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18,12,24 филиал обнулил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</si>
  <si>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</si>
  <si>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</si>
  <si>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</si>
  <si>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17,01,25 филиала обнулил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</si>
  <si>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</si>
  <si>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</si>
  <si>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нужно увеличить продажи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</si>
  <si>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</si>
  <si>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</si>
  <si>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</si>
  <si>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27,12,24 филиала обнулил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</si>
  <si>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</si>
  <si>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</si>
  <si>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</si>
  <si>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</si>
  <si>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</si>
  <si>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</si>
  <si>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</si>
  <si>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</si>
  <si>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>20,12,24 филиала обнулил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</si>
  <si>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</si>
  <si>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</si>
  <si>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</si>
  <si>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</si>
  <si>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</si>
  <si>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</si>
  <si>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>10,01,25 филиала обнулил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</si>
  <si>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</si>
  <si>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</si>
  <si>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</si>
  <si>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</si>
  <si>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</si>
  <si>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</si>
  <si>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</si>
  <si>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</si>
  <si>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</si>
  <si>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</si>
  <si>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ТК Вояж (акция август)</t>
  </si>
  <si>
    <t xml:space="preserve"> 297  Колбаса Мясорубская с рубленой грудинкой ВЕС ТМ Стародворье  ПОКОМ</t>
  </si>
  <si>
    <t>08,01,25 филиала обнулил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</si>
  <si>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</si>
  <si>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</si>
  <si>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</si>
  <si>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</si>
  <si>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</si>
  <si>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</si>
  <si>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</si>
  <si>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</si>
  <si>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нет потребности (филиал постоянно обнуляет)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</si>
  <si>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</si>
  <si>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</si>
  <si>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</si>
  <si>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</si>
  <si>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</si>
  <si>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</si>
  <si>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</si>
  <si>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</si>
  <si>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</si>
  <si>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</si>
  <si>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</si>
  <si>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</si>
  <si>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</si>
  <si>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</si>
  <si>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</si>
  <si>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</si>
  <si>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</si>
  <si>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</si>
  <si>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 / 20,12,24 филиала обнулил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</si>
  <si>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</si>
  <si>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</si>
  <si>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</si>
  <si>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</si>
  <si>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</si>
  <si>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</si>
  <si>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20,12,24 филиала обнулил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</si>
  <si>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</si>
  <si>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</si>
  <si>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</si>
  <si>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</si>
  <si>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</si>
  <si>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>нужно увеличить продажи!!!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</si>
  <si>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</si>
  <si>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</si>
  <si>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</si>
  <si>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</si>
  <si>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</si>
  <si>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</si>
  <si>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</si>
  <si>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15,01,25 филиал обнулил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</si>
  <si>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</si>
  <si>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</si>
  <si>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</si>
  <si>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</si>
  <si>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</si>
  <si>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</si>
  <si>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</si>
  <si>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</si>
  <si>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376  Сардельки Сочинки с сочным окороком ТМ Стародворье полиамид мгс ф/в 0,4 кг СК3</t>
  </si>
  <si>
    <t>не в матрице</t>
  </si>
  <si>
    <t>дубль на 328 / не правильно поставлен приход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</si>
  <si>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</si>
  <si>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</si>
  <si>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</si>
  <si>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</si>
  <si>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</si>
  <si>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20,12,24 филиала обнулил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</si>
  <si>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10,01,25 филиала обнулил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</si>
  <si>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</si>
  <si>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</si>
  <si>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30,12,24 филиала обнулил</t>
    </r>
  </si>
  <si>
    <t>сегодня продано 42шт</t>
  </si>
  <si>
    <t>слабая реализация</t>
  </si>
  <si>
    <t>конец ТМА</t>
  </si>
  <si>
    <t>нет потребности</t>
  </si>
  <si>
    <t>22,01,25 филиала обнулил</t>
  </si>
  <si>
    <t>нет в бланке</t>
  </si>
  <si>
    <t>заказ</t>
  </si>
  <si>
    <t>25,01,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</si>
</sst>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1" fillId="0" borderId="1" xfId="1" applyNumberFormat="1" applyFill="1"/>
    <xf numFmtId="164" fontId="6" fillId="8" borderId="1" xfId="1" applyNumberFormat="1" applyFont="1" applyFill="1"/>
    <xf numFmtId="164" fontId="5" fillId="8" borderId="1" xfId="1" applyNumberFormat="1" applyFont="1" applyFill="1"/>
    <xf numFmtId="164" fontId="1" fillId="6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00"/>
  <sheetViews>
    <sheetView tabSelected="1" zoomScale="85" workbookViewId="0">
      <pane xSplit="2" ySplit="5" topLeftCell="C51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8" width="7" customWidth="1"/>
    <col min="19" max="19" width="21" customWidth="1"/>
    <col min="20" max="21" width="5" customWidth="1"/>
    <col min="22" max="31" width="6" customWidth="1"/>
    <col min="32" max="32" width="30.7109375" customWidth="1"/>
    <col min="33" max="33" width="7" customWidth="1"/>
    <col min="34" max="46" width="8" customWidth="1"/>
  </cols>
  <sheetData>
    <row r="1" spans="1:46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159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spans="1:46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160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</row>
    <row r="5" spans="1:46" x14ac:dyDescent="0.25">
      <c r="A5" s="1"/>
      <c r="B5" s="1"/>
      <c r="C5" s="1"/>
      <c r="D5" s="1"/>
      <c r="E5" s="4">
        <f>SUM(E6:E500)</f>
        <v>35742.826000000001</v>
      </c>
      <c r="F5" s="4">
        <f>SUM(F6:F500)</f>
        <v>43329.969999999994</v>
      </c>
      <c r="G5" s="7"/>
      <c r="H5" s="1"/>
      <c r="I5" s="1"/>
      <c r="J5" s="4">
        <f t="shared" ref="J5:R5" si="0">SUM(J6:J500)</f>
        <v>36911.54</v>
      </c>
      <c r="K5" s="4">
        <f t="shared" si="0"/>
        <v>-1168.7139999999999</v>
      </c>
      <c r="L5" s="4">
        <f t="shared" si="0"/>
        <v>0</v>
      </c>
      <c r="M5" s="4">
        <f t="shared" si="0"/>
        <v>0</v>
      </c>
      <c r="N5" s="4">
        <f t="shared" si="0"/>
        <v>15766.557850000001</v>
      </c>
      <c r="O5" s="4">
        <f t="shared" si="0"/>
        <v>7148.5652</v>
      </c>
      <c r="P5" s="4">
        <f t="shared" si="0"/>
        <v>15119.047509999997</v>
      </c>
      <c r="Q5" s="4">
        <f t="shared" si="0"/>
        <v>14552.261509999993</v>
      </c>
      <c r="R5" s="4">
        <f t="shared" si="0"/>
        <v>1200</v>
      </c>
      <c r="S5" s="1"/>
      <c r="T5" s="1"/>
      <c r="U5" s="1"/>
      <c r="V5" s="4">
        <f t="shared" ref="V5:AE5" si="1">SUM(V6:V500)</f>
        <v>7757.9563999999982</v>
      </c>
      <c r="W5" s="4">
        <f t="shared" si="1"/>
        <v>7514.7809999999999</v>
      </c>
      <c r="X5" s="4">
        <f t="shared" si="1"/>
        <v>7808.4476666666642</v>
      </c>
      <c r="Y5" s="4">
        <f t="shared" si="1"/>
        <v>9569.1425999999992</v>
      </c>
      <c r="Z5" s="4">
        <f t="shared" si="1"/>
        <v>8836.217200000001</v>
      </c>
      <c r="AA5" s="4">
        <f t="shared" si="1"/>
        <v>7738.4731999999976</v>
      </c>
      <c r="AB5" s="4">
        <f t="shared" si="1"/>
        <v>7917.7576000000035</v>
      </c>
      <c r="AC5" s="4">
        <f t="shared" si="1"/>
        <v>7532.4587999999985</v>
      </c>
      <c r="AD5" s="4">
        <f t="shared" si="1"/>
        <v>7203.4963999999973</v>
      </c>
      <c r="AE5" s="4">
        <f t="shared" si="1"/>
        <v>7829.6478000000006</v>
      </c>
      <c r="AF5" s="1"/>
      <c r="AG5" s="4">
        <f>SUM(AG6:AG500)</f>
        <v>9672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</row>
    <row r="6" spans="1:46" x14ac:dyDescent="0.25">
      <c r="A6" s="1" t="s">
        <v>35</v>
      </c>
      <c r="B6" s="1" t="s">
        <v>36</v>
      </c>
      <c r="C6" s="1">
        <v>1549.7270000000001</v>
      </c>
      <c r="D6" s="1">
        <v>828.49800000000005</v>
      </c>
      <c r="E6" s="1">
        <v>911.08799999999997</v>
      </c>
      <c r="F6" s="1">
        <v>1230.829</v>
      </c>
      <c r="G6" s="7">
        <v>1</v>
      </c>
      <c r="H6" s="1">
        <v>50</v>
      </c>
      <c r="I6" s="1" t="s">
        <v>37</v>
      </c>
      <c r="J6" s="1">
        <v>885.7</v>
      </c>
      <c r="K6" s="1">
        <f t="shared" ref="K6:K37" si="2">E6-J6</f>
        <v>25.38799999999992</v>
      </c>
      <c r="L6" s="1"/>
      <c r="M6" s="1"/>
      <c r="N6" s="1">
        <v>352.40780000000001</v>
      </c>
      <c r="O6" s="17">
        <f>E6/5</f>
        <v>182.2176</v>
      </c>
      <c r="P6" s="5">
        <f>9.6*O6-N6-F6</f>
        <v>166.05216000000019</v>
      </c>
      <c r="Q6" s="5">
        <f>P6</f>
        <v>166.05216000000019</v>
      </c>
      <c r="R6" s="5"/>
      <c r="S6" s="1"/>
      <c r="T6" s="1">
        <f>(F6+N6+Q6)/O6</f>
        <v>9.6</v>
      </c>
      <c r="U6" s="1">
        <f>(F6+N6)/O6</f>
        <v>8.6887150308202941</v>
      </c>
      <c r="V6" s="1">
        <v>205.88740000000001</v>
      </c>
      <c r="W6" s="1">
        <v>315.78449999999998</v>
      </c>
      <c r="X6" s="1">
        <v>335.167666666667</v>
      </c>
      <c r="Y6" s="1">
        <v>450.23379999999997</v>
      </c>
      <c r="Z6" s="1">
        <v>386.90039999999999</v>
      </c>
      <c r="AA6" s="1">
        <v>273.70839999999998</v>
      </c>
      <c r="AB6" s="1">
        <v>294.22519999999997</v>
      </c>
      <c r="AC6" s="1">
        <v>277.60140000000001</v>
      </c>
      <c r="AD6" s="1">
        <v>249.8494</v>
      </c>
      <c r="AE6" s="1">
        <v>239.52719999999999</v>
      </c>
      <c r="AF6" s="1"/>
      <c r="AG6" s="1">
        <f>ROUND(Q6*G6,0)</f>
        <v>166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</row>
    <row r="7" spans="1:46" x14ac:dyDescent="0.25">
      <c r="A7" s="1" t="s">
        <v>38</v>
      </c>
      <c r="B7" s="1" t="s">
        <v>36</v>
      </c>
      <c r="C7" s="1">
        <v>127.928</v>
      </c>
      <c r="D7" s="1">
        <v>765.40800000000002</v>
      </c>
      <c r="E7" s="1">
        <v>333.53800000000001</v>
      </c>
      <c r="F7" s="1">
        <v>507.392</v>
      </c>
      <c r="G7" s="7">
        <v>1</v>
      </c>
      <c r="H7" s="1">
        <v>45</v>
      </c>
      <c r="I7" s="1" t="s">
        <v>37</v>
      </c>
      <c r="J7" s="1">
        <v>395.7</v>
      </c>
      <c r="K7" s="1">
        <f t="shared" si="2"/>
        <v>-62.161999999999978</v>
      </c>
      <c r="L7" s="1"/>
      <c r="M7" s="1"/>
      <c r="N7" s="1">
        <v>166.8667999999999</v>
      </c>
      <c r="O7" s="1">
        <f t="shared" ref="O7:O70" si="3">E7/5</f>
        <v>66.707599999999999</v>
      </c>
      <c r="P7" s="5"/>
      <c r="Q7" s="5">
        <f t="shared" ref="Q7:Q70" si="4">P7</f>
        <v>0</v>
      </c>
      <c r="R7" s="5"/>
      <c r="S7" s="1"/>
      <c r="T7" s="1">
        <f t="shared" ref="T7:T70" si="5">(F7+N7+Q7)/O7</f>
        <v>10.107675887005376</v>
      </c>
      <c r="U7" s="1">
        <f t="shared" ref="U7:U70" si="6">(F7+N7)/O7</f>
        <v>10.107675887005376</v>
      </c>
      <c r="V7" s="1">
        <v>83.433399999999992</v>
      </c>
      <c r="W7" s="1">
        <v>56.4405</v>
      </c>
      <c r="X7" s="1">
        <v>48.689666666666703</v>
      </c>
      <c r="Y7" s="1">
        <v>83.058000000000007</v>
      </c>
      <c r="Z7" s="1">
        <v>76.811599999999999</v>
      </c>
      <c r="AA7" s="1">
        <v>58.107399999999998</v>
      </c>
      <c r="AB7" s="1">
        <v>63.260599999999997</v>
      </c>
      <c r="AC7" s="1">
        <v>73.6374</v>
      </c>
      <c r="AD7" s="1">
        <v>69.425399999999996</v>
      </c>
      <c r="AE7" s="1">
        <v>62.300199999999997</v>
      </c>
      <c r="AF7" s="1"/>
      <c r="AG7" s="1">
        <f t="shared" ref="AG7:AG70" si="7">ROUND(Q7*G7,0)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</row>
    <row r="8" spans="1:46" x14ac:dyDescent="0.25">
      <c r="A8" s="1" t="s">
        <v>39</v>
      </c>
      <c r="B8" s="1" t="s">
        <v>36</v>
      </c>
      <c r="C8" s="1">
        <v>725.16200000000003</v>
      </c>
      <c r="D8" s="1">
        <v>62.887999999999998</v>
      </c>
      <c r="E8" s="1">
        <v>607.86900000000003</v>
      </c>
      <c r="F8" s="1">
        <v>132.47800000000001</v>
      </c>
      <c r="G8" s="7">
        <v>1</v>
      </c>
      <c r="H8" s="1">
        <v>45</v>
      </c>
      <c r="I8" s="1" t="s">
        <v>37</v>
      </c>
      <c r="J8" s="1">
        <v>552.48</v>
      </c>
      <c r="K8" s="1">
        <f t="shared" si="2"/>
        <v>55.38900000000001</v>
      </c>
      <c r="L8" s="1"/>
      <c r="M8" s="1"/>
      <c r="N8" s="1">
        <v>0</v>
      </c>
      <c r="O8" s="1">
        <f t="shared" si="3"/>
        <v>121.57380000000001</v>
      </c>
      <c r="P8" s="5">
        <f>8*O8-N8-F8</f>
        <v>840.11239999999998</v>
      </c>
      <c r="Q8" s="5">
        <f t="shared" si="4"/>
        <v>840.11239999999998</v>
      </c>
      <c r="R8" s="5"/>
      <c r="S8" s="1"/>
      <c r="T8" s="1">
        <f t="shared" si="5"/>
        <v>8</v>
      </c>
      <c r="U8" s="1">
        <f t="shared" si="6"/>
        <v>1.0896920224587863</v>
      </c>
      <c r="V8" s="1">
        <v>50.900799999999997</v>
      </c>
      <c r="W8" s="1">
        <v>88.115250000000003</v>
      </c>
      <c r="X8" s="1">
        <v>115.435</v>
      </c>
      <c r="Y8" s="1">
        <v>95.656999999999996</v>
      </c>
      <c r="Z8" s="1">
        <v>81.264600000000002</v>
      </c>
      <c r="AA8" s="1">
        <v>78.577399999999997</v>
      </c>
      <c r="AB8" s="1">
        <v>88.350200000000001</v>
      </c>
      <c r="AC8" s="1">
        <v>79.618200000000002</v>
      </c>
      <c r="AD8" s="1">
        <v>74.427199999999999</v>
      </c>
      <c r="AE8" s="1">
        <v>92.408000000000001</v>
      </c>
      <c r="AF8" s="1"/>
      <c r="AG8" s="1">
        <f t="shared" si="7"/>
        <v>840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</row>
    <row r="9" spans="1:46" x14ac:dyDescent="0.25">
      <c r="A9" s="1" t="s">
        <v>40</v>
      </c>
      <c r="B9" s="1" t="s">
        <v>41</v>
      </c>
      <c r="C9" s="1">
        <v>104.738</v>
      </c>
      <c r="D9" s="1">
        <v>690</v>
      </c>
      <c r="E9" s="1">
        <v>227</v>
      </c>
      <c r="F9" s="1">
        <v>471</v>
      </c>
      <c r="G9" s="7">
        <v>0.45</v>
      </c>
      <c r="H9" s="1">
        <v>45</v>
      </c>
      <c r="I9" s="1" t="s">
        <v>37</v>
      </c>
      <c r="J9" s="1">
        <v>340</v>
      </c>
      <c r="K9" s="1">
        <f t="shared" si="2"/>
        <v>-113</v>
      </c>
      <c r="L9" s="1"/>
      <c r="M9" s="1"/>
      <c r="N9" s="1">
        <v>235.9572</v>
      </c>
      <c r="O9" s="1">
        <f t="shared" si="3"/>
        <v>45.4</v>
      </c>
      <c r="P9" s="5"/>
      <c r="Q9" s="5">
        <f t="shared" si="4"/>
        <v>0</v>
      </c>
      <c r="R9" s="5"/>
      <c r="S9" s="1"/>
      <c r="T9" s="1">
        <f t="shared" si="5"/>
        <v>15.571744493392073</v>
      </c>
      <c r="U9" s="1">
        <f t="shared" si="6"/>
        <v>15.571744493392073</v>
      </c>
      <c r="V9" s="1">
        <v>78.6524</v>
      </c>
      <c r="W9" s="1">
        <v>50</v>
      </c>
      <c r="X9" s="1">
        <v>41.3333333333333</v>
      </c>
      <c r="Y9" s="1">
        <v>56.4</v>
      </c>
      <c r="Z9" s="1">
        <v>49.6</v>
      </c>
      <c r="AA9" s="1">
        <v>50.6</v>
      </c>
      <c r="AB9" s="1">
        <v>52</v>
      </c>
      <c r="AC9" s="1">
        <v>60</v>
      </c>
      <c r="AD9" s="1">
        <v>55.4</v>
      </c>
      <c r="AE9" s="1">
        <v>51.2</v>
      </c>
      <c r="AF9" s="1" t="s">
        <v>42</v>
      </c>
      <c r="AG9" s="1">
        <f t="shared" si="7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x14ac:dyDescent="0.25">
      <c r="A10" s="1" t="s">
        <v>43</v>
      </c>
      <c r="B10" s="1" t="s">
        <v>41</v>
      </c>
      <c r="C10" s="1">
        <v>609</v>
      </c>
      <c r="D10" s="1">
        <v>770</v>
      </c>
      <c r="E10" s="1">
        <v>638</v>
      </c>
      <c r="F10" s="1">
        <v>612</v>
      </c>
      <c r="G10" s="7">
        <v>0.45</v>
      </c>
      <c r="H10" s="1">
        <v>45</v>
      </c>
      <c r="I10" s="1" t="s">
        <v>37</v>
      </c>
      <c r="J10" s="1">
        <v>652</v>
      </c>
      <c r="K10" s="1">
        <f t="shared" si="2"/>
        <v>-14</v>
      </c>
      <c r="L10" s="1"/>
      <c r="M10" s="1"/>
      <c r="N10" s="1">
        <v>248</v>
      </c>
      <c r="O10" s="1">
        <f t="shared" si="3"/>
        <v>127.6</v>
      </c>
      <c r="P10" s="5">
        <f>9.6*O10-N10-F10</f>
        <v>364.95999999999981</v>
      </c>
      <c r="Q10" s="5">
        <f t="shared" si="4"/>
        <v>364.95999999999981</v>
      </c>
      <c r="R10" s="5"/>
      <c r="S10" s="1"/>
      <c r="T10" s="1">
        <f t="shared" si="5"/>
        <v>9.6</v>
      </c>
      <c r="U10" s="1">
        <f t="shared" si="6"/>
        <v>6.7398119122257052</v>
      </c>
      <c r="V10" s="1">
        <v>124</v>
      </c>
      <c r="W10" s="1">
        <v>95</v>
      </c>
      <c r="X10" s="1">
        <v>76.6666666666667</v>
      </c>
      <c r="Y10" s="1">
        <v>126.2</v>
      </c>
      <c r="Z10" s="1">
        <v>138.19999999999999</v>
      </c>
      <c r="AA10" s="1">
        <v>143.4</v>
      </c>
      <c r="AB10" s="1">
        <v>143.80000000000001</v>
      </c>
      <c r="AC10" s="1">
        <v>127</v>
      </c>
      <c r="AD10" s="1">
        <v>122</v>
      </c>
      <c r="AE10" s="1">
        <v>111.2</v>
      </c>
      <c r="AF10" s="1"/>
      <c r="AG10" s="1">
        <f t="shared" si="7"/>
        <v>164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46" x14ac:dyDescent="0.25">
      <c r="A11" s="1" t="s">
        <v>44</v>
      </c>
      <c r="B11" s="1" t="s">
        <v>41</v>
      </c>
      <c r="C11" s="1">
        <v>90</v>
      </c>
      <c r="D11" s="1">
        <v>90</v>
      </c>
      <c r="E11" s="1">
        <v>117</v>
      </c>
      <c r="F11" s="1">
        <v>62</v>
      </c>
      <c r="G11" s="7">
        <v>0.17</v>
      </c>
      <c r="H11" s="1">
        <v>180</v>
      </c>
      <c r="I11" s="1" t="s">
        <v>37</v>
      </c>
      <c r="J11" s="1">
        <v>94</v>
      </c>
      <c r="K11" s="1">
        <f t="shared" si="2"/>
        <v>23</v>
      </c>
      <c r="L11" s="1"/>
      <c r="M11" s="1"/>
      <c r="N11" s="1">
        <v>0</v>
      </c>
      <c r="O11" s="1">
        <f t="shared" si="3"/>
        <v>23.4</v>
      </c>
      <c r="P11" s="5">
        <f t="shared" ref="P11:P47" si="8">10*O11-N11-F11</f>
        <v>172</v>
      </c>
      <c r="Q11" s="5">
        <f t="shared" si="4"/>
        <v>172</v>
      </c>
      <c r="R11" s="5"/>
      <c r="S11" s="1"/>
      <c r="T11" s="1">
        <f t="shared" si="5"/>
        <v>10</v>
      </c>
      <c r="U11" s="1">
        <f t="shared" si="6"/>
        <v>2.6495726495726499</v>
      </c>
      <c r="V11" s="1">
        <v>12.6</v>
      </c>
      <c r="W11" s="1">
        <v>27.5</v>
      </c>
      <c r="X11" s="1">
        <v>24</v>
      </c>
      <c r="Y11" s="1">
        <v>7.2</v>
      </c>
      <c r="Z11" s="1">
        <v>10.199999999999999</v>
      </c>
      <c r="AA11" s="1">
        <v>28.4</v>
      </c>
      <c r="AB11" s="1">
        <v>15.6</v>
      </c>
      <c r="AC11" s="1">
        <v>11.8</v>
      </c>
      <c r="AD11" s="1">
        <v>24.4</v>
      </c>
      <c r="AE11" s="1">
        <v>21.2</v>
      </c>
      <c r="AF11" s="1"/>
      <c r="AG11" s="1">
        <f t="shared" si="7"/>
        <v>29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46" x14ac:dyDescent="0.25">
      <c r="A12" s="1" t="s">
        <v>45</v>
      </c>
      <c r="B12" s="1" t="s">
        <v>41</v>
      </c>
      <c r="C12" s="1">
        <v>3</v>
      </c>
      <c r="D12" s="1">
        <v>148</v>
      </c>
      <c r="E12" s="1">
        <v>-15</v>
      </c>
      <c r="F12" s="1">
        <v>144</v>
      </c>
      <c r="G12" s="7">
        <v>0.3</v>
      </c>
      <c r="H12" s="1">
        <v>40</v>
      </c>
      <c r="I12" s="1" t="s">
        <v>37</v>
      </c>
      <c r="J12" s="1">
        <v>45</v>
      </c>
      <c r="K12" s="1">
        <f t="shared" si="2"/>
        <v>-60</v>
      </c>
      <c r="L12" s="1"/>
      <c r="M12" s="1"/>
      <c r="N12" s="1">
        <v>0</v>
      </c>
      <c r="O12" s="1">
        <f t="shared" si="3"/>
        <v>-3</v>
      </c>
      <c r="P12" s="5">
        <v>50</v>
      </c>
      <c r="Q12" s="5">
        <v>100</v>
      </c>
      <c r="R12" s="5">
        <v>100</v>
      </c>
      <c r="S12" s="1" t="s">
        <v>153</v>
      </c>
      <c r="T12" s="1">
        <f t="shared" si="5"/>
        <v>-81.333333333333329</v>
      </c>
      <c r="U12" s="1">
        <f t="shared" si="6"/>
        <v>-48</v>
      </c>
      <c r="V12" s="1">
        <v>24.4</v>
      </c>
      <c r="W12" s="1">
        <v>41</v>
      </c>
      <c r="X12" s="1">
        <v>43.3333333333333</v>
      </c>
      <c r="Y12" s="1">
        <v>13.2</v>
      </c>
      <c r="Z12" s="1">
        <v>17.2</v>
      </c>
      <c r="AA12" s="1">
        <v>20</v>
      </c>
      <c r="AB12" s="1">
        <v>21.4</v>
      </c>
      <c r="AC12" s="1">
        <v>18.399999999999999</v>
      </c>
      <c r="AD12" s="1">
        <v>15.8</v>
      </c>
      <c r="AE12" s="1">
        <v>45</v>
      </c>
      <c r="AF12" s="1" t="s">
        <v>46</v>
      </c>
      <c r="AG12" s="1">
        <f t="shared" si="7"/>
        <v>30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46" x14ac:dyDescent="0.25">
      <c r="A13" s="1" t="s">
        <v>47</v>
      </c>
      <c r="B13" s="1" t="s">
        <v>41</v>
      </c>
      <c r="C13" s="1">
        <v>452</v>
      </c>
      <c r="D13" s="1"/>
      <c r="E13" s="1">
        <v>172</v>
      </c>
      <c r="F13" s="1">
        <v>263</v>
      </c>
      <c r="G13" s="7">
        <v>0.17</v>
      </c>
      <c r="H13" s="1">
        <v>180</v>
      </c>
      <c r="I13" s="1" t="s">
        <v>37</v>
      </c>
      <c r="J13" s="1">
        <v>143</v>
      </c>
      <c r="K13" s="1">
        <f t="shared" si="2"/>
        <v>29</v>
      </c>
      <c r="L13" s="1"/>
      <c r="M13" s="1"/>
      <c r="N13" s="1">
        <v>0</v>
      </c>
      <c r="O13" s="1">
        <f t="shared" si="3"/>
        <v>34.4</v>
      </c>
      <c r="P13" s="5">
        <f t="shared" si="8"/>
        <v>81</v>
      </c>
      <c r="Q13" s="5">
        <f t="shared" si="4"/>
        <v>81</v>
      </c>
      <c r="R13" s="5"/>
      <c r="S13" s="1"/>
      <c r="T13" s="1">
        <f t="shared" si="5"/>
        <v>10</v>
      </c>
      <c r="U13" s="1">
        <f t="shared" si="6"/>
        <v>7.645348837209303</v>
      </c>
      <c r="V13" s="1">
        <v>35.799999999999997</v>
      </c>
      <c r="W13" s="1">
        <v>44.25</v>
      </c>
      <c r="X13" s="1">
        <v>45</v>
      </c>
      <c r="Y13" s="1">
        <v>101</v>
      </c>
      <c r="Z13" s="1">
        <v>99.2</v>
      </c>
      <c r="AA13" s="1">
        <v>45</v>
      </c>
      <c r="AB13" s="1">
        <v>34</v>
      </c>
      <c r="AC13" s="1">
        <v>30.2</v>
      </c>
      <c r="AD13" s="1">
        <v>48.8</v>
      </c>
      <c r="AE13" s="1">
        <v>35.4</v>
      </c>
      <c r="AF13" s="1"/>
      <c r="AG13" s="1">
        <f t="shared" si="7"/>
        <v>14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6" x14ac:dyDescent="0.25">
      <c r="A14" s="1" t="s">
        <v>48</v>
      </c>
      <c r="B14" s="1" t="s">
        <v>41</v>
      </c>
      <c r="C14" s="1">
        <v>19</v>
      </c>
      <c r="D14" s="1">
        <v>18</v>
      </c>
      <c r="E14" s="1">
        <v>7</v>
      </c>
      <c r="F14" s="1">
        <v>16</v>
      </c>
      <c r="G14" s="7">
        <v>0.35</v>
      </c>
      <c r="H14" s="1">
        <v>50</v>
      </c>
      <c r="I14" s="1" t="s">
        <v>37</v>
      </c>
      <c r="J14" s="1">
        <v>21</v>
      </c>
      <c r="K14" s="1">
        <f t="shared" si="2"/>
        <v>-14</v>
      </c>
      <c r="L14" s="1"/>
      <c r="M14" s="1"/>
      <c r="N14" s="1">
        <v>0</v>
      </c>
      <c r="O14" s="1">
        <f t="shared" si="3"/>
        <v>1.4</v>
      </c>
      <c r="P14" s="5"/>
      <c r="Q14" s="5">
        <f t="shared" si="4"/>
        <v>0</v>
      </c>
      <c r="R14" s="5"/>
      <c r="S14" s="1"/>
      <c r="T14" s="1">
        <f t="shared" si="5"/>
        <v>11.428571428571429</v>
      </c>
      <c r="U14" s="1">
        <f t="shared" si="6"/>
        <v>11.428571428571429</v>
      </c>
      <c r="V14" s="1">
        <v>1.6</v>
      </c>
      <c r="W14" s="1">
        <v>3.75</v>
      </c>
      <c r="X14" s="1">
        <v>3</v>
      </c>
      <c r="Y14" s="1">
        <v>7</v>
      </c>
      <c r="Z14" s="1">
        <v>4.2</v>
      </c>
      <c r="AA14" s="1">
        <v>1.8</v>
      </c>
      <c r="AB14" s="1">
        <v>2.6</v>
      </c>
      <c r="AC14" s="1">
        <v>3.2</v>
      </c>
      <c r="AD14" s="1">
        <v>4.4000000000000004</v>
      </c>
      <c r="AE14" s="1">
        <v>3.4</v>
      </c>
      <c r="AF14" s="1"/>
      <c r="AG14" s="1">
        <f t="shared" si="7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46" x14ac:dyDescent="0.25">
      <c r="A15" s="1" t="s">
        <v>50</v>
      </c>
      <c r="B15" s="1" t="s">
        <v>41</v>
      </c>
      <c r="C15" s="1">
        <v>102</v>
      </c>
      <c r="D15" s="1"/>
      <c r="E15" s="1">
        <v>29</v>
      </c>
      <c r="F15" s="1">
        <v>62</v>
      </c>
      <c r="G15" s="7">
        <v>0.35</v>
      </c>
      <c r="H15" s="1">
        <v>50</v>
      </c>
      <c r="I15" s="1" t="s">
        <v>37</v>
      </c>
      <c r="J15" s="1">
        <v>39</v>
      </c>
      <c r="K15" s="1">
        <f t="shared" si="2"/>
        <v>-10</v>
      </c>
      <c r="L15" s="1"/>
      <c r="M15" s="1"/>
      <c r="N15" s="1">
        <v>0</v>
      </c>
      <c r="O15" s="1">
        <f t="shared" si="3"/>
        <v>5.8</v>
      </c>
      <c r="P15" s="5"/>
      <c r="Q15" s="5">
        <f t="shared" si="4"/>
        <v>0</v>
      </c>
      <c r="R15" s="5"/>
      <c r="S15" s="1"/>
      <c r="T15" s="1">
        <f t="shared" si="5"/>
        <v>10.689655172413794</v>
      </c>
      <c r="U15" s="1">
        <f t="shared" si="6"/>
        <v>10.689655172413794</v>
      </c>
      <c r="V15" s="1">
        <v>4.8</v>
      </c>
      <c r="W15" s="1">
        <v>4</v>
      </c>
      <c r="X15" s="1">
        <v>3.3333333333333299</v>
      </c>
      <c r="Y15" s="1">
        <v>5.4</v>
      </c>
      <c r="Z15" s="1">
        <v>-0.4</v>
      </c>
      <c r="AA15" s="1">
        <v>18.399999999999999</v>
      </c>
      <c r="AB15" s="1">
        <v>20.399999999999999</v>
      </c>
      <c r="AC15" s="1">
        <v>5.8</v>
      </c>
      <c r="AD15" s="1">
        <v>5.8</v>
      </c>
      <c r="AE15" s="1">
        <v>6</v>
      </c>
      <c r="AF15" s="20" t="s">
        <v>148</v>
      </c>
      <c r="AG15" s="1">
        <f t="shared" si="7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x14ac:dyDescent="0.25">
      <c r="A16" s="1" t="s">
        <v>51</v>
      </c>
      <c r="B16" s="1" t="s">
        <v>36</v>
      </c>
      <c r="C16" s="1">
        <v>824.75</v>
      </c>
      <c r="D16" s="1">
        <v>782.88800000000003</v>
      </c>
      <c r="E16" s="1">
        <v>773.05</v>
      </c>
      <c r="F16" s="1">
        <v>717.12900000000002</v>
      </c>
      <c r="G16" s="7">
        <v>1</v>
      </c>
      <c r="H16" s="1">
        <v>55</v>
      </c>
      <c r="I16" s="1" t="s">
        <v>37</v>
      </c>
      <c r="J16" s="1">
        <v>750.65</v>
      </c>
      <c r="K16" s="1">
        <f t="shared" si="2"/>
        <v>22.399999999999977</v>
      </c>
      <c r="L16" s="1"/>
      <c r="M16" s="1"/>
      <c r="N16" s="1">
        <v>296.48040000000009</v>
      </c>
      <c r="O16" s="17">
        <f t="shared" si="3"/>
        <v>154.60999999999999</v>
      </c>
      <c r="P16" s="5">
        <f>9.6*O16-N16-F16</f>
        <v>470.64659999999969</v>
      </c>
      <c r="Q16" s="5">
        <f t="shared" si="4"/>
        <v>470.64659999999969</v>
      </c>
      <c r="R16" s="5"/>
      <c r="S16" s="1"/>
      <c r="T16" s="1">
        <f t="shared" si="5"/>
        <v>9.6</v>
      </c>
      <c r="U16" s="1">
        <f t="shared" si="6"/>
        <v>6.5559110018756881</v>
      </c>
      <c r="V16" s="1">
        <v>148.24019999999999</v>
      </c>
      <c r="W16" s="1">
        <v>152.05074999999999</v>
      </c>
      <c r="X16" s="1">
        <v>159.262333333333</v>
      </c>
      <c r="Y16" s="1">
        <v>159.03460000000001</v>
      </c>
      <c r="Z16" s="1">
        <v>136.0556</v>
      </c>
      <c r="AA16" s="1">
        <v>110.7572</v>
      </c>
      <c r="AB16" s="1">
        <v>118.4174</v>
      </c>
      <c r="AC16" s="1">
        <v>109.5206</v>
      </c>
      <c r="AD16" s="1">
        <v>99.176000000000002</v>
      </c>
      <c r="AE16" s="1">
        <v>136.15639999999999</v>
      </c>
      <c r="AF16" s="1"/>
      <c r="AG16" s="1">
        <f t="shared" si="7"/>
        <v>471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x14ac:dyDescent="0.25">
      <c r="A17" s="1" t="s">
        <v>52</v>
      </c>
      <c r="B17" s="1" t="s">
        <v>36</v>
      </c>
      <c r="C17" s="1">
        <v>2158.4940000000001</v>
      </c>
      <c r="D17" s="1">
        <v>2914.9659999999999</v>
      </c>
      <c r="E17" s="1">
        <v>2042.59</v>
      </c>
      <c r="F17" s="1">
        <v>2606.0349999999999</v>
      </c>
      <c r="G17" s="7">
        <v>1</v>
      </c>
      <c r="H17" s="1">
        <v>50</v>
      </c>
      <c r="I17" s="1" t="s">
        <v>37</v>
      </c>
      <c r="J17" s="1">
        <v>2081.6</v>
      </c>
      <c r="K17" s="1">
        <f t="shared" si="2"/>
        <v>-39.009999999999991</v>
      </c>
      <c r="L17" s="1"/>
      <c r="M17" s="1"/>
      <c r="N17" s="1">
        <v>928.58760000000098</v>
      </c>
      <c r="O17" s="17">
        <f t="shared" si="3"/>
        <v>408.51799999999997</v>
      </c>
      <c r="P17" s="5">
        <f>9.6*O17-N17-F17</f>
        <v>387.15019999999913</v>
      </c>
      <c r="Q17" s="5">
        <f t="shared" si="4"/>
        <v>387.15019999999913</v>
      </c>
      <c r="R17" s="5"/>
      <c r="S17" s="1"/>
      <c r="T17" s="1">
        <f t="shared" si="5"/>
        <v>9.6</v>
      </c>
      <c r="U17" s="1">
        <f t="shared" si="6"/>
        <v>8.6523056511585796</v>
      </c>
      <c r="V17" s="1">
        <v>464.29379999999998</v>
      </c>
      <c r="W17" s="1">
        <v>405.25074999999998</v>
      </c>
      <c r="X17" s="1">
        <v>407.50233333333301</v>
      </c>
      <c r="Y17" s="1">
        <v>667.69060000000002</v>
      </c>
      <c r="Z17" s="1">
        <v>587.64919999999995</v>
      </c>
      <c r="AA17" s="1">
        <v>470.44880000000001</v>
      </c>
      <c r="AB17" s="1">
        <v>480.5016</v>
      </c>
      <c r="AC17" s="1">
        <v>426.56880000000001</v>
      </c>
      <c r="AD17" s="1">
        <v>413.7518</v>
      </c>
      <c r="AE17" s="1">
        <v>474.96859999999998</v>
      </c>
      <c r="AF17" s="1" t="s">
        <v>53</v>
      </c>
      <c r="AG17" s="1">
        <f t="shared" si="7"/>
        <v>387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x14ac:dyDescent="0.25">
      <c r="A18" s="1" t="s">
        <v>54</v>
      </c>
      <c r="B18" s="1" t="s">
        <v>36</v>
      </c>
      <c r="C18" s="1">
        <v>210.828</v>
      </c>
      <c r="D18" s="1">
        <v>225</v>
      </c>
      <c r="E18" s="1">
        <v>150.571</v>
      </c>
      <c r="F18" s="1">
        <v>222.328</v>
      </c>
      <c r="G18" s="7">
        <v>1</v>
      </c>
      <c r="H18" s="1">
        <v>60</v>
      </c>
      <c r="I18" s="1" t="s">
        <v>37</v>
      </c>
      <c r="J18" s="1">
        <v>142.34</v>
      </c>
      <c r="K18" s="1">
        <f t="shared" si="2"/>
        <v>8.2309999999999945</v>
      </c>
      <c r="L18" s="1"/>
      <c r="M18" s="1"/>
      <c r="N18" s="1">
        <v>0</v>
      </c>
      <c r="O18" s="1">
        <f t="shared" si="3"/>
        <v>30.1142</v>
      </c>
      <c r="P18" s="5">
        <f>10*O18-N18-F18</f>
        <v>78.813999999999993</v>
      </c>
      <c r="Q18" s="5">
        <f t="shared" si="4"/>
        <v>78.813999999999993</v>
      </c>
      <c r="R18" s="5"/>
      <c r="S18" s="1"/>
      <c r="T18" s="1">
        <f t="shared" si="5"/>
        <v>10</v>
      </c>
      <c r="U18" s="1">
        <f t="shared" si="6"/>
        <v>7.3828293628919246</v>
      </c>
      <c r="V18" s="1">
        <v>36.723399999999998</v>
      </c>
      <c r="W18" s="1">
        <v>27.5075</v>
      </c>
      <c r="X18" s="1">
        <v>32.5683333333333</v>
      </c>
      <c r="Y18" s="1">
        <v>39.440800000000003</v>
      </c>
      <c r="Z18" s="1">
        <v>12.014200000000001</v>
      </c>
      <c r="AA18" s="1">
        <v>26.563800000000001</v>
      </c>
      <c r="AB18" s="1">
        <v>32.207999999999998</v>
      </c>
      <c r="AC18" s="1">
        <v>23.665800000000001</v>
      </c>
      <c r="AD18" s="1">
        <v>17.12</v>
      </c>
      <c r="AE18" s="1">
        <v>22.2972</v>
      </c>
      <c r="AF18" s="1" t="s">
        <v>46</v>
      </c>
      <c r="AG18" s="1">
        <f t="shared" si="7"/>
        <v>79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x14ac:dyDescent="0.25">
      <c r="A19" s="1" t="s">
        <v>55</v>
      </c>
      <c r="B19" s="1" t="s">
        <v>36</v>
      </c>
      <c r="C19" s="1">
        <v>1089.7370000000001</v>
      </c>
      <c r="D19" s="1">
        <v>1172.3679999999999</v>
      </c>
      <c r="E19" s="1">
        <v>1149.7429999999999</v>
      </c>
      <c r="F19" s="1">
        <v>872.25599999999997</v>
      </c>
      <c r="G19" s="7">
        <v>1</v>
      </c>
      <c r="H19" s="1">
        <v>60</v>
      </c>
      <c r="I19" s="1" t="s">
        <v>37</v>
      </c>
      <c r="J19" s="1">
        <v>1152.3</v>
      </c>
      <c r="K19" s="1">
        <f t="shared" si="2"/>
        <v>-2.5570000000000164</v>
      </c>
      <c r="L19" s="1"/>
      <c r="M19" s="1"/>
      <c r="N19" s="1">
        <v>0</v>
      </c>
      <c r="O19" s="17">
        <f t="shared" si="3"/>
        <v>229.9486</v>
      </c>
      <c r="P19" s="5">
        <f>9.6*O19-N19-F19</f>
        <v>1335.25056</v>
      </c>
      <c r="Q19" s="5">
        <f t="shared" si="4"/>
        <v>1335.25056</v>
      </c>
      <c r="R19" s="5"/>
      <c r="S19" s="1"/>
      <c r="T19" s="1">
        <f t="shared" si="5"/>
        <v>9.6</v>
      </c>
      <c r="U19" s="1">
        <f t="shared" si="6"/>
        <v>3.7932651035927156</v>
      </c>
      <c r="V19" s="1">
        <v>130.3946</v>
      </c>
      <c r="W19" s="1">
        <v>178.42</v>
      </c>
      <c r="X19" s="1">
        <v>186.49833333333299</v>
      </c>
      <c r="Y19" s="1">
        <v>196.67359999999999</v>
      </c>
      <c r="Z19" s="1">
        <v>173.5856</v>
      </c>
      <c r="AA19" s="1">
        <v>156.90819999999999</v>
      </c>
      <c r="AB19" s="1">
        <v>116.5074</v>
      </c>
      <c r="AC19" s="1">
        <v>36.305</v>
      </c>
      <c r="AD19" s="1">
        <v>9.2783999999999995</v>
      </c>
      <c r="AE19" s="1">
        <v>0</v>
      </c>
      <c r="AF19" s="1" t="s">
        <v>56</v>
      </c>
      <c r="AG19" s="1">
        <f t="shared" si="7"/>
        <v>1335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x14ac:dyDescent="0.25">
      <c r="A20" s="1" t="s">
        <v>57</v>
      </c>
      <c r="B20" s="1" t="s">
        <v>36</v>
      </c>
      <c r="C20" s="1">
        <v>316.83800000000002</v>
      </c>
      <c r="D20" s="1">
        <v>42.228999999999999</v>
      </c>
      <c r="E20" s="1">
        <v>125.239</v>
      </c>
      <c r="F20" s="1">
        <v>192.101</v>
      </c>
      <c r="G20" s="7">
        <v>1</v>
      </c>
      <c r="H20" s="1">
        <v>60</v>
      </c>
      <c r="I20" s="1" t="s">
        <v>37</v>
      </c>
      <c r="J20" s="1">
        <v>122.39</v>
      </c>
      <c r="K20" s="1">
        <f t="shared" si="2"/>
        <v>2.8490000000000038</v>
      </c>
      <c r="L20" s="1"/>
      <c r="M20" s="1"/>
      <c r="N20" s="1">
        <v>42.175650000000132</v>
      </c>
      <c r="O20" s="1">
        <f t="shared" si="3"/>
        <v>25.047800000000002</v>
      </c>
      <c r="P20" s="5">
        <f>10*O20-N20-F20</f>
        <v>16.201349999999877</v>
      </c>
      <c r="Q20" s="5">
        <f t="shared" si="4"/>
        <v>16.201349999999877</v>
      </c>
      <c r="R20" s="5"/>
      <c r="S20" s="1"/>
      <c r="T20" s="1">
        <f t="shared" si="5"/>
        <v>10</v>
      </c>
      <c r="U20" s="1">
        <f t="shared" si="6"/>
        <v>9.3531827146495949</v>
      </c>
      <c r="V20" s="1">
        <v>30.184799999999999</v>
      </c>
      <c r="W20" s="1">
        <v>39.087249999999997</v>
      </c>
      <c r="X20" s="1">
        <v>41.894666666666701</v>
      </c>
      <c r="Y20" s="1">
        <v>37.556800000000003</v>
      </c>
      <c r="Z20" s="1">
        <v>33.360599999999998</v>
      </c>
      <c r="AA20" s="1">
        <v>35.316600000000001</v>
      </c>
      <c r="AB20" s="1">
        <v>36.520600000000002</v>
      </c>
      <c r="AC20" s="1">
        <v>36.531599999999997</v>
      </c>
      <c r="AD20" s="1">
        <v>33.874600000000001</v>
      </c>
      <c r="AE20" s="1">
        <v>32.051400000000001</v>
      </c>
      <c r="AF20" s="1"/>
      <c r="AG20" s="1">
        <f t="shared" si="7"/>
        <v>16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x14ac:dyDescent="0.25">
      <c r="A21" s="1" t="s">
        <v>58</v>
      </c>
      <c r="B21" s="1" t="s">
        <v>36</v>
      </c>
      <c r="C21" s="1">
        <v>1718.547</v>
      </c>
      <c r="D21" s="1">
        <v>1321.29</v>
      </c>
      <c r="E21" s="1">
        <v>1195.423</v>
      </c>
      <c r="F21" s="1">
        <v>1506.058</v>
      </c>
      <c r="G21" s="7">
        <v>1</v>
      </c>
      <c r="H21" s="1">
        <v>60</v>
      </c>
      <c r="I21" s="1" t="s">
        <v>37</v>
      </c>
      <c r="J21" s="1">
        <v>1151.895</v>
      </c>
      <c r="K21" s="1">
        <f t="shared" si="2"/>
        <v>43.52800000000002</v>
      </c>
      <c r="L21" s="1"/>
      <c r="M21" s="1"/>
      <c r="N21" s="1">
        <v>539.53440000000023</v>
      </c>
      <c r="O21" s="17">
        <f t="shared" si="3"/>
        <v>239.08459999999999</v>
      </c>
      <c r="P21" s="5">
        <f>9.6*O21-N21-F21</f>
        <v>249.61975999999981</v>
      </c>
      <c r="Q21" s="5">
        <f t="shared" si="4"/>
        <v>249.61975999999981</v>
      </c>
      <c r="R21" s="5"/>
      <c r="S21" s="1"/>
      <c r="T21" s="1">
        <f t="shared" si="5"/>
        <v>9.6</v>
      </c>
      <c r="U21" s="1">
        <f t="shared" si="6"/>
        <v>8.5559354303874038</v>
      </c>
      <c r="V21" s="1">
        <v>269.7672</v>
      </c>
      <c r="W21" s="1">
        <v>250.84975</v>
      </c>
      <c r="X21" s="1">
        <v>272.70666666666699</v>
      </c>
      <c r="Y21" s="1">
        <v>464.46019999999999</v>
      </c>
      <c r="Z21" s="1">
        <v>394.5138</v>
      </c>
      <c r="AA21" s="1">
        <v>269.9982</v>
      </c>
      <c r="AB21" s="1">
        <v>283.63240000000002</v>
      </c>
      <c r="AC21" s="1">
        <v>293.0684</v>
      </c>
      <c r="AD21" s="1">
        <v>275.26920000000001</v>
      </c>
      <c r="AE21" s="1">
        <v>247.0402</v>
      </c>
      <c r="AF21" s="1"/>
      <c r="AG21" s="1">
        <f t="shared" si="7"/>
        <v>250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x14ac:dyDescent="0.25">
      <c r="A22" s="1" t="s">
        <v>59</v>
      </c>
      <c r="B22" s="1" t="s">
        <v>36</v>
      </c>
      <c r="C22" s="1">
        <v>413.06799999999998</v>
      </c>
      <c r="D22" s="1">
        <v>110.24</v>
      </c>
      <c r="E22" s="1">
        <v>246.83699999999999</v>
      </c>
      <c r="F22" s="1">
        <v>217.059</v>
      </c>
      <c r="G22" s="7">
        <v>1</v>
      </c>
      <c r="H22" s="1">
        <v>60</v>
      </c>
      <c r="I22" s="1" t="s">
        <v>37</v>
      </c>
      <c r="J22" s="1">
        <v>239.85499999999999</v>
      </c>
      <c r="K22" s="1">
        <f t="shared" si="2"/>
        <v>6.9819999999999993</v>
      </c>
      <c r="L22" s="1"/>
      <c r="M22" s="1"/>
      <c r="N22" s="1">
        <v>93.092399999999884</v>
      </c>
      <c r="O22" s="1">
        <f t="shared" si="3"/>
        <v>49.367399999999996</v>
      </c>
      <c r="P22" s="5">
        <f t="shared" ref="P22:P23" si="9">9.6*O22-N22-F22</f>
        <v>163.77564000000004</v>
      </c>
      <c r="Q22" s="5">
        <f t="shared" si="4"/>
        <v>163.77564000000004</v>
      </c>
      <c r="R22" s="5"/>
      <c r="S22" s="1"/>
      <c r="T22" s="1">
        <f t="shared" si="5"/>
        <v>9.6</v>
      </c>
      <c r="U22" s="1">
        <f t="shared" si="6"/>
        <v>6.2825143718324217</v>
      </c>
      <c r="V22" s="1">
        <v>46.546199999999999</v>
      </c>
      <c r="W22" s="1">
        <v>54.65</v>
      </c>
      <c r="X22" s="1">
        <v>57.926333333333297</v>
      </c>
      <c r="Y22" s="1">
        <v>81.445400000000006</v>
      </c>
      <c r="Z22" s="1">
        <v>75.6738</v>
      </c>
      <c r="AA22" s="1">
        <v>55.838999999999999</v>
      </c>
      <c r="AB22" s="1">
        <v>59.518599999999999</v>
      </c>
      <c r="AC22" s="1">
        <v>65.324600000000004</v>
      </c>
      <c r="AD22" s="1">
        <v>67.076999999999998</v>
      </c>
      <c r="AE22" s="1">
        <v>66.385000000000005</v>
      </c>
      <c r="AF22" s="1" t="s">
        <v>42</v>
      </c>
      <c r="AG22" s="1">
        <f t="shared" si="7"/>
        <v>164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x14ac:dyDescent="0.25">
      <c r="A23" s="1" t="s">
        <v>60</v>
      </c>
      <c r="B23" s="1" t="s">
        <v>36</v>
      </c>
      <c r="C23" s="1">
        <v>272.005</v>
      </c>
      <c r="D23" s="1">
        <v>267.89299999999997</v>
      </c>
      <c r="E23" s="1">
        <v>228.33500000000001</v>
      </c>
      <c r="F23" s="1">
        <v>268.07</v>
      </c>
      <c r="G23" s="7">
        <v>1</v>
      </c>
      <c r="H23" s="1">
        <v>60</v>
      </c>
      <c r="I23" s="1" t="s">
        <v>37</v>
      </c>
      <c r="J23" s="1">
        <v>221.04</v>
      </c>
      <c r="K23" s="1">
        <f t="shared" si="2"/>
        <v>7.2950000000000159</v>
      </c>
      <c r="L23" s="1"/>
      <c r="M23" s="1"/>
      <c r="N23" s="1">
        <v>99.126000000000062</v>
      </c>
      <c r="O23" s="1">
        <f t="shared" si="3"/>
        <v>45.667000000000002</v>
      </c>
      <c r="P23" s="5">
        <f t="shared" si="9"/>
        <v>71.2072</v>
      </c>
      <c r="Q23" s="5">
        <f t="shared" si="4"/>
        <v>71.2072</v>
      </c>
      <c r="R23" s="5"/>
      <c r="S23" s="1"/>
      <c r="T23" s="1">
        <f t="shared" si="5"/>
        <v>9.6</v>
      </c>
      <c r="U23" s="1">
        <f t="shared" si="6"/>
        <v>8.0407296297107322</v>
      </c>
      <c r="V23" s="1">
        <v>49.563000000000002</v>
      </c>
      <c r="W23" s="1">
        <v>41.715000000000003</v>
      </c>
      <c r="X23" s="1">
        <v>44.471333333333298</v>
      </c>
      <c r="Y23" s="1">
        <v>72.367800000000003</v>
      </c>
      <c r="Z23" s="1">
        <v>63.969200000000001</v>
      </c>
      <c r="AA23" s="1">
        <v>54.990400000000001</v>
      </c>
      <c r="AB23" s="1">
        <v>62.152200000000001</v>
      </c>
      <c r="AC23" s="1">
        <v>59.7714</v>
      </c>
      <c r="AD23" s="1">
        <v>60.000999999999998</v>
      </c>
      <c r="AE23" s="1">
        <v>62.766599999999997</v>
      </c>
      <c r="AF23" s="1" t="s">
        <v>42</v>
      </c>
      <c r="AG23" s="1">
        <f t="shared" si="7"/>
        <v>71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x14ac:dyDescent="0.25">
      <c r="A24" s="1" t="s">
        <v>61</v>
      </c>
      <c r="B24" s="1" t="s">
        <v>36</v>
      </c>
      <c r="C24" s="1">
        <v>1063.665</v>
      </c>
      <c r="D24" s="1">
        <v>384.59399999999999</v>
      </c>
      <c r="E24" s="1">
        <v>693.08199999999999</v>
      </c>
      <c r="F24" s="1">
        <v>611.11699999999996</v>
      </c>
      <c r="G24" s="7">
        <v>1</v>
      </c>
      <c r="H24" s="1">
        <v>60</v>
      </c>
      <c r="I24" s="1" t="s">
        <v>37</v>
      </c>
      <c r="J24" s="1">
        <v>668.62</v>
      </c>
      <c r="K24" s="1">
        <f t="shared" si="2"/>
        <v>24.461999999999989</v>
      </c>
      <c r="L24" s="1"/>
      <c r="M24" s="1"/>
      <c r="N24" s="1">
        <v>263.49920000000031</v>
      </c>
      <c r="O24" s="17">
        <f t="shared" si="3"/>
        <v>138.6164</v>
      </c>
      <c r="P24" s="5">
        <f>9.6*O24-N24-F24</f>
        <v>456.10123999999973</v>
      </c>
      <c r="Q24" s="5">
        <f t="shared" si="4"/>
        <v>456.10123999999973</v>
      </c>
      <c r="R24" s="5"/>
      <c r="S24" s="1"/>
      <c r="T24" s="1">
        <f t="shared" si="5"/>
        <v>9.6</v>
      </c>
      <c r="U24" s="1">
        <f t="shared" si="6"/>
        <v>6.3096156010399946</v>
      </c>
      <c r="V24" s="1">
        <v>131.74959999999999</v>
      </c>
      <c r="W24" s="1">
        <v>134.4675</v>
      </c>
      <c r="X24" s="1">
        <v>145.54666666666699</v>
      </c>
      <c r="Y24" s="1">
        <v>201.18680000000001</v>
      </c>
      <c r="Z24" s="1">
        <v>198.99459999999999</v>
      </c>
      <c r="AA24" s="1">
        <v>199.39599999999999</v>
      </c>
      <c r="AB24" s="1">
        <v>200.26419999999999</v>
      </c>
      <c r="AC24" s="1">
        <v>212.56639999999999</v>
      </c>
      <c r="AD24" s="1">
        <v>202.9992</v>
      </c>
      <c r="AE24" s="1">
        <v>204.22020000000001</v>
      </c>
      <c r="AF24" s="1" t="s">
        <v>62</v>
      </c>
      <c r="AG24" s="1">
        <f t="shared" si="7"/>
        <v>456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x14ac:dyDescent="0.25">
      <c r="A25" s="1" t="s">
        <v>63</v>
      </c>
      <c r="B25" s="1" t="s">
        <v>36</v>
      </c>
      <c r="C25" s="1">
        <v>370.79300000000001</v>
      </c>
      <c r="D25" s="1">
        <v>373.08499999999998</v>
      </c>
      <c r="E25" s="1">
        <v>305.416</v>
      </c>
      <c r="F25" s="1">
        <v>358.733</v>
      </c>
      <c r="G25" s="7">
        <v>1</v>
      </c>
      <c r="H25" s="1">
        <v>30</v>
      </c>
      <c r="I25" s="1" t="s">
        <v>37</v>
      </c>
      <c r="J25" s="1">
        <v>316.55</v>
      </c>
      <c r="K25" s="1">
        <f t="shared" si="2"/>
        <v>-11.134000000000015</v>
      </c>
      <c r="L25" s="1"/>
      <c r="M25" s="1"/>
      <c r="N25" s="1">
        <v>133.6691999999999</v>
      </c>
      <c r="O25" s="1">
        <f t="shared" si="3"/>
        <v>61.083199999999998</v>
      </c>
      <c r="P25" s="5">
        <f>9.6*O25-N25-F25</f>
        <v>93.996519999999975</v>
      </c>
      <c r="Q25" s="5">
        <f t="shared" si="4"/>
        <v>93.996519999999975</v>
      </c>
      <c r="R25" s="5"/>
      <c r="S25" s="1"/>
      <c r="T25" s="1">
        <f t="shared" si="5"/>
        <v>9.6</v>
      </c>
      <c r="U25" s="1">
        <f t="shared" si="6"/>
        <v>8.0611723026953381</v>
      </c>
      <c r="V25" s="1">
        <v>66.834599999999995</v>
      </c>
      <c r="W25" s="1">
        <v>59.264249999999997</v>
      </c>
      <c r="X25" s="1">
        <v>63.216999999999999</v>
      </c>
      <c r="Y25" s="1">
        <v>25.075199999999999</v>
      </c>
      <c r="Z25" s="1">
        <v>46.075800000000001</v>
      </c>
      <c r="AA25" s="1">
        <v>53.784199999999998</v>
      </c>
      <c r="AB25" s="1">
        <v>52.867199999999997</v>
      </c>
      <c r="AC25" s="1">
        <v>49.1434</v>
      </c>
      <c r="AD25" s="1">
        <v>49.384799999999998</v>
      </c>
      <c r="AE25" s="1">
        <v>42.070999999999998</v>
      </c>
      <c r="AF25" s="1" t="s">
        <v>62</v>
      </c>
      <c r="AG25" s="1">
        <f t="shared" si="7"/>
        <v>94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x14ac:dyDescent="0.25">
      <c r="A26" s="1" t="s">
        <v>64</v>
      </c>
      <c r="B26" s="1" t="s">
        <v>36</v>
      </c>
      <c r="C26" s="1">
        <v>124.16200000000001</v>
      </c>
      <c r="D26" s="1">
        <v>270.69299999999998</v>
      </c>
      <c r="E26" s="1">
        <v>87.173000000000002</v>
      </c>
      <c r="F26" s="1">
        <v>252.85900000000001</v>
      </c>
      <c r="G26" s="7">
        <v>1</v>
      </c>
      <c r="H26" s="1">
        <v>30</v>
      </c>
      <c r="I26" s="1" t="s">
        <v>37</v>
      </c>
      <c r="J26" s="1">
        <v>130.80000000000001</v>
      </c>
      <c r="K26" s="1">
        <f t="shared" si="2"/>
        <v>-43.62700000000001</v>
      </c>
      <c r="L26" s="1"/>
      <c r="M26" s="1"/>
      <c r="N26" s="1">
        <v>167.7568</v>
      </c>
      <c r="O26" s="1">
        <f t="shared" si="3"/>
        <v>17.4346</v>
      </c>
      <c r="P26" s="5"/>
      <c r="Q26" s="5">
        <f t="shared" si="4"/>
        <v>0</v>
      </c>
      <c r="R26" s="5"/>
      <c r="S26" s="1"/>
      <c r="T26" s="1">
        <f t="shared" si="5"/>
        <v>24.125348445046061</v>
      </c>
      <c r="U26" s="1">
        <f t="shared" si="6"/>
        <v>24.125348445046061</v>
      </c>
      <c r="V26" s="1">
        <v>41.9392</v>
      </c>
      <c r="W26" s="1">
        <v>20.234749999999998</v>
      </c>
      <c r="X26" s="1">
        <v>27.946666666666701</v>
      </c>
      <c r="Y26" s="1">
        <v>30.622399999999999</v>
      </c>
      <c r="Z26" s="1">
        <v>23.3508</v>
      </c>
      <c r="AA26" s="1">
        <v>36.4392</v>
      </c>
      <c r="AB26" s="1">
        <v>42.9358</v>
      </c>
      <c r="AC26" s="1">
        <v>38.676000000000002</v>
      </c>
      <c r="AD26" s="1">
        <v>34.626199999999997</v>
      </c>
      <c r="AE26" s="1">
        <v>38.756599999999999</v>
      </c>
      <c r="AF26" s="1" t="s">
        <v>62</v>
      </c>
      <c r="AG26" s="1">
        <f t="shared" si="7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x14ac:dyDescent="0.25">
      <c r="A27" s="1" t="s">
        <v>65</v>
      </c>
      <c r="B27" s="1" t="s">
        <v>36</v>
      </c>
      <c r="C27" s="1">
        <v>442.61</v>
      </c>
      <c r="D27" s="1">
        <v>824.69799999999998</v>
      </c>
      <c r="E27" s="1">
        <v>495.01499999999999</v>
      </c>
      <c r="F27" s="1">
        <v>612.99400000000003</v>
      </c>
      <c r="G27" s="7">
        <v>1</v>
      </c>
      <c r="H27" s="1">
        <v>30</v>
      </c>
      <c r="I27" s="1" t="s">
        <v>37</v>
      </c>
      <c r="J27" s="1">
        <v>518.35</v>
      </c>
      <c r="K27" s="1">
        <f t="shared" si="2"/>
        <v>-23.335000000000036</v>
      </c>
      <c r="L27" s="1"/>
      <c r="M27" s="1"/>
      <c r="N27" s="1">
        <v>225.09479999999999</v>
      </c>
      <c r="O27" s="1">
        <f t="shared" si="3"/>
        <v>99.003</v>
      </c>
      <c r="P27" s="5">
        <f>9.6*O27-N27-F27</f>
        <v>112.33999999999992</v>
      </c>
      <c r="Q27" s="5">
        <f t="shared" si="4"/>
        <v>112.33999999999992</v>
      </c>
      <c r="R27" s="5"/>
      <c r="S27" s="1"/>
      <c r="T27" s="1">
        <f t="shared" si="5"/>
        <v>9.6</v>
      </c>
      <c r="U27" s="1">
        <f t="shared" si="6"/>
        <v>8.465286910497662</v>
      </c>
      <c r="V27" s="1">
        <v>112.5474</v>
      </c>
      <c r="W27" s="1">
        <v>88.408249999999995</v>
      </c>
      <c r="X27" s="1">
        <v>87.359333333333296</v>
      </c>
      <c r="Y27" s="1">
        <v>76.02</v>
      </c>
      <c r="Z27" s="1">
        <v>80.002200000000002</v>
      </c>
      <c r="AA27" s="1">
        <v>102.849</v>
      </c>
      <c r="AB27" s="1">
        <v>108.262</v>
      </c>
      <c r="AC27" s="1">
        <v>101.4766</v>
      </c>
      <c r="AD27" s="1">
        <v>97.410399999999996</v>
      </c>
      <c r="AE27" s="1">
        <v>80.507999999999996</v>
      </c>
      <c r="AF27" s="1" t="s">
        <v>62</v>
      </c>
      <c r="AG27" s="1">
        <f t="shared" si="7"/>
        <v>112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x14ac:dyDescent="0.25">
      <c r="A28" s="1" t="s">
        <v>66</v>
      </c>
      <c r="B28" s="1" t="s">
        <v>36</v>
      </c>
      <c r="C28" s="1">
        <v>34.433999999999997</v>
      </c>
      <c r="D28" s="1">
        <v>47.93</v>
      </c>
      <c r="E28" s="1">
        <v>20.783000000000001</v>
      </c>
      <c r="F28" s="1">
        <v>47.348999999999997</v>
      </c>
      <c r="G28" s="7">
        <v>1</v>
      </c>
      <c r="H28" s="1">
        <v>45</v>
      </c>
      <c r="I28" s="1" t="s">
        <v>37</v>
      </c>
      <c r="J28" s="1">
        <v>31.2</v>
      </c>
      <c r="K28" s="1">
        <f t="shared" si="2"/>
        <v>-10.416999999999998</v>
      </c>
      <c r="L28" s="1"/>
      <c r="M28" s="1"/>
      <c r="N28" s="1">
        <v>13.6052</v>
      </c>
      <c r="O28" s="1">
        <f t="shared" si="3"/>
        <v>4.1566000000000001</v>
      </c>
      <c r="P28" s="5"/>
      <c r="Q28" s="5">
        <f t="shared" si="4"/>
        <v>0</v>
      </c>
      <c r="R28" s="5"/>
      <c r="S28" s="1"/>
      <c r="T28" s="1">
        <f t="shared" si="5"/>
        <v>14.664437280469615</v>
      </c>
      <c r="U28" s="1">
        <f t="shared" si="6"/>
        <v>14.664437280469615</v>
      </c>
      <c r="V28" s="1">
        <v>6.8026</v>
      </c>
      <c r="W28" s="1">
        <v>4.4322499999999998</v>
      </c>
      <c r="X28" s="1">
        <v>5.4556666666666702</v>
      </c>
      <c r="Y28" s="1">
        <v>5.4862000000000002</v>
      </c>
      <c r="Z28" s="1">
        <v>7.2587999999999999</v>
      </c>
      <c r="AA28" s="1">
        <v>6.2203999999999997</v>
      </c>
      <c r="AB28" s="1">
        <v>7.6120000000000001</v>
      </c>
      <c r="AC28" s="1">
        <v>9.4957999999999991</v>
      </c>
      <c r="AD28" s="1">
        <v>9.0716000000000001</v>
      </c>
      <c r="AE28" s="1">
        <v>6.6155999999999997</v>
      </c>
      <c r="AF28" s="1"/>
      <c r="AG28" s="1">
        <f t="shared" si="7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x14ac:dyDescent="0.25">
      <c r="A29" s="1" t="s">
        <v>67</v>
      </c>
      <c r="B29" s="1" t="s">
        <v>36</v>
      </c>
      <c r="C29" s="1">
        <v>1531.26</v>
      </c>
      <c r="D29" s="1">
        <v>2902.1260000000002</v>
      </c>
      <c r="E29" s="1">
        <v>2005.606</v>
      </c>
      <c r="F29" s="1">
        <v>1865.587</v>
      </c>
      <c r="G29" s="7">
        <v>1</v>
      </c>
      <c r="H29" s="1">
        <v>40</v>
      </c>
      <c r="I29" s="1" t="s">
        <v>37</v>
      </c>
      <c r="J29" s="1">
        <v>2164.15</v>
      </c>
      <c r="K29" s="1">
        <f t="shared" si="2"/>
        <v>-158.5440000000001</v>
      </c>
      <c r="L29" s="1"/>
      <c r="M29" s="1"/>
      <c r="N29" s="1">
        <v>1281.8195999999989</v>
      </c>
      <c r="O29" s="1">
        <f t="shared" si="3"/>
        <v>401.12119999999999</v>
      </c>
      <c r="P29" s="5">
        <f>9.6*O29-N29-F29</f>
        <v>703.35692000000063</v>
      </c>
      <c r="Q29" s="5">
        <f t="shared" si="4"/>
        <v>703.35692000000063</v>
      </c>
      <c r="R29" s="5"/>
      <c r="S29" s="1"/>
      <c r="T29" s="1">
        <f t="shared" si="5"/>
        <v>9.6</v>
      </c>
      <c r="U29" s="1">
        <f t="shared" si="6"/>
        <v>7.8465226968806414</v>
      </c>
      <c r="V29" s="1">
        <v>427.27319999999997</v>
      </c>
      <c r="W29" s="1">
        <v>313.45474999999999</v>
      </c>
      <c r="X29" s="1">
        <v>311.18799999999999</v>
      </c>
      <c r="Y29" s="1">
        <v>307.12099999999998</v>
      </c>
      <c r="Z29" s="1">
        <v>367.20139999999998</v>
      </c>
      <c r="AA29" s="1">
        <v>348.971</v>
      </c>
      <c r="AB29" s="1">
        <v>352.45859999999999</v>
      </c>
      <c r="AC29" s="1">
        <v>352.26280000000003</v>
      </c>
      <c r="AD29" s="1">
        <v>343.04079999999999</v>
      </c>
      <c r="AE29" s="1">
        <v>338.72460000000001</v>
      </c>
      <c r="AF29" s="1"/>
      <c r="AG29" s="1">
        <f t="shared" si="7"/>
        <v>703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x14ac:dyDescent="0.25">
      <c r="A30" s="1" t="s">
        <v>68</v>
      </c>
      <c r="B30" s="1" t="s">
        <v>36</v>
      </c>
      <c r="C30" s="1">
        <v>81.165000000000006</v>
      </c>
      <c r="D30" s="1"/>
      <c r="E30" s="1">
        <v>55.731000000000002</v>
      </c>
      <c r="F30" s="1">
        <v>19.696999999999999</v>
      </c>
      <c r="G30" s="7">
        <v>1</v>
      </c>
      <c r="H30" s="1">
        <v>40</v>
      </c>
      <c r="I30" s="1" t="s">
        <v>37</v>
      </c>
      <c r="J30" s="1">
        <v>53.15</v>
      </c>
      <c r="K30" s="1">
        <f t="shared" si="2"/>
        <v>2.5810000000000031</v>
      </c>
      <c r="L30" s="1"/>
      <c r="M30" s="1"/>
      <c r="N30" s="1">
        <v>0</v>
      </c>
      <c r="O30" s="1">
        <f t="shared" si="3"/>
        <v>11.1462</v>
      </c>
      <c r="P30" s="5">
        <f>9*O30-N30-F30</f>
        <v>80.618799999999993</v>
      </c>
      <c r="Q30" s="5">
        <f t="shared" si="4"/>
        <v>80.618799999999993</v>
      </c>
      <c r="R30" s="5"/>
      <c r="S30" s="1"/>
      <c r="T30" s="1">
        <f t="shared" si="5"/>
        <v>9</v>
      </c>
      <c r="U30" s="1">
        <f t="shared" si="6"/>
        <v>1.7671493423767741</v>
      </c>
      <c r="V30" s="1">
        <v>5.5250000000000004</v>
      </c>
      <c r="W30" s="1">
        <v>10.154999999999999</v>
      </c>
      <c r="X30" s="1">
        <v>10.1603333333333</v>
      </c>
      <c r="Y30" s="1">
        <v>2.0581999999999998</v>
      </c>
      <c r="Z30" s="1">
        <v>4.0644</v>
      </c>
      <c r="AA30" s="1">
        <v>6.7118000000000002</v>
      </c>
      <c r="AB30" s="1">
        <v>5.9913999999999996</v>
      </c>
      <c r="AC30" s="1">
        <v>4.9480000000000004</v>
      </c>
      <c r="AD30" s="1">
        <v>5.2236000000000002</v>
      </c>
      <c r="AE30" s="1">
        <v>2.5358000000000001</v>
      </c>
      <c r="AF30" s="1" t="s">
        <v>69</v>
      </c>
      <c r="AG30" s="1">
        <f t="shared" si="7"/>
        <v>81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1:46" x14ac:dyDescent="0.25">
      <c r="A31" s="1" t="s">
        <v>70</v>
      </c>
      <c r="B31" s="1" t="s">
        <v>36</v>
      </c>
      <c r="C31" s="1">
        <v>233.77</v>
      </c>
      <c r="D31" s="1">
        <v>16.527000000000001</v>
      </c>
      <c r="E31" s="1">
        <v>170.57400000000001</v>
      </c>
      <c r="F31" s="1">
        <v>39.023000000000003</v>
      </c>
      <c r="G31" s="7">
        <v>1</v>
      </c>
      <c r="H31" s="1">
        <v>30</v>
      </c>
      <c r="I31" s="1" t="s">
        <v>37</v>
      </c>
      <c r="J31" s="1">
        <v>179.05</v>
      </c>
      <c r="K31" s="1">
        <f t="shared" si="2"/>
        <v>-8.4759999999999991</v>
      </c>
      <c r="L31" s="1"/>
      <c r="M31" s="1"/>
      <c r="N31" s="1">
        <v>43.314399999999978</v>
      </c>
      <c r="O31" s="1">
        <f t="shared" si="3"/>
        <v>34.114800000000002</v>
      </c>
      <c r="P31" s="5">
        <f>9*O31-N31-F31</f>
        <v>224.69580000000005</v>
      </c>
      <c r="Q31" s="5">
        <f t="shared" si="4"/>
        <v>224.69580000000005</v>
      </c>
      <c r="R31" s="5"/>
      <c r="S31" s="1"/>
      <c r="T31" s="1">
        <f t="shared" si="5"/>
        <v>9</v>
      </c>
      <c r="U31" s="1">
        <f t="shared" si="6"/>
        <v>2.4135389918744936</v>
      </c>
      <c r="V31" s="1">
        <v>21.6572</v>
      </c>
      <c r="W31" s="1">
        <v>2.0470000000000002</v>
      </c>
      <c r="X31" s="1">
        <v>2.7293333333333298</v>
      </c>
      <c r="Y31" s="1">
        <v>20.6708</v>
      </c>
      <c r="Z31" s="1">
        <v>7.4669999999999996</v>
      </c>
      <c r="AA31" s="1">
        <v>34.158200000000001</v>
      </c>
      <c r="AB31" s="1">
        <v>36.9754</v>
      </c>
      <c r="AC31" s="1">
        <v>29.041399999999999</v>
      </c>
      <c r="AD31" s="1">
        <v>26.642800000000001</v>
      </c>
      <c r="AE31" s="1">
        <v>38.744199999999999</v>
      </c>
      <c r="AF31" s="1" t="s">
        <v>62</v>
      </c>
      <c r="AG31" s="1">
        <f t="shared" si="7"/>
        <v>225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1:46" x14ac:dyDescent="0.25">
      <c r="A32" s="1" t="s">
        <v>71</v>
      </c>
      <c r="B32" s="1" t="s">
        <v>36</v>
      </c>
      <c r="C32" s="1">
        <v>32.979999999999997</v>
      </c>
      <c r="D32" s="1"/>
      <c r="E32" s="1">
        <v>7.5650000000000004</v>
      </c>
      <c r="F32" s="1">
        <v>24.704999999999998</v>
      </c>
      <c r="G32" s="7">
        <v>1</v>
      </c>
      <c r="H32" s="1">
        <v>50</v>
      </c>
      <c r="I32" s="1" t="s">
        <v>37</v>
      </c>
      <c r="J32" s="1">
        <v>6.3</v>
      </c>
      <c r="K32" s="1">
        <f t="shared" si="2"/>
        <v>1.2650000000000006</v>
      </c>
      <c r="L32" s="1"/>
      <c r="M32" s="1"/>
      <c r="N32" s="1">
        <v>0</v>
      </c>
      <c r="O32" s="1">
        <f t="shared" si="3"/>
        <v>1.5130000000000001</v>
      </c>
      <c r="P32" s="5"/>
      <c r="Q32" s="5">
        <f t="shared" si="4"/>
        <v>0</v>
      </c>
      <c r="R32" s="5"/>
      <c r="S32" s="1"/>
      <c r="T32" s="1">
        <f t="shared" si="5"/>
        <v>16.328486450760078</v>
      </c>
      <c r="U32" s="1">
        <f t="shared" si="6"/>
        <v>16.328486450760078</v>
      </c>
      <c r="V32" s="1">
        <v>0.55159999999999998</v>
      </c>
      <c r="W32" s="1">
        <v>3.4159999999999999</v>
      </c>
      <c r="X32" s="1">
        <v>4.25</v>
      </c>
      <c r="Y32" s="1">
        <v>13.583600000000001</v>
      </c>
      <c r="Z32" s="1">
        <v>10.266</v>
      </c>
      <c r="AA32" s="1">
        <v>11.497</v>
      </c>
      <c r="AB32" s="1">
        <v>12.247</v>
      </c>
      <c r="AC32" s="1">
        <v>4.4240000000000004</v>
      </c>
      <c r="AD32" s="1">
        <v>3.2707999999999999</v>
      </c>
      <c r="AE32" s="1">
        <v>22.507200000000001</v>
      </c>
      <c r="AF32" s="20" t="s">
        <v>149</v>
      </c>
      <c r="AG32" s="1">
        <f t="shared" si="7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 spans="1:46" x14ac:dyDescent="0.25">
      <c r="A33" s="1" t="s">
        <v>72</v>
      </c>
      <c r="B33" s="1" t="s">
        <v>36</v>
      </c>
      <c r="C33" s="1">
        <v>27.536000000000001</v>
      </c>
      <c r="D33" s="1"/>
      <c r="E33" s="1">
        <v>11.974</v>
      </c>
      <c r="F33" s="1">
        <v>15.561999999999999</v>
      </c>
      <c r="G33" s="7">
        <v>1</v>
      </c>
      <c r="H33" s="1">
        <v>50</v>
      </c>
      <c r="I33" s="1" t="s">
        <v>37</v>
      </c>
      <c r="J33" s="1">
        <v>9.1</v>
      </c>
      <c r="K33" s="1">
        <f t="shared" si="2"/>
        <v>2.8740000000000006</v>
      </c>
      <c r="L33" s="1"/>
      <c r="M33" s="1"/>
      <c r="N33" s="1">
        <v>0</v>
      </c>
      <c r="O33" s="1">
        <f t="shared" si="3"/>
        <v>2.3948</v>
      </c>
      <c r="P33" s="5">
        <f t="shared" si="8"/>
        <v>8.386000000000001</v>
      </c>
      <c r="Q33" s="5">
        <v>0</v>
      </c>
      <c r="R33" s="5">
        <v>0</v>
      </c>
      <c r="S33" s="1" t="s">
        <v>154</v>
      </c>
      <c r="T33" s="1">
        <f t="shared" si="5"/>
        <v>6.4982462001002164</v>
      </c>
      <c r="U33" s="1">
        <f t="shared" si="6"/>
        <v>6.4982462001002164</v>
      </c>
      <c r="V33" s="1">
        <v>0</v>
      </c>
      <c r="W33" s="1">
        <v>2.7040000000000002</v>
      </c>
      <c r="X33" s="1">
        <v>3.6053333333333302</v>
      </c>
      <c r="Y33" s="1">
        <v>6.0679999999999996</v>
      </c>
      <c r="Z33" s="1">
        <v>3.9060000000000001</v>
      </c>
      <c r="AA33" s="1">
        <v>3.4775999999999998</v>
      </c>
      <c r="AB33" s="1">
        <v>4.0616000000000003</v>
      </c>
      <c r="AC33" s="1">
        <v>5.5157999999999996</v>
      </c>
      <c r="AD33" s="1">
        <v>4.3541999999999996</v>
      </c>
      <c r="AE33" s="1">
        <v>12.6754</v>
      </c>
      <c r="AF33" s="1" t="s">
        <v>157</v>
      </c>
      <c r="AG33" s="1">
        <f t="shared" si="7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 spans="1:46" x14ac:dyDescent="0.25">
      <c r="A34" s="1" t="s">
        <v>73</v>
      </c>
      <c r="B34" s="1" t="s">
        <v>41</v>
      </c>
      <c r="C34" s="1">
        <v>760</v>
      </c>
      <c r="D34" s="1">
        <v>3234</v>
      </c>
      <c r="E34" s="1">
        <v>1543</v>
      </c>
      <c r="F34" s="1">
        <v>2015</v>
      </c>
      <c r="G34" s="7">
        <v>0.4</v>
      </c>
      <c r="H34" s="1">
        <v>45</v>
      </c>
      <c r="I34" s="1" t="s">
        <v>37</v>
      </c>
      <c r="J34" s="1">
        <v>1894</v>
      </c>
      <c r="K34" s="1">
        <f t="shared" si="2"/>
        <v>-351</v>
      </c>
      <c r="L34" s="1"/>
      <c r="M34" s="1"/>
      <c r="N34" s="1">
        <v>1189.1999999999989</v>
      </c>
      <c r="O34" s="1">
        <f t="shared" si="3"/>
        <v>308.60000000000002</v>
      </c>
      <c r="P34" s="5"/>
      <c r="Q34" s="5">
        <f t="shared" si="4"/>
        <v>0</v>
      </c>
      <c r="R34" s="5"/>
      <c r="S34" s="1"/>
      <c r="T34" s="1">
        <f t="shared" si="5"/>
        <v>10.383020090732336</v>
      </c>
      <c r="U34" s="1">
        <f t="shared" si="6"/>
        <v>10.383020090732336</v>
      </c>
      <c r="V34" s="1">
        <v>396.4</v>
      </c>
      <c r="W34" s="1">
        <v>256.25</v>
      </c>
      <c r="X34" s="1">
        <v>232.333333333333</v>
      </c>
      <c r="Y34" s="1">
        <v>238.4</v>
      </c>
      <c r="Z34" s="1">
        <v>274.2</v>
      </c>
      <c r="AA34" s="1">
        <v>321.60000000000002</v>
      </c>
      <c r="AB34" s="1">
        <v>306</v>
      </c>
      <c r="AC34" s="1">
        <v>285.2</v>
      </c>
      <c r="AD34" s="1">
        <v>286.39999999999998</v>
      </c>
      <c r="AE34" s="1">
        <v>311</v>
      </c>
      <c r="AF34" s="1" t="s">
        <v>74</v>
      </c>
      <c r="AG34" s="1">
        <f t="shared" si="7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spans="1:46" x14ac:dyDescent="0.25">
      <c r="A35" s="1" t="s">
        <v>75</v>
      </c>
      <c r="B35" s="1" t="s">
        <v>41</v>
      </c>
      <c r="C35" s="1">
        <v>649</v>
      </c>
      <c r="D35" s="1">
        <v>420</v>
      </c>
      <c r="E35" s="1">
        <v>507</v>
      </c>
      <c r="F35" s="1">
        <v>524</v>
      </c>
      <c r="G35" s="7">
        <v>0.45</v>
      </c>
      <c r="H35" s="1">
        <v>50</v>
      </c>
      <c r="I35" s="1" t="s">
        <v>37</v>
      </c>
      <c r="J35" s="1">
        <v>496</v>
      </c>
      <c r="K35" s="1">
        <f t="shared" si="2"/>
        <v>11</v>
      </c>
      <c r="L35" s="1"/>
      <c r="M35" s="1"/>
      <c r="N35" s="1">
        <v>0</v>
      </c>
      <c r="O35" s="1">
        <f t="shared" si="3"/>
        <v>101.4</v>
      </c>
      <c r="P35" s="5">
        <f>9.6*O35-N35-F35</f>
        <v>449.44000000000005</v>
      </c>
      <c r="Q35" s="5">
        <f t="shared" si="4"/>
        <v>449.44000000000005</v>
      </c>
      <c r="R35" s="5"/>
      <c r="S35" s="1"/>
      <c r="T35" s="1">
        <f t="shared" si="5"/>
        <v>9.6</v>
      </c>
      <c r="U35" s="1">
        <f t="shared" si="6"/>
        <v>5.167652859960552</v>
      </c>
      <c r="V35" s="1">
        <v>76.599999999999994</v>
      </c>
      <c r="W35" s="1">
        <v>118.25</v>
      </c>
      <c r="X35" s="1">
        <v>110</v>
      </c>
      <c r="Y35" s="1">
        <v>111.6</v>
      </c>
      <c r="Z35" s="1">
        <v>94.4</v>
      </c>
      <c r="AA35" s="1">
        <v>101.6</v>
      </c>
      <c r="AB35" s="1">
        <v>79.599999999999994</v>
      </c>
      <c r="AC35" s="1">
        <v>37.799999999999997</v>
      </c>
      <c r="AD35" s="1">
        <v>54</v>
      </c>
      <c r="AE35" s="1">
        <v>64</v>
      </c>
      <c r="AF35" s="1"/>
      <c r="AG35" s="1">
        <f t="shared" si="7"/>
        <v>202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spans="1:46" x14ac:dyDescent="0.25">
      <c r="A36" s="1" t="s">
        <v>76</v>
      </c>
      <c r="B36" s="1" t="s">
        <v>41</v>
      </c>
      <c r="C36" s="1">
        <v>1082</v>
      </c>
      <c r="D36" s="1">
        <v>1440</v>
      </c>
      <c r="E36" s="1">
        <v>1202</v>
      </c>
      <c r="F36" s="1">
        <v>1059</v>
      </c>
      <c r="G36" s="7">
        <v>0.4</v>
      </c>
      <c r="H36" s="1">
        <v>45</v>
      </c>
      <c r="I36" s="1" t="s">
        <v>37</v>
      </c>
      <c r="J36" s="1">
        <v>1443</v>
      </c>
      <c r="K36" s="1">
        <f t="shared" si="2"/>
        <v>-241</v>
      </c>
      <c r="L36" s="1"/>
      <c r="M36" s="1"/>
      <c r="N36" s="1">
        <v>455.60000000000042</v>
      </c>
      <c r="O36" s="1">
        <f t="shared" si="3"/>
        <v>240.4</v>
      </c>
      <c r="P36" s="5">
        <f>9.6*O36-N36-F36</f>
        <v>793.23999999999978</v>
      </c>
      <c r="Q36" s="5">
        <f t="shared" si="4"/>
        <v>793.23999999999978</v>
      </c>
      <c r="R36" s="5"/>
      <c r="S36" s="1"/>
      <c r="T36" s="1">
        <f t="shared" si="5"/>
        <v>9.6</v>
      </c>
      <c r="U36" s="1">
        <f t="shared" si="6"/>
        <v>6.3003327787021641</v>
      </c>
      <c r="V36" s="1">
        <v>227.8</v>
      </c>
      <c r="W36" s="1">
        <v>195.75</v>
      </c>
      <c r="X36" s="1">
        <v>198</v>
      </c>
      <c r="Y36" s="1">
        <v>211.8</v>
      </c>
      <c r="Z36" s="1">
        <v>210.2</v>
      </c>
      <c r="AA36" s="1">
        <v>220.6</v>
      </c>
      <c r="AB36" s="1">
        <v>220.4</v>
      </c>
      <c r="AC36" s="1">
        <v>231</v>
      </c>
      <c r="AD36" s="1">
        <v>245.6</v>
      </c>
      <c r="AE36" s="1">
        <v>230.8</v>
      </c>
      <c r="AF36" s="1" t="s">
        <v>74</v>
      </c>
      <c r="AG36" s="1">
        <f t="shared" si="7"/>
        <v>317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</row>
    <row r="37" spans="1:46" x14ac:dyDescent="0.25">
      <c r="A37" s="1" t="s">
        <v>77</v>
      </c>
      <c r="B37" s="1" t="s">
        <v>36</v>
      </c>
      <c r="C37" s="1">
        <v>1026.26</v>
      </c>
      <c r="D37" s="1">
        <v>982.75</v>
      </c>
      <c r="E37" s="1">
        <v>777.31500000000005</v>
      </c>
      <c r="F37" s="1">
        <v>984.73</v>
      </c>
      <c r="G37" s="7">
        <v>1</v>
      </c>
      <c r="H37" s="1">
        <v>45</v>
      </c>
      <c r="I37" s="1" t="s">
        <v>37</v>
      </c>
      <c r="J37" s="1">
        <v>723.7</v>
      </c>
      <c r="K37" s="1">
        <f t="shared" si="2"/>
        <v>53.615000000000009</v>
      </c>
      <c r="L37" s="1"/>
      <c r="M37" s="1"/>
      <c r="N37" s="1">
        <v>356.10880000000031</v>
      </c>
      <c r="O37" s="1">
        <f t="shared" si="3"/>
        <v>155.46300000000002</v>
      </c>
      <c r="P37" s="5">
        <f>9.6*O37-N37-F37</f>
        <v>151.60599999999977</v>
      </c>
      <c r="Q37" s="5">
        <f t="shared" si="4"/>
        <v>151.60599999999977</v>
      </c>
      <c r="R37" s="5"/>
      <c r="S37" s="1"/>
      <c r="T37" s="1">
        <f t="shared" si="5"/>
        <v>9.6</v>
      </c>
      <c r="U37" s="1">
        <f t="shared" si="6"/>
        <v>8.6248097618082777</v>
      </c>
      <c r="V37" s="1">
        <v>178.05439999999999</v>
      </c>
      <c r="W37" s="1">
        <v>126.10575</v>
      </c>
      <c r="X37" s="1">
        <v>168.63833333333301</v>
      </c>
      <c r="Y37" s="1">
        <v>122.29519999999999</v>
      </c>
      <c r="Z37" s="1">
        <v>129.46340000000001</v>
      </c>
      <c r="AA37" s="1">
        <v>137.619</v>
      </c>
      <c r="AB37" s="1">
        <v>157.10659999999999</v>
      </c>
      <c r="AC37" s="1">
        <v>163.69280000000001</v>
      </c>
      <c r="AD37" s="1">
        <v>137.5</v>
      </c>
      <c r="AE37" s="1">
        <v>155.732</v>
      </c>
      <c r="AF37" s="1" t="s">
        <v>62</v>
      </c>
      <c r="AG37" s="1">
        <f t="shared" si="7"/>
        <v>152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 spans="1:46" x14ac:dyDescent="0.25">
      <c r="A38" s="1" t="s">
        <v>78</v>
      </c>
      <c r="B38" s="1" t="s">
        <v>41</v>
      </c>
      <c r="C38" s="1">
        <v>433</v>
      </c>
      <c r="D38" s="1">
        <v>704</v>
      </c>
      <c r="E38" s="1">
        <v>602</v>
      </c>
      <c r="F38" s="1">
        <v>426</v>
      </c>
      <c r="G38" s="7">
        <v>0.45</v>
      </c>
      <c r="H38" s="1">
        <v>45</v>
      </c>
      <c r="I38" s="1" t="s">
        <v>37</v>
      </c>
      <c r="J38" s="1">
        <v>606</v>
      </c>
      <c r="K38" s="1">
        <f t="shared" ref="K38:K69" si="10">E38-J38</f>
        <v>-4</v>
      </c>
      <c r="L38" s="1"/>
      <c r="M38" s="1"/>
      <c r="N38" s="1">
        <v>207.19999999999979</v>
      </c>
      <c r="O38" s="1">
        <f t="shared" si="3"/>
        <v>120.4</v>
      </c>
      <c r="P38" s="5">
        <f t="shared" si="8"/>
        <v>570.80000000000018</v>
      </c>
      <c r="Q38" s="5">
        <f t="shared" si="4"/>
        <v>570.80000000000018</v>
      </c>
      <c r="R38" s="5"/>
      <c r="S38" s="1"/>
      <c r="T38" s="1">
        <f t="shared" si="5"/>
        <v>10</v>
      </c>
      <c r="U38" s="1">
        <f t="shared" si="6"/>
        <v>5.2591362126245826</v>
      </c>
      <c r="V38" s="1">
        <v>103.6</v>
      </c>
      <c r="W38" s="1">
        <v>88.75</v>
      </c>
      <c r="X38" s="1">
        <v>85</v>
      </c>
      <c r="Y38" s="1">
        <v>88.8</v>
      </c>
      <c r="Z38" s="1">
        <v>110.4</v>
      </c>
      <c r="AA38" s="1">
        <v>116.2</v>
      </c>
      <c r="AB38" s="1">
        <v>96.6</v>
      </c>
      <c r="AC38" s="1">
        <v>86.8</v>
      </c>
      <c r="AD38" s="1">
        <v>79.599999999999994</v>
      </c>
      <c r="AE38" s="1">
        <v>78.400000000000006</v>
      </c>
      <c r="AF38" s="1"/>
      <c r="AG38" s="1">
        <f t="shared" si="7"/>
        <v>257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</row>
    <row r="39" spans="1:46" x14ac:dyDescent="0.25">
      <c r="A39" s="1" t="s">
        <v>79</v>
      </c>
      <c r="B39" s="1" t="s">
        <v>41</v>
      </c>
      <c r="C39" s="1">
        <v>555</v>
      </c>
      <c r="D39" s="1">
        <v>372</v>
      </c>
      <c r="E39" s="1">
        <v>476</v>
      </c>
      <c r="F39" s="1">
        <v>332</v>
      </c>
      <c r="G39" s="7">
        <v>0.35</v>
      </c>
      <c r="H39" s="1">
        <v>40</v>
      </c>
      <c r="I39" s="1" t="s">
        <v>37</v>
      </c>
      <c r="J39" s="1">
        <v>498</v>
      </c>
      <c r="K39" s="1">
        <f t="shared" si="10"/>
        <v>-22</v>
      </c>
      <c r="L39" s="1"/>
      <c r="M39" s="1"/>
      <c r="N39" s="1">
        <v>120</v>
      </c>
      <c r="O39" s="1">
        <f t="shared" si="3"/>
        <v>95.2</v>
      </c>
      <c r="P39" s="5">
        <f t="shared" si="8"/>
        <v>500</v>
      </c>
      <c r="Q39" s="5">
        <f t="shared" si="4"/>
        <v>500</v>
      </c>
      <c r="R39" s="5"/>
      <c r="S39" s="1"/>
      <c r="T39" s="1">
        <f t="shared" si="5"/>
        <v>10</v>
      </c>
      <c r="U39" s="1">
        <f t="shared" si="6"/>
        <v>4.7478991596638656</v>
      </c>
      <c r="V39" s="1">
        <v>79</v>
      </c>
      <c r="W39" s="1">
        <v>87.25</v>
      </c>
      <c r="X39" s="1">
        <v>79.6666666666667</v>
      </c>
      <c r="Y39" s="1">
        <v>113.6</v>
      </c>
      <c r="Z39" s="1">
        <v>111.2</v>
      </c>
      <c r="AA39" s="1">
        <v>86.4</v>
      </c>
      <c r="AB39" s="1">
        <v>88.6</v>
      </c>
      <c r="AC39" s="1">
        <v>78</v>
      </c>
      <c r="AD39" s="1">
        <v>69</v>
      </c>
      <c r="AE39" s="1">
        <v>71</v>
      </c>
      <c r="AF39" s="1" t="s">
        <v>80</v>
      </c>
      <c r="AG39" s="1">
        <f t="shared" si="7"/>
        <v>175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</row>
    <row r="40" spans="1:46" x14ac:dyDescent="0.25">
      <c r="A40" s="1" t="s">
        <v>81</v>
      </c>
      <c r="B40" s="1" t="s">
        <v>36</v>
      </c>
      <c r="C40" s="1">
        <v>145.92099999999999</v>
      </c>
      <c r="D40" s="1">
        <v>323.80799999999999</v>
      </c>
      <c r="E40" s="1">
        <v>114.592</v>
      </c>
      <c r="F40" s="1">
        <v>289.74200000000002</v>
      </c>
      <c r="G40" s="7">
        <v>1</v>
      </c>
      <c r="H40" s="1">
        <v>40</v>
      </c>
      <c r="I40" s="1" t="s">
        <v>37</v>
      </c>
      <c r="J40" s="1">
        <v>122.7</v>
      </c>
      <c r="K40" s="1">
        <f t="shared" si="10"/>
        <v>-8.1080000000000041</v>
      </c>
      <c r="L40" s="1"/>
      <c r="M40" s="1"/>
      <c r="N40" s="1">
        <v>75.617199999999968</v>
      </c>
      <c r="O40" s="1">
        <f t="shared" si="3"/>
        <v>22.918399999999998</v>
      </c>
      <c r="P40" s="5"/>
      <c r="Q40" s="5">
        <f t="shared" si="4"/>
        <v>0</v>
      </c>
      <c r="R40" s="5"/>
      <c r="S40" s="1"/>
      <c r="T40" s="1">
        <f t="shared" si="5"/>
        <v>15.94174113376152</v>
      </c>
      <c r="U40" s="1">
        <f t="shared" si="6"/>
        <v>15.94174113376152</v>
      </c>
      <c r="V40" s="1">
        <v>37.808599999999998</v>
      </c>
      <c r="W40" s="1">
        <v>58.3705</v>
      </c>
      <c r="X40" s="1">
        <v>70.653666666666695</v>
      </c>
      <c r="Y40" s="1">
        <v>67.445599999999999</v>
      </c>
      <c r="Z40" s="1">
        <v>53.821199999999997</v>
      </c>
      <c r="AA40" s="1">
        <v>52.868600000000001</v>
      </c>
      <c r="AB40" s="1">
        <v>67.298400000000001</v>
      </c>
      <c r="AC40" s="1">
        <v>43.497</v>
      </c>
      <c r="AD40" s="1">
        <v>28.904</v>
      </c>
      <c r="AE40" s="1">
        <v>61.209800000000001</v>
      </c>
      <c r="AF40" s="1" t="s">
        <v>82</v>
      </c>
      <c r="AG40" s="1">
        <f t="shared" si="7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</row>
    <row r="41" spans="1:46" x14ac:dyDescent="0.25">
      <c r="A41" s="1" t="s">
        <v>83</v>
      </c>
      <c r="B41" s="1" t="s">
        <v>41</v>
      </c>
      <c r="C41" s="1">
        <v>397</v>
      </c>
      <c r="D41" s="1">
        <v>540</v>
      </c>
      <c r="E41" s="1">
        <v>480</v>
      </c>
      <c r="F41" s="1">
        <v>355</v>
      </c>
      <c r="G41" s="7">
        <v>0.4</v>
      </c>
      <c r="H41" s="1">
        <v>40</v>
      </c>
      <c r="I41" s="1" t="s">
        <v>37</v>
      </c>
      <c r="J41" s="1">
        <v>501</v>
      </c>
      <c r="K41" s="1">
        <f t="shared" si="10"/>
        <v>-21</v>
      </c>
      <c r="L41" s="1"/>
      <c r="M41" s="1"/>
      <c r="N41" s="1">
        <v>169.1999999999999</v>
      </c>
      <c r="O41" s="1">
        <f t="shared" si="3"/>
        <v>96</v>
      </c>
      <c r="P41" s="5">
        <f t="shared" si="8"/>
        <v>435.80000000000007</v>
      </c>
      <c r="Q41" s="5">
        <f t="shared" si="4"/>
        <v>435.80000000000007</v>
      </c>
      <c r="R41" s="5"/>
      <c r="S41" s="1"/>
      <c r="T41" s="1">
        <f t="shared" si="5"/>
        <v>10</v>
      </c>
      <c r="U41" s="1">
        <f t="shared" si="6"/>
        <v>5.4604166666666663</v>
      </c>
      <c r="V41" s="1">
        <v>84.6</v>
      </c>
      <c r="W41" s="1">
        <v>78.25</v>
      </c>
      <c r="X41" s="1">
        <v>73</v>
      </c>
      <c r="Y41" s="1">
        <v>65.8</v>
      </c>
      <c r="Z41" s="1">
        <v>64</v>
      </c>
      <c r="AA41" s="1">
        <v>92.6</v>
      </c>
      <c r="AB41" s="1">
        <v>87</v>
      </c>
      <c r="AC41" s="1">
        <v>80.8</v>
      </c>
      <c r="AD41" s="1">
        <v>97</v>
      </c>
      <c r="AE41" s="1">
        <v>100.8</v>
      </c>
      <c r="AF41" s="1"/>
      <c r="AG41" s="1">
        <f t="shared" si="7"/>
        <v>174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</row>
    <row r="42" spans="1:46" x14ac:dyDescent="0.25">
      <c r="A42" s="1" t="s">
        <v>84</v>
      </c>
      <c r="B42" s="1" t="s">
        <v>41</v>
      </c>
      <c r="C42" s="1">
        <v>637</v>
      </c>
      <c r="D42" s="1">
        <v>228</v>
      </c>
      <c r="E42" s="1">
        <v>546</v>
      </c>
      <c r="F42" s="1">
        <v>205</v>
      </c>
      <c r="G42" s="7">
        <v>0.4</v>
      </c>
      <c r="H42" s="1">
        <v>45</v>
      </c>
      <c r="I42" s="1" t="s">
        <v>37</v>
      </c>
      <c r="J42" s="1">
        <v>564</v>
      </c>
      <c r="K42" s="1">
        <f t="shared" si="10"/>
        <v>-18</v>
      </c>
      <c r="L42" s="1"/>
      <c r="M42" s="1"/>
      <c r="N42" s="1">
        <v>151.59999999999991</v>
      </c>
      <c r="O42" s="1">
        <f t="shared" si="3"/>
        <v>109.2</v>
      </c>
      <c r="P42" s="5">
        <f t="shared" si="8"/>
        <v>735.40000000000009</v>
      </c>
      <c r="Q42" s="5">
        <f t="shared" si="4"/>
        <v>735.40000000000009</v>
      </c>
      <c r="R42" s="5"/>
      <c r="S42" s="1"/>
      <c r="T42" s="1">
        <f t="shared" si="5"/>
        <v>10</v>
      </c>
      <c r="U42" s="1">
        <f t="shared" si="6"/>
        <v>3.2655677655677646</v>
      </c>
      <c r="V42" s="1">
        <v>75.8</v>
      </c>
      <c r="W42" s="1">
        <v>72.25</v>
      </c>
      <c r="X42" s="1">
        <v>91</v>
      </c>
      <c r="Y42" s="1">
        <v>83.2</v>
      </c>
      <c r="Z42" s="1">
        <v>72.2</v>
      </c>
      <c r="AA42" s="1">
        <v>98.2</v>
      </c>
      <c r="AB42" s="1">
        <v>92.4</v>
      </c>
      <c r="AC42" s="1">
        <v>72.599999999999994</v>
      </c>
      <c r="AD42" s="1">
        <v>87.4</v>
      </c>
      <c r="AE42" s="1">
        <v>89.8</v>
      </c>
      <c r="AF42" s="1" t="s">
        <v>74</v>
      </c>
      <c r="AG42" s="1">
        <f t="shared" si="7"/>
        <v>294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  <row r="43" spans="1:46" x14ac:dyDescent="0.25">
      <c r="A43" s="1" t="s">
        <v>85</v>
      </c>
      <c r="B43" s="1" t="s">
        <v>36</v>
      </c>
      <c r="C43" s="1">
        <v>217.499</v>
      </c>
      <c r="D43" s="1">
        <v>347.08699999999999</v>
      </c>
      <c r="E43" s="1">
        <v>173.91200000000001</v>
      </c>
      <c r="F43" s="1">
        <v>312.84399999999999</v>
      </c>
      <c r="G43" s="7">
        <v>1</v>
      </c>
      <c r="H43" s="1">
        <v>40</v>
      </c>
      <c r="I43" s="1" t="s">
        <v>37</v>
      </c>
      <c r="J43" s="1">
        <v>191</v>
      </c>
      <c r="K43" s="1">
        <f t="shared" si="10"/>
        <v>-17.087999999999994</v>
      </c>
      <c r="L43" s="1"/>
      <c r="M43" s="1"/>
      <c r="N43" s="1">
        <v>156.41159999999991</v>
      </c>
      <c r="O43" s="1">
        <f t="shared" si="3"/>
        <v>34.782400000000003</v>
      </c>
      <c r="P43" s="5"/>
      <c r="Q43" s="5">
        <f t="shared" si="4"/>
        <v>0</v>
      </c>
      <c r="R43" s="5"/>
      <c r="S43" s="1"/>
      <c r="T43" s="1">
        <f t="shared" si="5"/>
        <v>13.491179447076679</v>
      </c>
      <c r="U43" s="1">
        <f t="shared" si="6"/>
        <v>13.491179447076679</v>
      </c>
      <c r="V43" s="1">
        <v>52.137199999999993</v>
      </c>
      <c r="W43" s="1">
        <v>49.933</v>
      </c>
      <c r="X43" s="1">
        <v>54.423666666666698</v>
      </c>
      <c r="Y43" s="1">
        <v>69.836399999999998</v>
      </c>
      <c r="Z43" s="1">
        <v>62.941200000000002</v>
      </c>
      <c r="AA43" s="1">
        <v>64.2928</v>
      </c>
      <c r="AB43" s="1">
        <v>69.365200000000002</v>
      </c>
      <c r="AC43" s="1">
        <v>46.0124</v>
      </c>
      <c r="AD43" s="1">
        <v>43.555199999999999</v>
      </c>
      <c r="AE43" s="1">
        <v>75.708600000000004</v>
      </c>
      <c r="AF43" s="1" t="s">
        <v>69</v>
      </c>
      <c r="AG43" s="1">
        <f t="shared" si="7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</row>
    <row r="44" spans="1:46" x14ac:dyDescent="0.25">
      <c r="A44" s="1" t="s">
        <v>86</v>
      </c>
      <c r="B44" s="1" t="s">
        <v>41</v>
      </c>
      <c r="C44" s="1">
        <v>926</v>
      </c>
      <c r="D44" s="1">
        <v>912</v>
      </c>
      <c r="E44" s="1">
        <v>1121</v>
      </c>
      <c r="F44" s="1">
        <v>457</v>
      </c>
      <c r="G44" s="7">
        <v>0.35</v>
      </c>
      <c r="H44" s="1">
        <v>40</v>
      </c>
      <c r="I44" s="1" t="s">
        <v>37</v>
      </c>
      <c r="J44" s="1">
        <v>1140</v>
      </c>
      <c r="K44" s="1">
        <f t="shared" si="10"/>
        <v>-19</v>
      </c>
      <c r="L44" s="1"/>
      <c r="M44" s="1"/>
      <c r="N44" s="1">
        <v>319.60000000000008</v>
      </c>
      <c r="O44" s="1">
        <f t="shared" si="3"/>
        <v>224.2</v>
      </c>
      <c r="P44" s="5">
        <f t="shared" si="8"/>
        <v>1465.3999999999999</v>
      </c>
      <c r="Q44" s="5">
        <v>1000</v>
      </c>
      <c r="R44" s="5">
        <v>1000</v>
      </c>
      <c r="S44" s="1" t="s">
        <v>155</v>
      </c>
      <c r="T44" s="1">
        <f t="shared" si="5"/>
        <v>7.9241748438893858</v>
      </c>
      <c r="U44" s="1">
        <f t="shared" si="6"/>
        <v>3.463871543264943</v>
      </c>
      <c r="V44" s="1">
        <v>159.80000000000001</v>
      </c>
      <c r="W44" s="1">
        <v>148.5</v>
      </c>
      <c r="X44" s="1">
        <v>148.666666666667</v>
      </c>
      <c r="Y44" s="1">
        <v>319</v>
      </c>
      <c r="Z44" s="1">
        <v>295.2</v>
      </c>
      <c r="AA44" s="1">
        <v>257.8</v>
      </c>
      <c r="AB44" s="1">
        <v>270</v>
      </c>
      <c r="AC44" s="1">
        <v>292.8</v>
      </c>
      <c r="AD44" s="1">
        <v>268</v>
      </c>
      <c r="AE44" s="1">
        <v>227.4</v>
      </c>
      <c r="AF44" s="1" t="s">
        <v>53</v>
      </c>
      <c r="AG44" s="1">
        <f t="shared" si="7"/>
        <v>350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</row>
    <row r="45" spans="1:46" x14ac:dyDescent="0.25">
      <c r="A45" s="1" t="s">
        <v>87</v>
      </c>
      <c r="B45" s="1" t="s">
        <v>41</v>
      </c>
      <c r="C45" s="1">
        <v>678</v>
      </c>
      <c r="D45" s="1">
        <v>609</v>
      </c>
      <c r="E45" s="1">
        <v>619</v>
      </c>
      <c r="F45" s="1">
        <v>518</v>
      </c>
      <c r="G45" s="7">
        <v>0.4</v>
      </c>
      <c r="H45" s="1">
        <v>40</v>
      </c>
      <c r="I45" s="1" t="s">
        <v>37</v>
      </c>
      <c r="J45" s="1">
        <v>647</v>
      </c>
      <c r="K45" s="1">
        <f t="shared" si="10"/>
        <v>-28</v>
      </c>
      <c r="L45" s="1"/>
      <c r="M45" s="1"/>
      <c r="N45" s="1">
        <v>226.80000000000021</v>
      </c>
      <c r="O45" s="1">
        <f t="shared" si="3"/>
        <v>123.8</v>
      </c>
      <c r="P45" s="5">
        <f t="shared" si="8"/>
        <v>493.19999999999982</v>
      </c>
      <c r="Q45" s="5">
        <f t="shared" si="4"/>
        <v>493.19999999999982</v>
      </c>
      <c r="R45" s="5"/>
      <c r="S45" s="1"/>
      <c r="T45" s="1">
        <f t="shared" si="5"/>
        <v>10</v>
      </c>
      <c r="U45" s="1">
        <f t="shared" si="6"/>
        <v>6.0161550888529902</v>
      </c>
      <c r="V45" s="1">
        <v>113.4</v>
      </c>
      <c r="W45" s="1">
        <v>95.75</v>
      </c>
      <c r="X45" s="1">
        <v>109</v>
      </c>
      <c r="Y45" s="1">
        <v>96.8</v>
      </c>
      <c r="Z45" s="1">
        <v>94</v>
      </c>
      <c r="AA45" s="1">
        <v>114.8</v>
      </c>
      <c r="AB45" s="1">
        <v>118.8</v>
      </c>
      <c r="AC45" s="1">
        <v>115</v>
      </c>
      <c r="AD45" s="1">
        <v>111.4</v>
      </c>
      <c r="AE45" s="1">
        <v>125.6</v>
      </c>
      <c r="AF45" s="1"/>
      <c r="AG45" s="1">
        <f t="shared" si="7"/>
        <v>197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</row>
    <row r="46" spans="1:46" x14ac:dyDescent="0.25">
      <c r="A46" s="1" t="s">
        <v>88</v>
      </c>
      <c r="B46" s="1" t="s">
        <v>36</v>
      </c>
      <c r="C46" s="1">
        <v>833.76199999999994</v>
      </c>
      <c r="D46" s="1">
        <v>502.464</v>
      </c>
      <c r="E46" s="1">
        <v>516.22699999999998</v>
      </c>
      <c r="F46" s="1">
        <v>708.28399999999999</v>
      </c>
      <c r="G46" s="7">
        <v>1</v>
      </c>
      <c r="H46" s="1">
        <v>50</v>
      </c>
      <c r="I46" s="1" t="s">
        <v>37</v>
      </c>
      <c r="J46" s="1">
        <v>502.8</v>
      </c>
      <c r="K46" s="1">
        <f t="shared" si="10"/>
        <v>13.426999999999964</v>
      </c>
      <c r="L46" s="1"/>
      <c r="M46" s="1"/>
      <c r="N46" s="1">
        <v>239.49560000000019</v>
      </c>
      <c r="O46" s="17">
        <f t="shared" si="3"/>
        <v>103.24539999999999</v>
      </c>
      <c r="P46" s="5">
        <f t="shared" si="8"/>
        <v>84.674399999999764</v>
      </c>
      <c r="Q46" s="5">
        <f t="shared" si="4"/>
        <v>84.674399999999764</v>
      </c>
      <c r="R46" s="5"/>
      <c r="S46" s="1"/>
      <c r="T46" s="1">
        <f t="shared" si="5"/>
        <v>10</v>
      </c>
      <c r="U46" s="1">
        <f t="shared" si="6"/>
        <v>9.179872420466193</v>
      </c>
      <c r="V46" s="1">
        <v>119.7478</v>
      </c>
      <c r="W46" s="1">
        <v>129.33025000000001</v>
      </c>
      <c r="X46" s="1">
        <v>131.99199999999999</v>
      </c>
      <c r="Y46" s="1">
        <v>193.09960000000001</v>
      </c>
      <c r="Z46" s="1">
        <v>178.87280000000001</v>
      </c>
      <c r="AA46" s="1">
        <v>104.14879999999999</v>
      </c>
      <c r="AB46" s="1">
        <v>121.8592</v>
      </c>
      <c r="AC46" s="1">
        <v>150.4272</v>
      </c>
      <c r="AD46" s="1">
        <v>130.38220000000001</v>
      </c>
      <c r="AE46" s="1">
        <v>125.5962</v>
      </c>
      <c r="AF46" s="1"/>
      <c r="AG46" s="1">
        <f t="shared" si="7"/>
        <v>85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</row>
    <row r="47" spans="1:46" x14ac:dyDescent="0.25">
      <c r="A47" s="1" t="s">
        <v>89</v>
      </c>
      <c r="B47" s="1" t="s">
        <v>36</v>
      </c>
      <c r="C47" s="1">
        <v>1488.4780000000001</v>
      </c>
      <c r="D47" s="1">
        <v>629.77499999999998</v>
      </c>
      <c r="E47" s="1">
        <v>771.98599999999999</v>
      </c>
      <c r="F47" s="1">
        <v>1136.088</v>
      </c>
      <c r="G47" s="7">
        <v>1</v>
      </c>
      <c r="H47" s="1">
        <v>50</v>
      </c>
      <c r="I47" s="1" t="s">
        <v>37</v>
      </c>
      <c r="J47" s="1">
        <v>746.9</v>
      </c>
      <c r="K47" s="1">
        <f t="shared" si="10"/>
        <v>25.086000000000013</v>
      </c>
      <c r="L47" s="1"/>
      <c r="M47" s="1"/>
      <c r="N47" s="1">
        <v>378.71080000000012</v>
      </c>
      <c r="O47" s="17">
        <f t="shared" si="3"/>
        <v>154.3972</v>
      </c>
      <c r="P47" s="5">
        <f t="shared" si="8"/>
        <v>29.173199999999952</v>
      </c>
      <c r="Q47" s="5">
        <f t="shared" si="4"/>
        <v>29.173199999999952</v>
      </c>
      <c r="R47" s="5"/>
      <c r="S47" s="1"/>
      <c r="T47" s="1">
        <f t="shared" si="5"/>
        <v>10</v>
      </c>
      <c r="U47" s="1">
        <f t="shared" si="6"/>
        <v>9.8110509776084029</v>
      </c>
      <c r="V47" s="1">
        <v>189.3554</v>
      </c>
      <c r="W47" s="1">
        <v>206.09200000000001</v>
      </c>
      <c r="X47" s="1">
        <v>222.17400000000001</v>
      </c>
      <c r="Y47" s="1">
        <v>239.691</v>
      </c>
      <c r="Z47" s="1">
        <v>190.30279999999999</v>
      </c>
      <c r="AA47" s="1">
        <v>150.8374</v>
      </c>
      <c r="AB47" s="1">
        <v>152.10339999999999</v>
      </c>
      <c r="AC47" s="1">
        <v>170.24979999999999</v>
      </c>
      <c r="AD47" s="1">
        <v>159.33619999999999</v>
      </c>
      <c r="AE47" s="1">
        <v>173.75620000000001</v>
      </c>
      <c r="AF47" s="1"/>
      <c r="AG47" s="1">
        <f t="shared" si="7"/>
        <v>29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</row>
    <row r="48" spans="1:46" x14ac:dyDescent="0.25">
      <c r="A48" s="14" t="s">
        <v>90</v>
      </c>
      <c r="B48" s="14" t="s">
        <v>36</v>
      </c>
      <c r="C48" s="14"/>
      <c r="D48" s="14"/>
      <c r="E48" s="14">
        <v>-3.4729999999999999</v>
      </c>
      <c r="F48" s="14"/>
      <c r="G48" s="15">
        <v>0</v>
      </c>
      <c r="H48" s="14">
        <v>40</v>
      </c>
      <c r="I48" s="14" t="s">
        <v>37</v>
      </c>
      <c r="J48" s="14"/>
      <c r="K48" s="14">
        <f t="shared" si="10"/>
        <v>-3.4729999999999999</v>
      </c>
      <c r="L48" s="14"/>
      <c r="M48" s="14"/>
      <c r="N48" s="14">
        <v>0</v>
      </c>
      <c r="O48" s="14">
        <f t="shared" si="3"/>
        <v>-0.6946</v>
      </c>
      <c r="P48" s="16"/>
      <c r="Q48" s="5">
        <f t="shared" si="4"/>
        <v>0</v>
      </c>
      <c r="R48" s="16"/>
      <c r="S48" s="14"/>
      <c r="T48" s="1">
        <f t="shared" si="5"/>
        <v>0</v>
      </c>
      <c r="U48" s="14">
        <f t="shared" si="6"/>
        <v>0</v>
      </c>
      <c r="V48" s="14">
        <v>0</v>
      </c>
      <c r="W48" s="14">
        <v>0</v>
      </c>
      <c r="X48" s="14">
        <v>0</v>
      </c>
      <c r="Y48" s="14">
        <v>-0.37519999999999998</v>
      </c>
      <c r="Z48" s="14">
        <v>-0.82699999999999996</v>
      </c>
      <c r="AA48" s="14">
        <v>-1.6372</v>
      </c>
      <c r="AB48" s="14">
        <v>-0.78839999999999999</v>
      </c>
      <c r="AC48" s="14">
        <v>-0.14480000000000001</v>
      </c>
      <c r="AD48" s="14">
        <v>-0.14480000000000001</v>
      </c>
      <c r="AE48" s="14">
        <v>0.16420000000000001</v>
      </c>
      <c r="AF48" s="14" t="s">
        <v>91</v>
      </c>
      <c r="AG48" s="1">
        <f t="shared" si="7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</row>
    <row r="49" spans="1:46" x14ac:dyDescent="0.25">
      <c r="A49" s="1" t="s">
        <v>92</v>
      </c>
      <c r="B49" s="1" t="s">
        <v>41</v>
      </c>
      <c r="C49" s="1">
        <v>642</v>
      </c>
      <c r="D49" s="1">
        <v>640</v>
      </c>
      <c r="E49" s="1">
        <v>577</v>
      </c>
      <c r="F49" s="1">
        <v>592</v>
      </c>
      <c r="G49" s="7">
        <v>0.45</v>
      </c>
      <c r="H49" s="1">
        <v>50</v>
      </c>
      <c r="I49" s="1" t="s">
        <v>37</v>
      </c>
      <c r="J49" s="1">
        <v>547</v>
      </c>
      <c r="K49" s="1">
        <f t="shared" si="10"/>
        <v>30</v>
      </c>
      <c r="L49" s="1"/>
      <c r="M49" s="1"/>
      <c r="N49" s="1">
        <v>230.80000000000021</v>
      </c>
      <c r="O49" s="1">
        <f t="shared" si="3"/>
        <v>115.4</v>
      </c>
      <c r="P49" s="5">
        <f>9.6*O49-N49-F49</f>
        <v>285.03999999999974</v>
      </c>
      <c r="Q49" s="5">
        <f t="shared" si="4"/>
        <v>285.03999999999974</v>
      </c>
      <c r="R49" s="5"/>
      <c r="S49" s="1"/>
      <c r="T49" s="1">
        <f t="shared" si="5"/>
        <v>9.6</v>
      </c>
      <c r="U49" s="1">
        <f t="shared" si="6"/>
        <v>7.1299826689774708</v>
      </c>
      <c r="V49" s="1">
        <v>115.4</v>
      </c>
      <c r="W49" s="1">
        <v>127</v>
      </c>
      <c r="X49" s="1">
        <v>109</v>
      </c>
      <c r="Y49" s="1">
        <v>126.6</v>
      </c>
      <c r="Z49" s="1">
        <v>100</v>
      </c>
      <c r="AA49" s="1">
        <v>114.2</v>
      </c>
      <c r="AB49" s="1">
        <v>106.4</v>
      </c>
      <c r="AC49" s="1">
        <v>91.4</v>
      </c>
      <c r="AD49" s="1">
        <v>107</v>
      </c>
      <c r="AE49" s="1">
        <v>102.4</v>
      </c>
      <c r="AF49" s="1" t="s">
        <v>93</v>
      </c>
      <c r="AG49" s="1">
        <f t="shared" si="7"/>
        <v>128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spans="1:46" x14ac:dyDescent="0.25">
      <c r="A50" s="1" t="s">
        <v>94</v>
      </c>
      <c r="B50" s="1" t="s">
        <v>36</v>
      </c>
      <c r="C50" s="1">
        <v>250.38</v>
      </c>
      <c r="D50" s="1">
        <v>383.57499999999999</v>
      </c>
      <c r="E50" s="1">
        <v>199.15700000000001</v>
      </c>
      <c r="F50" s="1">
        <v>353.02199999999999</v>
      </c>
      <c r="G50" s="7">
        <v>1</v>
      </c>
      <c r="H50" s="1">
        <v>40</v>
      </c>
      <c r="I50" s="1" t="s">
        <v>37</v>
      </c>
      <c r="J50" s="1">
        <v>230.8</v>
      </c>
      <c r="K50" s="1">
        <f t="shared" si="10"/>
        <v>-31.643000000000001</v>
      </c>
      <c r="L50" s="1"/>
      <c r="M50" s="1"/>
      <c r="N50" s="1">
        <v>183.22139999999999</v>
      </c>
      <c r="O50" s="1">
        <f t="shared" si="3"/>
        <v>39.831400000000002</v>
      </c>
      <c r="P50" s="5"/>
      <c r="Q50" s="5">
        <f t="shared" si="4"/>
        <v>0</v>
      </c>
      <c r="R50" s="5"/>
      <c r="S50" s="1"/>
      <c r="T50" s="1">
        <f t="shared" si="5"/>
        <v>13.462830831956696</v>
      </c>
      <c r="U50" s="1">
        <f t="shared" si="6"/>
        <v>13.462830831956696</v>
      </c>
      <c r="V50" s="1">
        <v>61.073800000000013</v>
      </c>
      <c r="W50" s="1">
        <v>35.15775</v>
      </c>
      <c r="X50" s="1">
        <v>46.877000000000002</v>
      </c>
      <c r="Y50" s="1">
        <v>53.665599999999998</v>
      </c>
      <c r="Z50" s="1">
        <v>48.381</v>
      </c>
      <c r="AA50" s="1">
        <v>42.1432</v>
      </c>
      <c r="AB50" s="1">
        <v>56.304200000000002</v>
      </c>
      <c r="AC50" s="1">
        <v>60.0124</v>
      </c>
      <c r="AD50" s="1">
        <v>41.406799999999997</v>
      </c>
      <c r="AE50" s="1">
        <v>51.106200000000001</v>
      </c>
      <c r="AF50" s="1" t="s">
        <v>42</v>
      </c>
      <c r="AG50" s="1">
        <f t="shared" si="7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</row>
    <row r="51" spans="1:46" x14ac:dyDescent="0.25">
      <c r="A51" s="19" t="s">
        <v>95</v>
      </c>
      <c r="B51" s="1" t="s">
        <v>41</v>
      </c>
      <c r="C51" s="1"/>
      <c r="D51" s="1"/>
      <c r="E51" s="18">
        <f>E90</f>
        <v>167</v>
      </c>
      <c r="F51" s="18">
        <f>F90</f>
        <v>166</v>
      </c>
      <c r="G51" s="7">
        <v>0.4</v>
      </c>
      <c r="H51" s="1">
        <v>40</v>
      </c>
      <c r="I51" s="1" t="s">
        <v>37</v>
      </c>
      <c r="J51" s="1"/>
      <c r="K51" s="1">
        <f t="shared" si="10"/>
        <v>167</v>
      </c>
      <c r="L51" s="1"/>
      <c r="M51" s="1"/>
      <c r="N51" s="1">
        <v>0</v>
      </c>
      <c r="O51" s="1">
        <f t="shared" si="3"/>
        <v>33.4</v>
      </c>
      <c r="P51" s="5">
        <f t="shared" ref="P51:P52" si="11">10*O51-N51-F51</f>
        <v>168</v>
      </c>
      <c r="Q51" s="5">
        <f t="shared" si="4"/>
        <v>168</v>
      </c>
      <c r="R51" s="5"/>
      <c r="S51" s="1"/>
      <c r="T51" s="1">
        <f t="shared" si="5"/>
        <v>10</v>
      </c>
      <c r="U51" s="1">
        <f t="shared" si="6"/>
        <v>4.9700598802395213</v>
      </c>
      <c r="V51" s="1">
        <v>26.4</v>
      </c>
      <c r="W51" s="1">
        <v>36.5</v>
      </c>
      <c r="X51" s="1">
        <v>30</v>
      </c>
      <c r="Y51" s="1">
        <v>14.4</v>
      </c>
      <c r="Z51" s="1">
        <v>26.4</v>
      </c>
      <c r="AA51" s="1">
        <v>24</v>
      </c>
      <c r="AB51" s="1">
        <v>29.2</v>
      </c>
      <c r="AC51" s="1">
        <v>35.6</v>
      </c>
      <c r="AD51" s="1">
        <v>38.4</v>
      </c>
      <c r="AE51" s="1">
        <v>40</v>
      </c>
      <c r="AF51" s="1" t="s">
        <v>96</v>
      </c>
      <c r="AG51" s="1">
        <f t="shared" si="7"/>
        <v>67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</row>
    <row r="52" spans="1:46" x14ac:dyDescent="0.25">
      <c r="A52" s="1" t="s">
        <v>97</v>
      </c>
      <c r="B52" s="1" t="s">
        <v>41</v>
      </c>
      <c r="C52" s="1">
        <v>150</v>
      </c>
      <c r="D52" s="1">
        <v>152</v>
      </c>
      <c r="E52" s="1">
        <v>106</v>
      </c>
      <c r="F52" s="1">
        <v>151</v>
      </c>
      <c r="G52" s="7">
        <v>0.4</v>
      </c>
      <c r="H52" s="1">
        <v>40</v>
      </c>
      <c r="I52" s="1" t="s">
        <v>37</v>
      </c>
      <c r="J52" s="1">
        <v>122</v>
      </c>
      <c r="K52" s="1">
        <f t="shared" si="10"/>
        <v>-16</v>
      </c>
      <c r="L52" s="1"/>
      <c r="M52" s="1"/>
      <c r="N52" s="1">
        <v>51.200000000000053</v>
      </c>
      <c r="O52" s="1">
        <f t="shared" si="3"/>
        <v>21.2</v>
      </c>
      <c r="P52" s="5">
        <f t="shared" si="11"/>
        <v>9.7999999999999545</v>
      </c>
      <c r="Q52" s="5">
        <f t="shared" si="4"/>
        <v>9.7999999999999545</v>
      </c>
      <c r="R52" s="5"/>
      <c r="S52" s="1"/>
      <c r="T52" s="1">
        <f t="shared" si="5"/>
        <v>10</v>
      </c>
      <c r="U52" s="1">
        <f t="shared" si="6"/>
        <v>9.537735849056606</v>
      </c>
      <c r="V52" s="1">
        <v>25.6</v>
      </c>
      <c r="W52" s="1">
        <v>21.75</v>
      </c>
      <c r="X52" s="1">
        <v>23</v>
      </c>
      <c r="Y52" s="1">
        <v>17.2</v>
      </c>
      <c r="Z52" s="1">
        <v>20.2</v>
      </c>
      <c r="AA52" s="1">
        <v>18</v>
      </c>
      <c r="AB52" s="1">
        <v>17.8</v>
      </c>
      <c r="AC52" s="1">
        <v>20.399999999999999</v>
      </c>
      <c r="AD52" s="1">
        <v>21.4</v>
      </c>
      <c r="AE52" s="1">
        <v>20.6</v>
      </c>
      <c r="AF52" s="1" t="s">
        <v>62</v>
      </c>
      <c r="AG52" s="1">
        <f t="shared" si="7"/>
        <v>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</row>
    <row r="53" spans="1:46" x14ac:dyDescent="0.25">
      <c r="A53" s="1" t="s">
        <v>98</v>
      </c>
      <c r="B53" s="1" t="s">
        <v>36</v>
      </c>
      <c r="C53" s="1">
        <v>753.702</v>
      </c>
      <c r="D53" s="1">
        <v>322.21199999999999</v>
      </c>
      <c r="E53" s="1">
        <v>355.87400000000002</v>
      </c>
      <c r="F53" s="1">
        <v>634.11599999999999</v>
      </c>
      <c r="G53" s="7">
        <v>1</v>
      </c>
      <c r="H53" s="1">
        <v>50</v>
      </c>
      <c r="I53" s="1" t="s">
        <v>37</v>
      </c>
      <c r="J53" s="1">
        <v>348.8</v>
      </c>
      <c r="K53" s="1">
        <f t="shared" si="10"/>
        <v>7.0740000000000123</v>
      </c>
      <c r="L53" s="1"/>
      <c r="M53" s="1"/>
      <c r="N53" s="1">
        <v>195.24240000000009</v>
      </c>
      <c r="O53" s="1">
        <f t="shared" si="3"/>
        <v>71.174800000000005</v>
      </c>
      <c r="P53" s="5"/>
      <c r="Q53" s="5">
        <f t="shared" si="4"/>
        <v>0</v>
      </c>
      <c r="R53" s="5"/>
      <c r="S53" s="1"/>
      <c r="T53" s="1">
        <f t="shared" si="5"/>
        <v>11.652416304647151</v>
      </c>
      <c r="U53" s="1">
        <f t="shared" si="6"/>
        <v>11.652416304647151</v>
      </c>
      <c r="V53" s="1">
        <v>97.621200000000002</v>
      </c>
      <c r="W53" s="1">
        <v>123.3725</v>
      </c>
      <c r="X53" s="1">
        <v>128.69900000000001</v>
      </c>
      <c r="Y53" s="1">
        <v>147.2192</v>
      </c>
      <c r="Z53" s="1">
        <v>119.21939999999999</v>
      </c>
      <c r="AA53" s="1">
        <v>90.171000000000006</v>
      </c>
      <c r="AB53" s="1">
        <v>90.265000000000001</v>
      </c>
      <c r="AC53" s="1">
        <v>76.060199999999995</v>
      </c>
      <c r="AD53" s="1">
        <v>73.391000000000005</v>
      </c>
      <c r="AE53" s="1">
        <v>80.6982</v>
      </c>
      <c r="AF53" s="1"/>
      <c r="AG53" s="1">
        <f t="shared" si="7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</row>
    <row r="54" spans="1:46" x14ac:dyDescent="0.25">
      <c r="A54" s="1" t="s">
        <v>99</v>
      </c>
      <c r="B54" s="1" t="s">
        <v>36</v>
      </c>
      <c r="C54" s="1">
        <v>1399.4580000000001</v>
      </c>
      <c r="D54" s="1">
        <v>505.90499999999997</v>
      </c>
      <c r="E54" s="1">
        <v>915.99900000000002</v>
      </c>
      <c r="F54" s="1">
        <v>919.08500000000004</v>
      </c>
      <c r="G54" s="7">
        <v>1</v>
      </c>
      <c r="H54" s="1">
        <v>50</v>
      </c>
      <c r="I54" s="1" t="s">
        <v>37</v>
      </c>
      <c r="J54" s="1">
        <v>864.85</v>
      </c>
      <c r="K54" s="1">
        <f t="shared" si="10"/>
        <v>51.149000000000001</v>
      </c>
      <c r="L54" s="1"/>
      <c r="M54" s="1"/>
      <c r="N54" s="1">
        <v>362.96480000000042</v>
      </c>
      <c r="O54" s="17">
        <f t="shared" si="3"/>
        <v>183.19980000000001</v>
      </c>
      <c r="P54" s="5">
        <f>9.6*O54-N54-F54</f>
        <v>476.66827999999964</v>
      </c>
      <c r="Q54" s="5">
        <f t="shared" si="4"/>
        <v>476.66827999999964</v>
      </c>
      <c r="R54" s="5"/>
      <c r="S54" s="1"/>
      <c r="T54" s="1">
        <f t="shared" si="5"/>
        <v>9.6</v>
      </c>
      <c r="U54" s="1">
        <f t="shared" si="6"/>
        <v>6.9980960677904696</v>
      </c>
      <c r="V54" s="1">
        <v>181.48240000000001</v>
      </c>
      <c r="W54" s="1">
        <v>220.93074999999999</v>
      </c>
      <c r="X54" s="1">
        <v>246.42533333333299</v>
      </c>
      <c r="Y54" s="1">
        <v>266.88440000000003</v>
      </c>
      <c r="Z54" s="1">
        <v>194.37219999999999</v>
      </c>
      <c r="AA54" s="1">
        <v>159.9076</v>
      </c>
      <c r="AB54" s="1">
        <v>153.6902</v>
      </c>
      <c r="AC54" s="1">
        <v>164.3038</v>
      </c>
      <c r="AD54" s="1">
        <v>158.4522</v>
      </c>
      <c r="AE54" s="1">
        <v>181.12180000000001</v>
      </c>
      <c r="AF54" s="1"/>
      <c r="AG54" s="1">
        <f t="shared" si="7"/>
        <v>477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</row>
    <row r="55" spans="1:46" x14ac:dyDescent="0.25">
      <c r="A55" s="1" t="s">
        <v>100</v>
      </c>
      <c r="B55" s="1" t="s">
        <v>36</v>
      </c>
      <c r="C55" s="1">
        <v>147.072</v>
      </c>
      <c r="D55" s="1">
        <v>272.57799999999997</v>
      </c>
      <c r="E55" s="1">
        <v>112.46899999999999</v>
      </c>
      <c r="F55" s="1">
        <v>257.53300000000002</v>
      </c>
      <c r="G55" s="7">
        <v>1</v>
      </c>
      <c r="H55" s="1">
        <v>50</v>
      </c>
      <c r="I55" s="1" t="s">
        <v>37</v>
      </c>
      <c r="J55" s="1">
        <v>110.15</v>
      </c>
      <c r="K55" s="1">
        <f t="shared" si="10"/>
        <v>2.3189999999999884</v>
      </c>
      <c r="L55" s="1"/>
      <c r="M55" s="1"/>
      <c r="N55" s="1">
        <v>73.951600000000013</v>
      </c>
      <c r="O55" s="1">
        <f t="shared" si="3"/>
        <v>22.4938</v>
      </c>
      <c r="P55" s="5"/>
      <c r="Q55" s="5">
        <f t="shared" si="4"/>
        <v>0</v>
      </c>
      <c r="R55" s="5"/>
      <c r="S55" s="1"/>
      <c r="T55" s="1">
        <f t="shared" si="5"/>
        <v>14.736709671109372</v>
      </c>
      <c r="U55" s="1">
        <f t="shared" si="6"/>
        <v>14.736709671109372</v>
      </c>
      <c r="V55" s="1">
        <v>36.9758</v>
      </c>
      <c r="W55" s="1">
        <v>28.164249999999999</v>
      </c>
      <c r="X55" s="1">
        <v>28.122333333333302</v>
      </c>
      <c r="Y55" s="1">
        <v>46.275799999999997</v>
      </c>
      <c r="Z55" s="1">
        <v>35.179000000000002</v>
      </c>
      <c r="AA55" s="1">
        <v>32.662999999999997</v>
      </c>
      <c r="AB55" s="1">
        <v>30.3018</v>
      </c>
      <c r="AC55" s="1">
        <v>41.869</v>
      </c>
      <c r="AD55" s="1">
        <v>42.512599999999999</v>
      </c>
      <c r="AE55" s="1">
        <v>24.183599999999998</v>
      </c>
      <c r="AF55" s="1"/>
      <c r="AG55" s="1">
        <f t="shared" si="7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</row>
    <row r="56" spans="1:46" x14ac:dyDescent="0.25">
      <c r="A56" s="10" t="s">
        <v>101</v>
      </c>
      <c r="B56" s="10" t="s">
        <v>41</v>
      </c>
      <c r="C56" s="10"/>
      <c r="D56" s="10">
        <v>1</v>
      </c>
      <c r="E56" s="10">
        <v>1</v>
      </c>
      <c r="F56" s="10"/>
      <c r="G56" s="11">
        <v>0</v>
      </c>
      <c r="H56" s="10" t="e">
        <v>#N/A</v>
      </c>
      <c r="I56" s="10" t="s">
        <v>141</v>
      </c>
      <c r="J56" s="10"/>
      <c r="K56" s="10">
        <f t="shared" si="10"/>
        <v>1</v>
      </c>
      <c r="L56" s="10"/>
      <c r="M56" s="10"/>
      <c r="N56" s="10"/>
      <c r="O56" s="10">
        <f t="shared" si="3"/>
        <v>0.2</v>
      </c>
      <c r="P56" s="12"/>
      <c r="Q56" s="5">
        <f t="shared" si="4"/>
        <v>0</v>
      </c>
      <c r="R56" s="12"/>
      <c r="S56" s="10"/>
      <c r="T56" s="1">
        <f t="shared" si="5"/>
        <v>0</v>
      </c>
      <c r="U56" s="10">
        <f t="shared" si="6"/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/>
      <c r="AG56" s="1">
        <f t="shared" si="7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spans="1:46" x14ac:dyDescent="0.25">
      <c r="A57" s="1" t="s">
        <v>102</v>
      </c>
      <c r="B57" s="1" t="s">
        <v>41</v>
      </c>
      <c r="C57" s="1">
        <v>352</v>
      </c>
      <c r="D57" s="1">
        <v>100</v>
      </c>
      <c r="E57" s="1">
        <v>243</v>
      </c>
      <c r="F57" s="1">
        <v>185</v>
      </c>
      <c r="G57" s="7">
        <v>0.4</v>
      </c>
      <c r="H57" s="1">
        <v>50</v>
      </c>
      <c r="I57" s="1" t="s">
        <v>37</v>
      </c>
      <c r="J57" s="1">
        <v>232</v>
      </c>
      <c r="K57" s="1">
        <f t="shared" si="10"/>
        <v>11</v>
      </c>
      <c r="L57" s="1"/>
      <c r="M57" s="1"/>
      <c r="N57" s="1">
        <v>0</v>
      </c>
      <c r="O57" s="1">
        <f t="shared" si="3"/>
        <v>48.6</v>
      </c>
      <c r="P57" s="5">
        <f>10*O57-N57-F57</f>
        <v>301</v>
      </c>
      <c r="Q57" s="5">
        <f t="shared" si="4"/>
        <v>301</v>
      </c>
      <c r="R57" s="5"/>
      <c r="S57" s="1"/>
      <c r="T57" s="1">
        <f t="shared" si="5"/>
        <v>10</v>
      </c>
      <c r="U57" s="1">
        <f t="shared" si="6"/>
        <v>3.8065843621399176</v>
      </c>
      <c r="V57" s="1">
        <v>30.8</v>
      </c>
      <c r="W57" s="1">
        <v>47.75</v>
      </c>
      <c r="X57" s="1">
        <v>47.6666666666667</v>
      </c>
      <c r="Y57" s="1">
        <v>71</v>
      </c>
      <c r="Z57" s="1">
        <v>53.4</v>
      </c>
      <c r="AA57" s="1">
        <v>46.8</v>
      </c>
      <c r="AB57" s="1">
        <v>50.4</v>
      </c>
      <c r="AC57" s="1">
        <v>45.6</v>
      </c>
      <c r="AD57" s="1">
        <v>45.2</v>
      </c>
      <c r="AE57" s="1">
        <v>51</v>
      </c>
      <c r="AF57" s="1" t="s">
        <v>103</v>
      </c>
      <c r="AG57" s="1">
        <f t="shared" si="7"/>
        <v>120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spans="1:46" x14ac:dyDescent="0.25">
      <c r="A58" s="1" t="s">
        <v>104</v>
      </c>
      <c r="B58" s="1" t="s">
        <v>41</v>
      </c>
      <c r="C58" s="1">
        <v>1008</v>
      </c>
      <c r="D58" s="1">
        <v>1142</v>
      </c>
      <c r="E58" s="1">
        <v>801</v>
      </c>
      <c r="F58" s="1">
        <v>1056</v>
      </c>
      <c r="G58" s="7">
        <v>0.4</v>
      </c>
      <c r="H58" s="1">
        <v>40</v>
      </c>
      <c r="I58" s="1" t="s">
        <v>37</v>
      </c>
      <c r="J58" s="1">
        <v>903</v>
      </c>
      <c r="K58" s="1">
        <f t="shared" si="10"/>
        <v>-102</v>
      </c>
      <c r="L58" s="1"/>
      <c r="M58" s="1"/>
      <c r="N58" s="1">
        <v>374</v>
      </c>
      <c r="O58" s="1">
        <f t="shared" si="3"/>
        <v>160.19999999999999</v>
      </c>
      <c r="P58" s="5">
        <f t="shared" ref="P58:P59" si="12">9.6*O58-N58-F58</f>
        <v>107.91999999999985</v>
      </c>
      <c r="Q58" s="5">
        <f t="shared" si="4"/>
        <v>107.91999999999985</v>
      </c>
      <c r="R58" s="5"/>
      <c r="S58" s="1"/>
      <c r="T58" s="1">
        <f t="shared" si="5"/>
        <v>9.6</v>
      </c>
      <c r="U58" s="1">
        <f t="shared" si="6"/>
        <v>8.9263420724094882</v>
      </c>
      <c r="V58" s="1">
        <v>187</v>
      </c>
      <c r="W58" s="1">
        <v>147.5</v>
      </c>
      <c r="X58" s="1">
        <v>168.333333333333</v>
      </c>
      <c r="Y58" s="1">
        <v>154</v>
      </c>
      <c r="Z58" s="1">
        <v>160.6</v>
      </c>
      <c r="AA58" s="1">
        <v>171.8</v>
      </c>
      <c r="AB58" s="1">
        <v>175.6</v>
      </c>
      <c r="AC58" s="1">
        <v>190.6</v>
      </c>
      <c r="AD58" s="1">
        <v>187.2</v>
      </c>
      <c r="AE58" s="1">
        <v>169.6</v>
      </c>
      <c r="AF58" s="1"/>
      <c r="AG58" s="1">
        <f t="shared" si="7"/>
        <v>43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spans="1:46" x14ac:dyDescent="0.25">
      <c r="A59" s="1" t="s">
        <v>105</v>
      </c>
      <c r="B59" s="1" t="s">
        <v>41</v>
      </c>
      <c r="C59" s="1">
        <v>662</v>
      </c>
      <c r="D59" s="1">
        <v>1392</v>
      </c>
      <c r="E59" s="1">
        <v>837</v>
      </c>
      <c r="F59" s="1">
        <v>974</v>
      </c>
      <c r="G59" s="7">
        <v>0.4</v>
      </c>
      <c r="H59" s="1">
        <v>40</v>
      </c>
      <c r="I59" s="1" t="s">
        <v>37</v>
      </c>
      <c r="J59" s="1">
        <v>883</v>
      </c>
      <c r="K59" s="1">
        <f t="shared" si="10"/>
        <v>-46</v>
      </c>
      <c r="L59" s="1"/>
      <c r="M59" s="1"/>
      <c r="N59" s="1">
        <v>370</v>
      </c>
      <c r="O59" s="1">
        <f t="shared" si="3"/>
        <v>167.4</v>
      </c>
      <c r="P59" s="5">
        <f t="shared" si="12"/>
        <v>263.03999999999996</v>
      </c>
      <c r="Q59" s="5">
        <f t="shared" si="4"/>
        <v>263.03999999999996</v>
      </c>
      <c r="R59" s="5"/>
      <c r="S59" s="1"/>
      <c r="T59" s="1">
        <f t="shared" si="5"/>
        <v>9.6</v>
      </c>
      <c r="U59" s="1">
        <f t="shared" si="6"/>
        <v>8.0286738351254474</v>
      </c>
      <c r="V59" s="1">
        <v>185</v>
      </c>
      <c r="W59" s="1">
        <v>138.75</v>
      </c>
      <c r="X59" s="1">
        <v>138</v>
      </c>
      <c r="Y59" s="1">
        <v>120.8</v>
      </c>
      <c r="Z59" s="1">
        <v>126.4</v>
      </c>
      <c r="AA59" s="1">
        <v>148</v>
      </c>
      <c r="AB59" s="1">
        <v>149.80000000000001</v>
      </c>
      <c r="AC59" s="1">
        <v>152.6</v>
      </c>
      <c r="AD59" s="1">
        <v>149</v>
      </c>
      <c r="AE59" s="1">
        <v>155.80000000000001</v>
      </c>
      <c r="AF59" s="1"/>
      <c r="AG59" s="1">
        <f t="shared" si="7"/>
        <v>105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spans="1:46" x14ac:dyDescent="0.25">
      <c r="A60" s="1" t="s">
        <v>106</v>
      </c>
      <c r="B60" s="1" t="s">
        <v>36</v>
      </c>
      <c r="C60" s="1">
        <v>528.97</v>
      </c>
      <c r="D60" s="1">
        <v>717.01199999999994</v>
      </c>
      <c r="E60" s="1">
        <v>391.89699999999999</v>
      </c>
      <c r="F60" s="1">
        <v>644.947</v>
      </c>
      <c r="G60" s="7">
        <v>1</v>
      </c>
      <c r="H60" s="1">
        <v>40</v>
      </c>
      <c r="I60" s="1" t="s">
        <v>37</v>
      </c>
      <c r="J60" s="1">
        <v>395.7</v>
      </c>
      <c r="K60" s="1">
        <f t="shared" si="10"/>
        <v>-3.8029999999999973</v>
      </c>
      <c r="L60" s="1"/>
      <c r="M60" s="1"/>
      <c r="N60" s="1">
        <v>378.23140000000001</v>
      </c>
      <c r="O60" s="1">
        <f t="shared" si="3"/>
        <v>78.379400000000004</v>
      </c>
      <c r="P60" s="5"/>
      <c r="Q60" s="5">
        <f t="shared" si="4"/>
        <v>0</v>
      </c>
      <c r="R60" s="5"/>
      <c r="S60" s="1"/>
      <c r="T60" s="1">
        <f t="shared" si="5"/>
        <v>13.054174949029974</v>
      </c>
      <c r="U60" s="1">
        <f t="shared" si="6"/>
        <v>13.054174949029974</v>
      </c>
      <c r="V60" s="1">
        <v>118.7162</v>
      </c>
      <c r="W60" s="1">
        <v>119.9225</v>
      </c>
      <c r="X60" s="1">
        <v>129.97366666666699</v>
      </c>
      <c r="Y60" s="1">
        <v>184.1086</v>
      </c>
      <c r="Z60" s="1">
        <v>174.3466</v>
      </c>
      <c r="AA60" s="1">
        <v>136.97839999999999</v>
      </c>
      <c r="AB60" s="1">
        <v>150.65360000000001</v>
      </c>
      <c r="AC60" s="1">
        <v>119.8878</v>
      </c>
      <c r="AD60" s="1">
        <v>100.76519999999999</v>
      </c>
      <c r="AE60" s="1">
        <v>121.09520000000001</v>
      </c>
      <c r="AF60" s="1" t="s">
        <v>82</v>
      </c>
      <c r="AG60" s="1">
        <f t="shared" si="7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 spans="1:46" x14ac:dyDescent="0.25">
      <c r="A61" s="1" t="s">
        <v>107</v>
      </c>
      <c r="B61" s="1" t="s">
        <v>36</v>
      </c>
      <c r="C61" s="1">
        <v>385.01499999999999</v>
      </c>
      <c r="D61" s="1">
        <v>575.38</v>
      </c>
      <c r="E61" s="1">
        <v>342.05700000000002</v>
      </c>
      <c r="F61" s="1">
        <v>488.35399999999998</v>
      </c>
      <c r="G61" s="7">
        <v>1</v>
      </c>
      <c r="H61" s="1">
        <v>40</v>
      </c>
      <c r="I61" s="1" t="s">
        <v>37</v>
      </c>
      <c r="J61" s="1">
        <v>344.13</v>
      </c>
      <c r="K61" s="1">
        <f t="shared" si="10"/>
        <v>-2.0729999999999791</v>
      </c>
      <c r="L61" s="1"/>
      <c r="M61" s="1"/>
      <c r="N61" s="1">
        <v>165.80680000000001</v>
      </c>
      <c r="O61" s="1">
        <f t="shared" si="3"/>
        <v>68.4114</v>
      </c>
      <c r="P61" s="5">
        <f t="shared" ref="P61:P69" si="13">10*O61-N61-F61</f>
        <v>29.953199999999981</v>
      </c>
      <c r="Q61" s="5">
        <f t="shared" si="4"/>
        <v>29.953199999999981</v>
      </c>
      <c r="R61" s="5"/>
      <c r="S61" s="1"/>
      <c r="T61" s="1">
        <f t="shared" si="5"/>
        <v>10</v>
      </c>
      <c r="U61" s="1">
        <f t="shared" si="6"/>
        <v>9.5621606925161586</v>
      </c>
      <c r="V61" s="1">
        <v>82.903400000000005</v>
      </c>
      <c r="W61" s="1">
        <v>95.436750000000004</v>
      </c>
      <c r="X61" s="1">
        <v>104.789</v>
      </c>
      <c r="Y61" s="1">
        <v>123.26900000000001</v>
      </c>
      <c r="Z61" s="1">
        <v>105.83839999999999</v>
      </c>
      <c r="AA61" s="1">
        <v>110.2942</v>
      </c>
      <c r="AB61" s="1">
        <v>124.3514</v>
      </c>
      <c r="AC61" s="1">
        <v>91.100200000000001</v>
      </c>
      <c r="AD61" s="1">
        <v>74.042400000000001</v>
      </c>
      <c r="AE61" s="1">
        <v>106.5488</v>
      </c>
      <c r="AF61" s="1" t="s">
        <v>82</v>
      </c>
      <c r="AG61" s="1">
        <f t="shared" si="7"/>
        <v>30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 spans="1:46" x14ac:dyDescent="0.25">
      <c r="A62" s="1" t="s">
        <v>108</v>
      </c>
      <c r="B62" s="1" t="s">
        <v>36</v>
      </c>
      <c r="C62" s="1">
        <v>385.697</v>
      </c>
      <c r="D62" s="1">
        <v>575.15599999999995</v>
      </c>
      <c r="E62" s="1">
        <v>387.54899999999998</v>
      </c>
      <c r="F62" s="1">
        <v>466.42899999999997</v>
      </c>
      <c r="G62" s="7">
        <v>1</v>
      </c>
      <c r="H62" s="1">
        <v>40</v>
      </c>
      <c r="I62" s="1" t="s">
        <v>37</v>
      </c>
      <c r="J62" s="1">
        <v>388.65</v>
      </c>
      <c r="K62" s="1">
        <f t="shared" si="10"/>
        <v>-1.1009999999999991</v>
      </c>
      <c r="L62" s="1"/>
      <c r="M62" s="1"/>
      <c r="N62" s="1">
        <v>169.36679999999981</v>
      </c>
      <c r="O62" s="1">
        <f t="shared" si="3"/>
        <v>77.509799999999998</v>
      </c>
      <c r="P62" s="5">
        <f>9.6*O62-N62-F62</f>
        <v>108.2982800000002</v>
      </c>
      <c r="Q62" s="5">
        <f t="shared" si="4"/>
        <v>108.2982800000002</v>
      </c>
      <c r="R62" s="5"/>
      <c r="S62" s="1"/>
      <c r="T62" s="1">
        <f t="shared" si="5"/>
        <v>9.6</v>
      </c>
      <c r="U62" s="1">
        <f t="shared" si="6"/>
        <v>8.2027795194930153</v>
      </c>
      <c r="V62" s="1">
        <v>84.683399999999992</v>
      </c>
      <c r="W62" s="1">
        <v>96.114249999999998</v>
      </c>
      <c r="X62" s="1">
        <v>103.018333333333</v>
      </c>
      <c r="Y62" s="1">
        <v>141.23240000000001</v>
      </c>
      <c r="Z62" s="1">
        <v>107.47799999999999</v>
      </c>
      <c r="AA62" s="1">
        <v>107.0954</v>
      </c>
      <c r="AB62" s="1">
        <v>120.40600000000001</v>
      </c>
      <c r="AC62" s="1">
        <v>100.101</v>
      </c>
      <c r="AD62" s="1">
        <v>81.641599999999997</v>
      </c>
      <c r="AE62" s="1">
        <v>100.2462</v>
      </c>
      <c r="AF62" s="1" t="s">
        <v>82</v>
      </c>
      <c r="AG62" s="1">
        <f t="shared" si="7"/>
        <v>108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  <row r="63" spans="1:46" x14ac:dyDescent="0.25">
      <c r="A63" s="1" t="s">
        <v>109</v>
      </c>
      <c r="B63" s="1" t="s">
        <v>36</v>
      </c>
      <c r="C63" s="1">
        <v>185.16800000000001</v>
      </c>
      <c r="D63" s="1">
        <v>136.214</v>
      </c>
      <c r="E63" s="1">
        <v>157.892</v>
      </c>
      <c r="F63" s="1">
        <v>140.57300000000001</v>
      </c>
      <c r="G63" s="7">
        <v>1</v>
      </c>
      <c r="H63" s="1">
        <v>30</v>
      </c>
      <c r="I63" s="1" t="s">
        <v>37</v>
      </c>
      <c r="J63" s="1">
        <v>164.85</v>
      </c>
      <c r="K63" s="1">
        <f t="shared" si="10"/>
        <v>-6.9579999999999984</v>
      </c>
      <c r="L63" s="1"/>
      <c r="M63" s="1"/>
      <c r="N63" s="1">
        <v>0</v>
      </c>
      <c r="O63" s="1">
        <f t="shared" si="3"/>
        <v>31.578399999999998</v>
      </c>
      <c r="P63" s="5">
        <f t="shared" si="13"/>
        <v>175.21099999999998</v>
      </c>
      <c r="Q63" s="5">
        <f t="shared" si="4"/>
        <v>175.21099999999998</v>
      </c>
      <c r="R63" s="5"/>
      <c r="S63" s="1"/>
      <c r="T63" s="1">
        <f t="shared" si="5"/>
        <v>10</v>
      </c>
      <c r="U63" s="1">
        <f t="shared" si="6"/>
        <v>4.4515554936285566</v>
      </c>
      <c r="V63" s="1">
        <v>25.218599999999999</v>
      </c>
      <c r="W63" s="1">
        <v>34.731000000000002</v>
      </c>
      <c r="X63" s="1">
        <v>30.292999999999999</v>
      </c>
      <c r="Y63" s="1">
        <v>20.1008</v>
      </c>
      <c r="Z63" s="1">
        <v>28.915400000000002</v>
      </c>
      <c r="AA63" s="1">
        <v>21.489000000000001</v>
      </c>
      <c r="AB63" s="1">
        <v>21.4678</v>
      </c>
      <c r="AC63" s="1">
        <v>20.624600000000001</v>
      </c>
      <c r="AD63" s="1">
        <v>21.7408</v>
      </c>
      <c r="AE63" s="1">
        <v>30.385200000000001</v>
      </c>
      <c r="AF63" s="1" t="s">
        <v>110</v>
      </c>
      <c r="AG63" s="1">
        <f t="shared" si="7"/>
        <v>175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</row>
    <row r="64" spans="1:46" x14ac:dyDescent="0.25">
      <c r="A64" s="1" t="s">
        <v>111</v>
      </c>
      <c r="B64" s="1" t="s">
        <v>41</v>
      </c>
      <c r="C64" s="1">
        <v>191</v>
      </c>
      <c r="D64" s="1">
        <v>72</v>
      </c>
      <c r="E64" s="1">
        <v>79</v>
      </c>
      <c r="F64" s="1">
        <v>184</v>
      </c>
      <c r="G64" s="7">
        <v>0.6</v>
      </c>
      <c r="H64" s="1">
        <v>60</v>
      </c>
      <c r="I64" s="1" t="s">
        <v>37</v>
      </c>
      <c r="J64" s="1">
        <v>77</v>
      </c>
      <c r="K64" s="1">
        <f t="shared" si="10"/>
        <v>2</v>
      </c>
      <c r="L64" s="1"/>
      <c r="M64" s="1"/>
      <c r="N64" s="1">
        <v>0</v>
      </c>
      <c r="O64" s="1">
        <f t="shared" si="3"/>
        <v>15.8</v>
      </c>
      <c r="P64" s="5"/>
      <c r="Q64" s="5">
        <f t="shared" si="4"/>
        <v>0</v>
      </c>
      <c r="R64" s="5"/>
      <c r="S64" s="1"/>
      <c r="T64" s="1">
        <f t="shared" si="5"/>
        <v>11.645569620253164</v>
      </c>
      <c r="U64" s="1">
        <f t="shared" si="6"/>
        <v>11.645569620253164</v>
      </c>
      <c r="V64" s="1">
        <v>7.2</v>
      </c>
      <c r="W64" s="1">
        <v>24</v>
      </c>
      <c r="X64" s="1">
        <v>24.3333333333333</v>
      </c>
      <c r="Y64" s="1">
        <v>23.6</v>
      </c>
      <c r="Z64" s="1">
        <v>21.2</v>
      </c>
      <c r="AA64" s="1">
        <v>14</v>
      </c>
      <c r="AB64" s="1">
        <v>3.8</v>
      </c>
      <c r="AC64" s="1">
        <v>7.8</v>
      </c>
      <c r="AD64" s="1">
        <v>22.8</v>
      </c>
      <c r="AE64" s="1">
        <v>20.399999999999999</v>
      </c>
      <c r="AF64" s="1"/>
      <c r="AG64" s="1">
        <f t="shared" si="7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spans="1:46" x14ac:dyDescent="0.25">
      <c r="A65" s="1" t="s">
        <v>112</v>
      </c>
      <c r="B65" s="1" t="s">
        <v>41</v>
      </c>
      <c r="C65" s="1">
        <v>91</v>
      </c>
      <c r="D65" s="1">
        <v>180</v>
      </c>
      <c r="E65" s="1">
        <v>121</v>
      </c>
      <c r="F65" s="1">
        <v>139</v>
      </c>
      <c r="G65" s="7">
        <v>0.35</v>
      </c>
      <c r="H65" s="1">
        <v>50</v>
      </c>
      <c r="I65" s="1" t="s">
        <v>37</v>
      </c>
      <c r="J65" s="1">
        <v>128</v>
      </c>
      <c r="K65" s="1">
        <f t="shared" si="10"/>
        <v>-7</v>
      </c>
      <c r="L65" s="1"/>
      <c r="M65" s="1"/>
      <c r="N65" s="1">
        <v>50.799999999999947</v>
      </c>
      <c r="O65" s="1">
        <f t="shared" si="3"/>
        <v>24.2</v>
      </c>
      <c r="P65" s="5">
        <f t="shared" ref="P65" si="14">10*O65-N65-F65</f>
        <v>52.200000000000045</v>
      </c>
      <c r="Q65" s="5">
        <f t="shared" si="4"/>
        <v>52.200000000000045</v>
      </c>
      <c r="R65" s="5"/>
      <c r="S65" s="1"/>
      <c r="T65" s="1">
        <f t="shared" si="5"/>
        <v>10</v>
      </c>
      <c r="U65" s="1">
        <f t="shared" si="6"/>
        <v>7.8429752066115688</v>
      </c>
      <c r="V65" s="1">
        <v>25.4</v>
      </c>
      <c r="W65" s="1">
        <v>32.75</v>
      </c>
      <c r="X65" s="1">
        <v>27.3333333333333</v>
      </c>
      <c r="Y65" s="1">
        <v>39.200000000000003</v>
      </c>
      <c r="Z65" s="1">
        <v>35.6</v>
      </c>
      <c r="AA65" s="1">
        <v>31.2</v>
      </c>
      <c r="AB65" s="1">
        <v>26.4</v>
      </c>
      <c r="AC65" s="1">
        <v>24</v>
      </c>
      <c r="AD65" s="1">
        <v>32.799999999999997</v>
      </c>
      <c r="AE65" s="1">
        <v>36.799999999999997</v>
      </c>
      <c r="AF65" s="1"/>
      <c r="AG65" s="1">
        <f t="shared" si="7"/>
        <v>18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spans="1:46" x14ac:dyDescent="0.25">
      <c r="A66" s="1" t="s">
        <v>113</v>
      </c>
      <c r="B66" s="1" t="s">
        <v>41</v>
      </c>
      <c r="C66" s="1">
        <v>656</v>
      </c>
      <c r="D66" s="1">
        <v>290</v>
      </c>
      <c r="E66" s="1">
        <v>507</v>
      </c>
      <c r="F66" s="1">
        <v>350</v>
      </c>
      <c r="G66" s="7">
        <v>0.37</v>
      </c>
      <c r="H66" s="1">
        <v>50</v>
      </c>
      <c r="I66" s="1" t="s">
        <v>37</v>
      </c>
      <c r="J66" s="1">
        <v>482</v>
      </c>
      <c r="K66" s="1">
        <f t="shared" si="10"/>
        <v>25</v>
      </c>
      <c r="L66" s="1"/>
      <c r="M66" s="1"/>
      <c r="N66" s="1">
        <v>169.59999999999991</v>
      </c>
      <c r="O66" s="1">
        <f t="shared" si="3"/>
        <v>101.4</v>
      </c>
      <c r="P66" s="5">
        <f>9.6*O66-N66-F66</f>
        <v>453.84000000000015</v>
      </c>
      <c r="Q66" s="5">
        <f t="shared" si="4"/>
        <v>453.84000000000015</v>
      </c>
      <c r="R66" s="5"/>
      <c r="S66" s="1"/>
      <c r="T66" s="1">
        <f t="shared" si="5"/>
        <v>9.6</v>
      </c>
      <c r="U66" s="1">
        <f t="shared" si="6"/>
        <v>5.1242603550295849</v>
      </c>
      <c r="V66" s="1">
        <v>84.8</v>
      </c>
      <c r="W66" s="1">
        <v>104.75</v>
      </c>
      <c r="X66" s="1">
        <v>98.3333333333333</v>
      </c>
      <c r="Y66" s="1">
        <v>96.6</v>
      </c>
      <c r="Z66" s="1">
        <v>72.8</v>
      </c>
      <c r="AA66" s="1">
        <v>86.2</v>
      </c>
      <c r="AB66" s="1">
        <v>82.8</v>
      </c>
      <c r="AC66" s="1">
        <v>62.2</v>
      </c>
      <c r="AD66" s="1">
        <v>62.8</v>
      </c>
      <c r="AE66" s="1">
        <v>54.6</v>
      </c>
      <c r="AF66" s="1" t="s">
        <v>53</v>
      </c>
      <c r="AG66" s="1">
        <f t="shared" si="7"/>
        <v>168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spans="1:46" x14ac:dyDescent="0.25">
      <c r="A67" s="1" t="s">
        <v>114</v>
      </c>
      <c r="B67" s="1" t="s">
        <v>41</v>
      </c>
      <c r="C67" s="1">
        <v>100</v>
      </c>
      <c r="D67" s="1"/>
      <c r="E67" s="1">
        <v>60</v>
      </c>
      <c r="F67" s="1">
        <v>17</v>
      </c>
      <c r="G67" s="7">
        <v>0.4</v>
      </c>
      <c r="H67" s="1">
        <v>30</v>
      </c>
      <c r="I67" s="1" t="s">
        <v>37</v>
      </c>
      <c r="J67" s="1">
        <v>72</v>
      </c>
      <c r="K67" s="1">
        <f t="shared" si="10"/>
        <v>-12</v>
      </c>
      <c r="L67" s="1"/>
      <c r="M67" s="1"/>
      <c r="N67" s="1">
        <v>0</v>
      </c>
      <c r="O67" s="1">
        <f t="shared" si="3"/>
        <v>12</v>
      </c>
      <c r="P67" s="5">
        <f>8*O67-N67-F67</f>
        <v>79</v>
      </c>
      <c r="Q67" s="5">
        <f t="shared" si="4"/>
        <v>79</v>
      </c>
      <c r="R67" s="5"/>
      <c r="S67" s="1"/>
      <c r="T67" s="1">
        <f t="shared" si="5"/>
        <v>8</v>
      </c>
      <c r="U67" s="1">
        <f t="shared" si="6"/>
        <v>1.4166666666666667</v>
      </c>
      <c r="V67" s="1">
        <v>5.2</v>
      </c>
      <c r="W67" s="1">
        <v>0</v>
      </c>
      <c r="X67" s="1">
        <v>0</v>
      </c>
      <c r="Y67" s="1">
        <v>19</v>
      </c>
      <c r="Z67" s="1">
        <v>7.6</v>
      </c>
      <c r="AA67" s="1">
        <v>8</v>
      </c>
      <c r="AB67" s="1">
        <v>5.6</v>
      </c>
      <c r="AC67" s="1">
        <v>8.8000000000000007</v>
      </c>
      <c r="AD67" s="1">
        <v>15</v>
      </c>
      <c r="AE67" s="1">
        <v>13</v>
      </c>
      <c r="AF67" s="1" t="s">
        <v>53</v>
      </c>
      <c r="AG67" s="1">
        <f t="shared" si="7"/>
        <v>32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spans="1:46" x14ac:dyDescent="0.25">
      <c r="A68" s="1" t="s">
        <v>115</v>
      </c>
      <c r="B68" s="1" t="s">
        <v>41</v>
      </c>
      <c r="C68" s="1">
        <v>495</v>
      </c>
      <c r="D68" s="1"/>
      <c r="E68" s="1">
        <v>79</v>
      </c>
      <c r="F68" s="1">
        <v>408</v>
      </c>
      <c r="G68" s="7">
        <v>0.6</v>
      </c>
      <c r="H68" s="1">
        <v>55</v>
      </c>
      <c r="I68" s="1" t="s">
        <v>37</v>
      </c>
      <c r="J68" s="1">
        <v>68</v>
      </c>
      <c r="K68" s="1">
        <f t="shared" si="10"/>
        <v>11</v>
      </c>
      <c r="L68" s="1"/>
      <c r="M68" s="1"/>
      <c r="N68" s="1">
        <v>0</v>
      </c>
      <c r="O68" s="1">
        <f t="shared" si="3"/>
        <v>15.8</v>
      </c>
      <c r="P68" s="5"/>
      <c r="Q68" s="5">
        <f t="shared" si="4"/>
        <v>0</v>
      </c>
      <c r="R68" s="5"/>
      <c r="S68" s="1"/>
      <c r="T68" s="1">
        <f t="shared" si="5"/>
        <v>25.822784810126581</v>
      </c>
      <c r="U68" s="1">
        <f t="shared" si="6"/>
        <v>25.822784810126581</v>
      </c>
      <c r="V68" s="1">
        <v>8.4</v>
      </c>
      <c r="W68" s="1">
        <v>9.75</v>
      </c>
      <c r="X68" s="1">
        <v>10.3333333333333</v>
      </c>
      <c r="Y68" s="1">
        <v>41.6</v>
      </c>
      <c r="Z68" s="1">
        <v>36.200000000000003</v>
      </c>
      <c r="AA68" s="1">
        <v>68.2</v>
      </c>
      <c r="AB68" s="1">
        <v>60.4</v>
      </c>
      <c r="AC68" s="1">
        <v>28</v>
      </c>
      <c r="AD68" s="1">
        <v>39.6</v>
      </c>
      <c r="AE68" s="1">
        <v>33.799999999999997</v>
      </c>
      <c r="AF68" s="20" t="s">
        <v>150</v>
      </c>
      <c r="AG68" s="1">
        <f t="shared" si="7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spans="1:46" x14ac:dyDescent="0.25">
      <c r="A69" s="1" t="s">
        <v>116</v>
      </c>
      <c r="B69" s="1" t="s">
        <v>41</v>
      </c>
      <c r="C69" s="1">
        <v>59</v>
      </c>
      <c r="D69" s="1">
        <v>60</v>
      </c>
      <c r="E69" s="1">
        <v>108</v>
      </c>
      <c r="F69" s="1">
        <v>10</v>
      </c>
      <c r="G69" s="7">
        <v>0.45</v>
      </c>
      <c r="H69" s="1">
        <v>40</v>
      </c>
      <c r="I69" s="1" t="s">
        <v>37</v>
      </c>
      <c r="J69" s="1">
        <v>105</v>
      </c>
      <c r="K69" s="1">
        <f t="shared" si="10"/>
        <v>3</v>
      </c>
      <c r="L69" s="1"/>
      <c r="M69" s="1"/>
      <c r="N69" s="1">
        <v>50</v>
      </c>
      <c r="O69" s="1">
        <f t="shared" si="3"/>
        <v>21.6</v>
      </c>
      <c r="P69" s="5">
        <f t="shared" si="13"/>
        <v>156</v>
      </c>
      <c r="Q69" s="5">
        <v>100</v>
      </c>
      <c r="R69" s="5">
        <v>100</v>
      </c>
      <c r="S69" s="1" t="s">
        <v>154</v>
      </c>
      <c r="T69" s="1">
        <f t="shared" si="5"/>
        <v>7.4074074074074066</v>
      </c>
      <c r="U69" s="1">
        <f t="shared" si="6"/>
        <v>2.7777777777777777</v>
      </c>
      <c r="V69" s="1">
        <v>3</v>
      </c>
      <c r="W69" s="1">
        <v>11.25</v>
      </c>
      <c r="X69" s="1">
        <v>14.3333333333333</v>
      </c>
      <c r="Y69" s="1">
        <v>11.6</v>
      </c>
      <c r="Z69" s="1">
        <v>13.4</v>
      </c>
      <c r="AA69" s="1">
        <v>14.2</v>
      </c>
      <c r="AB69" s="1">
        <v>0.6</v>
      </c>
      <c r="AC69" s="1">
        <v>0.8</v>
      </c>
      <c r="AD69" s="1">
        <v>12</v>
      </c>
      <c r="AE69" s="1">
        <v>16.2</v>
      </c>
      <c r="AF69" s="1" t="s">
        <v>117</v>
      </c>
      <c r="AG69" s="1">
        <f t="shared" si="7"/>
        <v>45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spans="1:46" x14ac:dyDescent="0.25">
      <c r="A70" s="1" t="s">
        <v>118</v>
      </c>
      <c r="B70" s="1" t="s">
        <v>41</v>
      </c>
      <c r="C70" s="1">
        <v>417</v>
      </c>
      <c r="D70" s="1">
        <v>156</v>
      </c>
      <c r="E70" s="1">
        <v>357</v>
      </c>
      <c r="F70" s="1">
        <v>155</v>
      </c>
      <c r="G70" s="7">
        <v>0.4</v>
      </c>
      <c r="H70" s="1">
        <v>50</v>
      </c>
      <c r="I70" s="1" t="s">
        <v>37</v>
      </c>
      <c r="J70" s="1">
        <v>361</v>
      </c>
      <c r="K70" s="1">
        <f t="shared" ref="K70:K95" si="15">E70-J70</f>
        <v>-4</v>
      </c>
      <c r="L70" s="1"/>
      <c r="M70" s="1"/>
      <c r="N70" s="1">
        <v>94.400000000000091</v>
      </c>
      <c r="O70" s="1">
        <f t="shared" si="3"/>
        <v>71.400000000000006</v>
      </c>
      <c r="P70" s="5">
        <f>9.6*O70-N70-F70</f>
        <v>436.03999999999996</v>
      </c>
      <c r="Q70" s="5">
        <f t="shared" si="4"/>
        <v>436.03999999999996</v>
      </c>
      <c r="R70" s="5"/>
      <c r="S70" s="1"/>
      <c r="T70" s="1">
        <f t="shared" si="5"/>
        <v>9.6</v>
      </c>
      <c r="U70" s="1">
        <f t="shared" si="6"/>
        <v>3.4929971988795527</v>
      </c>
      <c r="V70" s="1">
        <v>50.2</v>
      </c>
      <c r="W70" s="1">
        <v>63</v>
      </c>
      <c r="X70" s="1">
        <v>60</v>
      </c>
      <c r="Y70" s="1">
        <v>59.4</v>
      </c>
      <c r="Z70" s="1">
        <v>68.2</v>
      </c>
      <c r="AA70" s="1">
        <v>49.2</v>
      </c>
      <c r="AB70" s="1">
        <v>24.2</v>
      </c>
      <c r="AC70" s="1">
        <v>30.6</v>
      </c>
      <c r="AD70" s="1">
        <v>61.8</v>
      </c>
      <c r="AE70" s="1">
        <v>59.4</v>
      </c>
      <c r="AF70" s="1"/>
      <c r="AG70" s="1">
        <f t="shared" si="7"/>
        <v>174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spans="1:46" x14ac:dyDescent="0.25">
      <c r="A71" s="1" t="s">
        <v>119</v>
      </c>
      <c r="B71" s="1" t="s">
        <v>41</v>
      </c>
      <c r="C71" s="1">
        <v>42</v>
      </c>
      <c r="D71" s="1">
        <v>3</v>
      </c>
      <c r="E71" s="1">
        <v>9</v>
      </c>
      <c r="F71" s="1">
        <v>36</v>
      </c>
      <c r="G71" s="7">
        <v>0.11</v>
      </c>
      <c r="H71" s="1">
        <v>150</v>
      </c>
      <c r="I71" s="1" t="s">
        <v>37</v>
      </c>
      <c r="J71" s="1">
        <v>9</v>
      </c>
      <c r="K71" s="1">
        <f t="shared" si="15"/>
        <v>0</v>
      </c>
      <c r="L71" s="1"/>
      <c r="M71" s="1"/>
      <c r="N71" s="1">
        <v>0</v>
      </c>
      <c r="O71" s="1">
        <f t="shared" ref="O71:O95" si="16">E71/5</f>
        <v>1.8</v>
      </c>
      <c r="P71" s="5"/>
      <c r="Q71" s="5">
        <f t="shared" ref="Q71:Q95" si="17">P71</f>
        <v>0</v>
      </c>
      <c r="R71" s="5"/>
      <c r="S71" s="1"/>
      <c r="T71" s="1">
        <f t="shared" ref="T71:T94" si="18">(F71+N71+Q71)/O71</f>
        <v>20</v>
      </c>
      <c r="U71" s="1">
        <f t="shared" ref="U71:U95" si="19">(F71+N71)/O71</f>
        <v>20</v>
      </c>
      <c r="V71" s="1">
        <v>1</v>
      </c>
      <c r="W71" s="1">
        <v>1</v>
      </c>
      <c r="X71" s="1">
        <v>0.66666666666666696</v>
      </c>
      <c r="Y71" s="1">
        <v>4.5999999999999996</v>
      </c>
      <c r="Z71" s="1">
        <v>3.8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20" t="s">
        <v>151</v>
      </c>
      <c r="AG71" s="1">
        <f t="shared" ref="AG71:AG95" si="20">ROUND(Q71*G71,0)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spans="1:46" x14ac:dyDescent="0.25">
      <c r="A72" s="13" t="s">
        <v>120</v>
      </c>
      <c r="B72" s="1" t="s">
        <v>41</v>
      </c>
      <c r="C72" s="1"/>
      <c r="D72" s="1"/>
      <c r="E72" s="1"/>
      <c r="F72" s="1"/>
      <c r="G72" s="7">
        <v>0.06</v>
      </c>
      <c r="H72" s="1">
        <v>60</v>
      </c>
      <c r="I72" s="1" t="s">
        <v>37</v>
      </c>
      <c r="J72" s="1"/>
      <c r="K72" s="1">
        <f t="shared" si="15"/>
        <v>0</v>
      </c>
      <c r="L72" s="1"/>
      <c r="M72" s="1"/>
      <c r="N72" s="1">
        <v>0</v>
      </c>
      <c r="O72" s="1">
        <f t="shared" si="16"/>
        <v>0</v>
      </c>
      <c r="P72" s="22">
        <v>20</v>
      </c>
      <c r="Q72" s="5">
        <f t="shared" si="17"/>
        <v>20</v>
      </c>
      <c r="R72" s="5"/>
      <c r="S72" s="1"/>
      <c r="T72" s="1" t="e">
        <f t="shared" si="18"/>
        <v>#DIV/0!</v>
      </c>
      <c r="U72" s="1" t="e">
        <f t="shared" si="19"/>
        <v>#DIV/0!</v>
      </c>
      <c r="V72" s="1">
        <v>0</v>
      </c>
      <c r="W72" s="1">
        <v>0</v>
      </c>
      <c r="X72" s="1">
        <v>0</v>
      </c>
      <c r="Y72" s="1">
        <v>16</v>
      </c>
      <c r="Z72" s="1">
        <v>15.8</v>
      </c>
      <c r="AA72" s="1">
        <v>1.8</v>
      </c>
      <c r="AB72" s="1">
        <v>6</v>
      </c>
      <c r="AC72" s="1">
        <v>6.2</v>
      </c>
      <c r="AD72" s="1">
        <v>2.2000000000000002</v>
      </c>
      <c r="AE72" s="1">
        <v>0</v>
      </c>
      <c r="AF72" s="13" t="s">
        <v>158</v>
      </c>
      <c r="AG72" s="1">
        <f t="shared" si="20"/>
        <v>1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spans="1:46" x14ac:dyDescent="0.25">
      <c r="A73" s="13" t="s">
        <v>121</v>
      </c>
      <c r="B73" s="1" t="s">
        <v>41</v>
      </c>
      <c r="C73" s="1"/>
      <c r="D73" s="1"/>
      <c r="E73" s="1"/>
      <c r="F73" s="1"/>
      <c r="G73" s="7">
        <v>0.15</v>
      </c>
      <c r="H73" s="1">
        <v>60</v>
      </c>
      <c r="I73" s="1" t="s">
        <v>37</v>
      </c>
      <c r="J73" s="1"/>
      <c r="K73" s="1">
        <f t="shared" si="15"/>
        <v>0</v>
      </c>
      <c r="L73" s="1"/>
      <c r="M73" s="1"/>
      <c r="N73" s="1">
        <v>0</v>
      </c>
      <c r="O73" s="1">
        <f t="shared" si="16"/>
        <v>0</v>
      </c>
      <c r="P73" s="22">
        <v>20</v>
      </c>
      <c r="Q73" s="5">
        <f t="shared" si="17"/>
        <v>20</v>
      </c>
      <c r="R73" s="5"/>
      <c r="S73" s="1"/>
      <c r="T73" s="1" t="e">
        <f t="shared" si="18"/>
        <v>#DIV/0!</v>
      </c>
      <c r="U73" s="1" t="e">
        <f t="shared" si="19"/>
        <v>#DIV/0!</v>
      </c>
      <c r="V73" s="1">
        <v>0</v>
      </c>
      <c r="W73" s="1">
        <v>0.5</v>
      </c>
      <c r="X73" s="1">
        <v>0.66666666666666696</v>
      </c>
      <c r="Y73" s="1">
        <v>10.4</v>
      </c>
      <c r="Z73" s="1">
        <v>7.8</v>
      </c>
      <c r="AA73" s="1">
        <v>5.4</v>
      </c>
      <c r="AB73" s="1">
        <v>5.6</v>
      </c>
      <c r="AC73" s="1">
        <v>4.4000000000000004</v>
      </c>
      <c r="AD73" s="1">
        <v>4.2</v>
      </c>
      <c r="AE73" s="1">
        <v>6</v>
      </c>
      <c r="AF73" s="13" t="s">
        <v>158</v>
      </c>
      <c r="AG73" s="1">
        <f t="shared" si="20"/>
        <v>3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1:46" x14ac:dyDescent="0.25">
      <c r="A74" s="1" t="s">
        <v>122</v>
      </c>
      <c r="B74" s="1" t="s">
        <v>41</v>
      </c>
      <c r="C74" s="1">
        <v>132</v>
      </c>
      <c r="D74" s="1"/>
      <c r="E74" s="1">
        <v>28</v>
      </c>
      <c r="F74" s="1">
        <v>104</v>
      </c>
      <c r="G74" s="7">
        <v>0.4</v>
      </c>
      <c r="H74" s="1">
        <v>55</v>
      </c>
      <c r="I74" s="1" t="s">
        <v>37</v>
      </c>
      <c r="J74" s="1">
        <v>32</v>
      </c>
      <c r="K74" s="1">
        <f t="shared" si="15"/>
        <v>-4</v>
      </c>
      <c r="L74" s="1"/>
      <c r="M74" s="1"/>
      <c r="N74" s="1">
        <v>0</v>
      </c>
      <c r="O74" s="1">
        <f t="shared" si="16"/>
        <v>5.6</v>
      </c>
      <c r="P74" s="5"/>
      <c r="Q74" s="5">
        <f t="shared" si="17"/>
        <v>0</v>
      </c>
      <c r="R74" s="5"/>
      <c r="S74" s="1"/>
      <c r="T74" s="1">
        <f t="shared" si="18"/>
        <v>18.571428571428573</v>
      </c>
      <c r="U74" s="1">
        <f t="shared" si="19"/>
        <v>18.571428571428573</v>
      </c>
      <c r="V74" s="1">
        <v>1</v>
      </c>
      <c r="W74" s="1">
        <v>11.25</v>
      </c>
      <c r="X74" s="1">
        <v>14.3333333333333</v>
      </c>
      <c r="Y74" s="1">
        <v>10.6</v>
      </c>
      <c r="Z74" s="1">
        <v>10.6</v>
      </c>
      <c r="AA74" s="1">
        <v>4.8</v>
      </c>
      <c r="AB74" s="1">
        <v>4.5999999999999996</v>
      </c>
      <c r="AC74" s="1">
        <v>6.8</v>
      </c>
      <c r="AD74" s="1">
        <v>6.8</v>
      </c>
      <c r="AE74" s="1">
        <v>7.2</v>
      </c>
      <c r="AF74" s="21" t="s">
        <v>123</v>
      </c>
      <c r="AG74" s="1">
        <f t="shared" si="20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spans="1:46" x14ac:dyDescent="0.25">
      <c r="A75" s="1" t="s">
        <v>124</v>
      </c>
      <c r="B75" s="1" t="s">
        <v>36</v>
      </c>
      <c r="C75" s="1">
        <v>506.01400000000001</v>
      </c>
      <c r="D75" s="1">
        <v>213.655</v>
      </c>
      <c r="E75" s="1">
        <v>242.06700000000001</v>
      </c>
      <c r="F75" s="1">
        <v>445.93700000000001</v>
      </c>
      <c r="G75" s="7">
        <v>1</v>
      </c>
      <c r="H75" s="1">
        <v>55</v>
      </c>
      <c r="I75" s="1" t="s">
        <v>37</v>
      </c>
      <c r="J75" s="1">
        <v>247.7</v>
      </c>
      <c r="K75" s="1">
        <f t="shared" si="15"/>
        <v>-5.6329999999999814</v>
      </c>
      <c r="L75" s="1"/>
      <c r="M75" s="1"/>
      <c r="N75" s="1">
        <v>0</v>
      </c>
      <c r="O75" s="1">
        <f t="shared" si="16"/>
        <v>48.413400000000003</v>
      </c>
      <c r="P75" s="5">
        <f>10*O75-N75-F75</f>
        <v>38.197000000000003</v>
      </c>
      <c r="Q75" s="5">
        <f t="shared" si="17"/>
        <v>38.197000000000003</v>
      </c>
      <c r="R75" s="5"/>
      <c r="S75" s="1"/>
      <c r="T75" s="1">
        <f t="shared" si="18"/>
        <v>10</v>
      </c>
      <c r="U75" s="1">
        <f t="shared" si="19"/>
        <v>9.2110242205670332</v>
      </c>
      <c r="V75" s="1">
        <v>38.080399999999997</v>
      </c>
      <c r="W75" s="1">
        <v>69.923749999999998</v>
      </c>
      <c r="X75" s="1">
        <v>63.021333333333303</v>
      </c>
      <c r="Y75" s="1">
        <v>47.499000000000002</v>
      </c>
      <c r="Z75" s="1">
        <v>47.684399999999997</v>
      </c>
      <c r="AA75" s="1">
        <v>62.214399999999998</v>
      </c>
      <c r="AB75" s="1">
        <v>61.601999999999997</v>
      </c>
      <c r="AC75" s="1">
        <v>43.5366</v>
      </c>
      <c r="AD75" s="1">
        <v>51.238599999999998</v>
      </c>
      <c r="AE75" s="1">
        <v>59.703800000000001</v>
      </c>
      <c r="AF75" s="1" t="s">
        <v>53</v>
      </c>
      <c r="AG75" s="1">
        <f t="shared" si="20"/>
        <v>38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spans="1:46" x14ac:dyDescent="0.25">
      <c r="A76" s="1" t="s">
        <v>125</v>
      </c>
      <c r="B76" s="1" t="s">
        <v>36</v>
      </c>
      <c r="C76" s="1">
        <v>531.19899999999996</v>
      </c>
      <c r="D76" s="1">
        <v>604.59799999999996</v>
      </c>
      <c r="E76" s="1">
        <v>296.56299999999999</v>
      </c>
      <c r="F76" s="1">
        <v>738.90700000000004</v>
      </c>
      <c r="G76" s="7">
        <v>1</v>
      </c>
      <c r="H76" s="1">
        <v>50</v>
      </c>
      <c r="I76" s="1" t="s">
        <v>37</v>
      </c>
      <c r="J76" s="1">
        <v>281.7</v>
      </c>
      <c r="K76" s="1">
        <f t="shared" si="15"/>
        <v>14.863</v>
      </c>
      <c r="L76" s="1"/>
      <c r="M76" s="1"/>
      <c r="N76" s="1">
        <v>202.518</v>
      </c>
      <c r="O76" s="1">
        <f t="shared" si="16"/>
        <v>59.312599999999996</v>
      </c>
      <c r="P76" s="5"/>
      <c r="Q76" s="5">
        <f t="shared" si="17"/>
        <v>0</v>
      </c>
      <c r="R76" s="5"/>
      <c r="S76" s="1"/>
      <c r="T76" s="1">
        <f t="shared" si="18"/>
        <v>15.872259857096134</v>
      </c>
      <c r="U76" s="1">
        <f t="shared" si="19"/>
        <v>15.872259857096134</v>
      </c>
      <c r="V76" s="1">
        <v>101.259</v>
      </c>
      <c r="W76" s="1">
        <v>82.735749999999996</v>
      </c>
      <c r="X76" s="1">
        <v>91.641666666666694</v>
      </c>
      <c r="Y76" s="1">
        <v>87.015000000000001</v>
      </c>
      <c r="Z76" s="1">
        <v>86.985600000000005</v>
      </c>
      <c r="AA76" s="1">
        <v>81.766400000000004</v>
      </c>
      <c r="AB76" s="1">
        <v>90.629199999999997</v>
      </c>
      <c r="AC76" s="1">
        <v>99.065799999999996</v>
      </c>
      <c r="AD76" s="1">
        <v>84.258600000000001</v>
      </c>
      <c r="AE76" s="1">
        <v>76.936800000000005</v>
      </c>
      <c r="AF76" s="1" t="s">
        <v>42</v>
      </c>
      <c r="AG76" s="1">
        <f t="shared" si="20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spans="1:46" x14ac:dyDescent="0.25">
      <c r="A77" s="14" t="s">
        <v>126</v>
      </c>
      <c r="B77" s="14" t="s">
        <v>41</v>
      </c>
      <c r="C77" s="14">
        <v>41</v>
      </c>
      <c r="D77" s="14"/>
      <c r="E77" s="14">
        <v>25</v>
      </c>
      <c r="F77" s="14">
        <v>2</v>
      </c>
      <c r="G77" s="15">
        <v>0</v>
      </c>
      <c r="H77" s="14">
        <v>40</v>
      </c>
      <c r="I77" s="14" t="s">
        <v>37</v>
      </c>
      <c r="J77" s="14">
        <v>38</v>
      </c>
      <c r="K77" s="14">
        <f t="shared" si="15"/>
        <v>-13</v>
      </c>
      <c r="L77" s="14"/>
      <c r="M77" s="14"/>
      <c r="N77" s="14">
        <v>0</v>
      </c>
      <c r="O77" s="14">
        <f t="shared" si="16"/>
        <v>5</v>
      </c>
      <c r="P77" s="16">
        <f>7*O77-N77-F77</f>
        <v>33</v>
      </c>
      <c r="Q77" s="16">
        <v>0</v>
      </c>
      <c r="R77" s="16">
        <v>0</v>
      </c>
      <c r="S77" s="14" t="s">
        <v>156</v>
      </c>
      <c r="T77" s="14">
        <f t="shared" si="18"/>
        <v>0.4</v>
      </c>
      <c r="U77" s="14">
        <f t="shared" si="19"/>
        <v>0.4</v>
      </c>
      <c r="V77" s="14">
        <v>3</v>
      </c>
      <c r="W77" s="14">
        <v>1.25</v>
      </c>
      <c r="X77" s="14">
        <v>1.6666666666666701</v>
      </c>
      <c r="Y77" s="14">
        <v>-1.6</v>
      </c>
      <c r="Z77" s="14">
        <v>11.8</v>
      </c>
      <c r="AA77" s="14">
        <v>0.4</v>
      </c>
      <c r="AB77" s="14">
        <v>0.8</v>
      </c>
      <c r="AC77" s="14">
        <v>4.2</v>
      </c>
      <c r="AD77" s="14">
        <v>3.8</v>
      </c>
      <c r="AE77" s="14">
        <v>1.8</v>
      </c>
      <c r="AF77" s="14" t="s">
        <v>91</v>
      </c>
      <c r="AG77" s="14">
        <f t="shared" si="20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spans="1:46" x14ac:dyDescent="0.25">
      <c r="A78" s="14" t="s">
        <v>127</v>
      </c>
      <c r="B78" s="14" t="s">
        <v>41</v>
      </c>
      <c r="C78" s="14"/>
      <c r="D78" s="14"/>
      <c r="E78" s="14">
        <v>-9</v>
      </c>
      <c r="F78" s="14"/>
      <c r="G78" s="15">
        <v>0</v>
      </c>
      <c r="H78" s="14">
        <v>35</v>
      </c>
      <c r="I78" s="14" t="s">
        <v>37</v>
      </c>
      <c r="J78" s="14"/>
      <c r="K78" s="14">
        <f t="shared" si="15"/>
        <v>-9</v>
      </c>
      <c r="L78" s="14"/>
      <c r="M78" s="14"/>
      <c r="N78" s="14">
        <v>0</v>
      </c>
      <c r="O78" s="14">
        <f t="shared" si="16"/>
        <v>-1.8</v>
      </c>
      <c r="P78" s="16"/>
      <c r="Q78" s="5">
        <f t="shared" si="17"/>
        <v>0</v>
      </c>
      <c r="R78" s="16"/>
      <c r="S78" s="14"/>
      <c r="T78" s="1">
        <f t="shared" si="18"/>
        <v>0</v>
      </c>
      <c r="U78" s="14">
        <f t="shared" si="19"/>
        <v>0</v>
      </c>
      <c r="V78" s="14">
        <v>0</v>
      </c>
      <c r="W78" s="14">
        <v>0</v>
      </c>
      <c r="X78" s="14">
        <v>0</v>
      </c>
      <c r="Y78" s="14">
        <v>-1.8</v>
      </c>
      <c r="Z78" s="14">
        <v>-4</v>
      </c>
      <c r="AA78" s="14">
        <v>7.6</v>
      </c>
      <c r="AB78" s="14">
        <v>10.6</v>
      </c>
      <c r="AC78" s="14">
        <v>10.4</v>
      </c>
      <c r="AD78" s="14">
        <v>10.4</v>
      </c>
      <c r="AE78" s="14">
        <v>10.199999999999999</v>
      </c>
      <c r="AF78" s="14" t="s">
        <v>91</v>
      </c>
      <c r="AG78" s="1">
        <f t="shared" si="20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spans="1:46" x14ac:dyDescent="0.25">
      <c r="A79" s="1" t="s">
        <v>128</v>
      </c>
      <c r="B79" s="1" t="s">
        <v>36</v>
      </c>
      <c r="C79" s="1">
        <v>1196.8610000000001</v>
      </c>
      <c r="D79" s="1">
        <v>1061.432</v>
      </c>
      <c r="E79" s="1">
        <v>828.904</v>
      </c>
      <c r="F79" s="1">
        <v>1229.357</v>
      </c>
      <c r="G79" s="7">
        <v>1</v>
      </c>
      <c r="H79" s="1">
        <v>60</v>
      </c>
      <c r="I79" s="1" t="s">
        <v>37</v>
      </c>
      <c r="J79" s="1">
        <v>822.19</v>
      </c>
      <c r="K79" s="1">
        <f t="shared" si="15"/>
        <v>6.7139999999999418</v>
      </c>
      <c r="L79" s="1"/>
      <c r="M79" s="1"/>
      <c r="N79" s="1">
        <v>411.62999999999982</v>
      </c>
      <c r="O79" s="1">
        <f t="shared" si="16"/>
        <v>165.7808</v>
      </c>
      <c r="P79" s="5">
        <f>10*O79-N79-F79</f>
        <v>16.82100000000014</v>
      </c>
      <c r="Q79" s="5">
        <f t="shared" si="17"/>
        <v>16.82100000000014</v>
      </c>
      <c r="R79" s="5"/>
      <c r="S79" s="1"/>
      <c r="T79" s="1">
        <f t="shared" si="18"/>
        <v>10</v>
      </c>
      <c r="U79" s="1">
        <f t="shared" si="19"/>
        <v>9.8985346915927526</v>
      </c>
      <c r="V79" s="1">
        <v>205.815</v>
      </c>
      <c r="W79" s="1">
        <v>201.72524999999999</v>
      </c>
      <c r="X79" s="1">
        <v>203.245</v>
      </c>
      <c r="Y79" s="1">
        <v>200.66220000000001</v>
      </c>
      <c r="Z79" s="1">
        <v>169.48320000000001</v>
      </c>
      <c r="AA79" s="1">
        <v>118.41119999999999</v>
      </c>
      <c r="AB79" s="1">
        <v>130.26759999999999</v>
      </c>
      <c r="AC79" s="1">
        <v>132.40020000000001</v>
      </c>
      <c r="AD79" s="1">
        <v>126.56699999999999</v>
      </c>
      <c r="AE79" s="1">
        <v>149.28360000000001</v>
      </c>
      <c r="AF79" s="1"/>
      <c r="AG79" s="1">
        <f t="shared" si="20"/>
        <v>17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spans="1:46" x14ac:dyDescent="0.25">
      <c r="A80" s="1" t="s">
        <v>129</v>
      </c>
      <c r="B80" s="1" t="s">
        <v>36</v>
      </c>
      <c r="C80" s="1">
        <v>1113.4549999999999</v>
      </c>
      <c r="D80" s="1">
        <v>2573.9949999999999</v>
      </c>
      <c r="E80" s="1">
        <v>1124.6590000000001</v>
      </c>
      <c r="F80" s="1">
        <v>2346.81</v>
      </c>
      <c r="G80" s="7">
        <v>1</v>
      </c>
      <c r="H80" s="1">
        <v>60</v>
      </c>
      <c r="I80" s="1" t="s">
        <v>37</v>
      </c>
      <c r="J80" s="1">
        <v>1094.8</v>
      </c>
      <c r="K80" s="1">
        <f t="shared" si="15"/>
        <v>29.859000000000151</v>
      </c>
      <c r="L80" s="1"/>
      <c r="M80" s="1"/>
      <c r="N80" s="1">
        <v>584.15319999999963</v>
      </c>
      <c r="O80" s="1">
        <f t="shared" si="16"/>
        <v>224.93180000000001</v>
      </c>
      <c r="P80" s="5"/>
      <c r="Q80" s="5">
        <f t="shared" si="17"/>
        <v>0</v>
      </c>
      <c r="R80" s="5"/>
      <c r="S80" s="1"/>
      <c r="T80" s="1">
        <f t="shared" si="18"/>
        <v>13.030452786133395</v>
      </c>
      <c r="U80" s="1">
        <f t="shared" si="19"/>
        <v>13.030452786133395</v>
      </c>
      <c r="V80" s="1">
        <v>292.07659999999998</v>
      </c>
      <c r="W80" s="1">
        <v>255.3545</v>
      </c>
      <c r="X80" s="1">
        <v>253.91366666666701</v>
      </c>
      <c r="Y80" s="1">
        <v>282.70819999999998</v>
      </c>
      <c r="Z80" s="1">
        <v>281.01339999999999</v>
      </c>
      <c r="AA80" s="1">
        <v>241.91079999999999</v>
      </c>
      <c r="AB80" s="1">
        <v>230.69980000000001</v>
      </c>
      <c r="AC80" s="1">
        <v>202.11240000000001</v>
      </c>
      <c r="AD80" s="1">
        <v>185.24160000000001</v>
      </c>
      <c r="AE80" s="1">
        <v>286.90820000000002</v>
      </c>
      <c r="AF80" s="1"/>
      <c r="AG80" s="1">
        <f t="shared" si="20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1:46" x14ac:dyDescent="0.25">
      <c r="A81" s="1" t="s">
        <v>130</v>
      </c>
      <c r="B81" s="1" t="s">
        <v>36</v>
      </c>
      <c r="C81" s="1">
        <v>1857.1</v>
      </c>
      <c r="D81" s="1">
        <v>1314.1479999999999</v>
      </c>
      <c r="E81" s="1">
        <v>1258.8969999999999</v>
      </c>
      <c r="F81" s="1">
        <v>1670.4359999999999</v>
      </c>
      <c r="G81" s="7">
        <v>1</v>
      </c>
      <c r="H81" s="1">
        <v>60</v>
      </c>
      <c r="I81" s="1" t="s">
        <v>37</v>
      </c>
      <c r="J81" s="1">
        <v>1244.8</v>
      </c>
      <c r="K81" s="1">
        <f t="shared" si="15"/>
        <v>14.09699999999998</v>
      </c>
      <c r="L81" s="1"/>
      <c r="M81" s="1"/>
      <c r="N81" s="1">
        <v>964.22359999999981</v>
      </c>
      <c r="O81" s="17">
        <f t="shared" si="16"/>
        <v>251.77939999999998</v>
      </c>
      <c r="P81" s="5"/>
      <c r="Q81" s="5">
        <f t="shared" si="17"/>
        <v>0</v>
      </c>
      <c r="R81" s="5"/>
      <c r="S81" s="1"/>
      <c r="T81" s="1">
        <f t="shared" si="18"/>
        <v>10.464158704008351</v>
      </c>
      <c r="U81" s="1">
        <f t="shared" si="19"/>
        <v>10.464158704008351</v>
      </c>
      <c r="V81" s="1">
        <v>323.63279999999997</v>
      </c>
      <c r="W81" s="1">
        <v>336.2595</v>
      </c>
      <c r="X81" s="1">
        <v>381.24599999999998</v>
      </c>
      <c r="Y81" s="1">
        <v>497.71679999999998</v>
      </c>
      <c r="Z81" s="1">
        <v>526.89</v>
      </c>
      <c r="AA81" s="1">
        <v>235.45</v>
      </c>
      <c r="AB81" s="1">
        <v>321.67959999999999</v>
      </c>
      <c r="AC81" s="1">
        <v>365.35599999999999</v>
      </c>
      <c r="AD81" s="1">
        <v>282.89179999999999</v>
      </c>
      <c r="AE81" s="1">
        <v>347.36360000000002</v>
      </c>
      <c r="AF81" s="1" t="s">
        <v>131</v>
      </c>
      <c r="AG81" s="1">
        <f t="shared" si="20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spans="1:46" x14ac:dyDescent="0.25">
      <c r="A82" s="1" t="s">
        <v>132</v>
      </c>
      <c r="B82" s="1" t="s">
        <v>36</v>
      </c>
      <c r="C82" s="1">
        <v>2978.8330000000001</v>
      </c>
      <c r="D82" s="1">
        <v>3504.2449999999999</v>
      </c>
      <c r="E82" s="1">
        <v>2117.8589999999999</v>
      </c>
      <c r="F82" s="1">
        <v>3742.5479999999998</v>
      </c>
      <c r="G82" s="7">
        <v>1</v>
      </c>
      <c r="H82" s="1">
        <v>60</v>
      </c>
      <c r="I82" s="1" t="s">
        <v>37</v>
      </c>
      <c r="J82" s="1">
        <v>2085.75</v>
      </c>
      <c r="K82" s="1">
        <f t="shared" si="15"/>
        <v>32.108999999999924</v>
      </c>
      <c r="L82" s="1"/>
      <c r="M82" s="1"/>
      <c r="N82" s="1">
        <v>1166.1959999999999</v>
      </c>
      <c r="O82" s="1">
        <f t="shared" si="16"/>
        <v>423.5718</v>
      </c>
      <c r="P82" s="5"/>
      <c r="Q82" s="5">
        <f t="shared" si="17"/>
        <v>0</v>
      </c>
      <c r="R82" s="5"/>
      <c r="S82" s="1"/>
      <c r="T82" s="1">
        <f t="shared" si="18"/>
        <v>11.588930141241697</v>
      </c>
      <c r="U82" s="1">
        <f t="shared" si="19"/>
        <v>11.588930141241697</v>
      </c>
      <c r="V82" s="1">
        <v>583.09799999999996</v>
      </c>
      <c r="W82" s="1">
        <v>550.95875000000001</v>
      </c>
      <c r="X82" s="1">
        <v>582.666333333333</v>
      </c>
      <c r="Y82" s="1">
        <v>841.59900000000005</v>
      </c>
      <c r="Z82" s="1">
        <v>739.17240000000004</v>
      </c>
      <c r="AA82" s="1">
        <v>507.2568</v>
      </c>
      <c r="AB82" s="1">
        <v>517.07439999999997</v>
      </c>
      <c r="AC82" s="1">
        <v>484.26479999999998</v>
      </c>
      <c r="AD82" s="1">
        <v>435.39920000000001</v>
      </c>
      <c r="AE82" s="1">
        <v>533.71720000000005</v>
      </c>
      <c r="AF82" s="1"/>
      <c r="AG82" s="1">
        <f t="shared" si="20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spans="1:46" x14ac:dyDescent="0.25">
      <c r="A83" s="14" t="s">
        <v>133</v>
      </c>
      <c r="B83" s="14" t="s">
        <v>36</v>
      </c>
      <c r="C83" s="14"/>
      <c r="D83" s="14">
        <v>1.3380000000000001</v>
      </c>
      <c r="E83" s="14">
        <v>-2E-3</v>
      </c>
      <c r="F83" s="14"/>
      <c r="G83" s="15">
        <v>0</v>
      </c>
      <c r="H83" s="14">
        <v>55</v>
      </c>
      <c r="I83" s="14" t="s">
        <v>37</v>
      </c>
      <c r="J83" s="14">
        <v>1.6</v>
      </c>
      <c r="K83" s="14">
        <f t="shared" si="15"/>
        <v>-1.6020000000000001</v>
      </c>
      <c r="L83" s="14"/>
      <c r="M83" s="14"/>
      <c r="N83" s="14">
        <v>0</v>
      </c>
      <c r="O83" s="14">
        <f t="shared" si="16"/>
        <v>-4.0000000000000002E-4</v>
      </c>
      <c r="P83" s="16"/>
      <c r="Q83" s="5">
        <f t="shared" si="17"/>
        <v>0</v>
      </c>
      <c r="R83" s="16"/>
      <c r="S83" s="14"/>
      <c r="T83" s="1">
        <f t="shared" si="18"/>
        <v>0</v>
      </c>
      <c r="U83" s="14">
        <f t="shared" si="19"/>
        <v>0</v>
      </c>
      <c r="V83" s="14">
        <v>-0.26300000000000001</v>
      </c>
      <c r="W83" s="14">
        <v>0</v>
      </c>
      <c r="X83" s="14">
        <v>0</v>
      </c>
      <c r="Y83" s="14">
        <v>0</v>
      </c>
      <c r="Z83" s="14">
        <v>-0.56399999999999995</v>
      </c>
      <c r="AA83" s="14">
        <v>-0.54600000000000004</v>
      </c>
      <c r="AB83" s="14">
        <v>-0.54600000000000004</v>
      </c>
      <c r="AC83" s="14">
        <v>2.1366000000000001</v>
      </c>
      <c r="AD83" s="14">
        <v>3.7168000000000001</v>
      </c>
      <c r="AE83" s="14">
        <v>17.6312</v>
      </c>
      <c r="AF83" s="14" t="s">
        <v>91</v>
      </c>
      <c r="AG83" s="1">
        <f t="shared" si="20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spans="1:46" x14ac:dyDescent="0.25">
      <c r="A84" s="14" t="s">
        <v>134</v>
      </c>
      <c r="B84" s="14" t="s">
        <v>36</v>
      </c>
      <c r="C84" s="14"/>
      <c r="D84" s="14"/>
      <c r="E84" s="14">
        <v>-0.94799999999999995</v>
      </c>
      <c r="F84" s="14"/>
      <c r="G84" s="15">
        <v>0</v>
      </c>
      <c r="H84" s="14">
        <v>55</v>
      </c>
      <c r="I84" s="14" t="s">
        <v>37</v>
      </c>
      <c r="J84" s="14"/>
      <c r="K84" s="14">
        <f t="shared" si="15"/>
        <v>-0.94799999999999995</v>
      </c>
      <c r="L84" s="14"/>
      <c r="M84" s="14"/>
      <c r="N84" s="14">
        <v>0</v>
      </c>
      <c r="O84" s="14">
        <f t="shared" si="16"/>
        <v>-0.18959999999999999</v>
      </c>
      <c r="P84" s="16"/>
      <c r="Q84" s="5">
        <f t="shared" si="17"/>
        <v>0</v>
      </c>
      <c r="R84" s="16"/>
      <c r="S84" s="14"/>
      <c r="T84" s="1">
        <f t="shared" si="18"/>
        <v>0</v>
      </c>
      <c r="U84" s="14">
        <f t="shared" si="19"/>
        <v>0</v>
      </c>
      <c r="V84" s="14">
        <v>1.07</v>
      </c>
      <c r="W84" s="14">
        <v>0.66749999999999998</v>
      </c>
      <c r="X84" s="14">
        <v>0.89</v>
      </c>
      <c r="Y84" s="14">
        <v>8.9429999999999996</v>
      </c>
      <c r="Z84" s="14">
        <v>4.92</v>
      </c>
      <c r="AA84" s="14">
        <v>3.1023999999999998</v>
      </c>
      <c r="AB84" s="14">
        <v>4.2141999999999999</v>
      </c>
      <c r="AC84" s="14">
        <v>4.8220000000000001</v>
      </c>
      <c r="AD84" s="14">
        <v>4.1334</v>
      </c>
      <c r="AE84" s="14">
        <v>2.8662000000000001</v>
      </c>
      <c r="AF84" s="14" t="s">
        <v>91</v>
      </c>
      <c r="AG84" s="1">
        <f t="shared" si="20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spans="1:46" x14ac:dyDescent="0.25">
      <c r="A85" s="14" t="s">
        <v>135</v>
      </c>
      <c r="B85" s="14" t="s">
        <v>36</v>
      </c>
      <c r="C85" s="14"/>
      <c r="D85" s="14"/>
      <c r="E85" s="14">
        <v>-1.1850000000000001</v>
      </c>
      <c r="F85" s="14"/>
      <c r="G85" s="15">
        <v>0</v>
      </c>
      <c r="H85" s="14">
        <v>55</v>
      </c>
      <c r="I85" s="14" t="s">
        <v>37</v>
      </c>
      <c r="J85" s="14"/>
      <c r="K85" s="14">
        <f t="shared" si="15"/>
        <v>-1.1850000000000001</v>
      </c>
      <c r="L85" s="14"/>
      <c r="M85" s="14"/>
      <c r="N85" s="14">
        <v>0</v>
      </c>
      <c r="O85" s="14">
        <f t="shared" si="16"/>
        <v>-0.23700000000000002</v>
      </c>
      <c r="P85" s="16"/>
      <c r="Q85" s="5">
        <f t="shared" si="17"/>
        <v>0</v>
      </c>
      <c r="R85" s="16"/>
      <c r="S85" s="14"/>
      <c r="T85" s="1">
        <f t="shared" si="18"/>
        <v>0</v>
      </c>
      <c r="U85" s="14">
        <f t="shared" si="19"/>
        <v>0</v>
      </c>
      <c r="V85" s="14">
        <v>0.53639999999999999</v>
      </c>
      <c r="W85" s="14">
        <v>0</v>
      </c>
      <c r="X85" s="14">
        <v>0</v>
      </c>
      <c r="Y85" s="14">
        <v>0.53859999999999997</v>
      </c>
      <c r="Z85" s="14">
        <v>0.54239999999999999</v>
      </c>
      <c r="AA85" s="14">
        <v>4.0297999999999998</v>
      </c>
      <c r="AB85" s="14">
        <v>3.6432000000000002</v>
      </c>
      <c r="AC85" s="14">
        <v>2.7130000000000001</v>
      </c>
      <c r="AD85" s="14">
        <v>3.6234000000000002</v>
      </c>
      <c r="AE85" s="14">
        <v>2.1850000000000001</v>
      </c>
      <c r="AF85" s="14" t="s">
        <v>91</v>
      </c>
      <c r="AG85" s="1">
        <f t="shared" si="20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spans="1:46" x14ac:dyDescent="0.25">
      <c r="A86" s="1" t="s">
        <v>136</v>
      </c>
      <c r="B86" s="1" t="s">
        <v>36</v>
      </c>
      <c r="C86" s="1">
        <v>99.941999999999993</v>
      </c>
      <c r="D86" s="1">
        <v>23.687000000000001</v>
      </c>
      <c r="E86" s="1">
        <v>26.167000000000002</v>
      </c>
      <c r="F86" s="1">
        <v>93.403000000000006</v>
      </c>
      <c r="G86" s="7">
        <v>1</v>
      </c>
      <c r="H86" s="1">
        <v>60</v>
      </c>
      <c r="I86" s="1" t="s">
        <v>37</v>
      </c>
      <c r="J86" s="1">
        <v>21.8</v>
      </c>
      <c r="K86" s="1">
        <f t="shared" si="15"/>
        <v>4.3670000000000009</v>
      </c>
      <c r="L86" s="1"/>
      <c r="M86" s="1"/>
      <c r="N86" s="1">
        <v>23.320399999999989</v>
      </c>
      <c r="O86" s="1">
        <f t="shared" si="16"/>
        <v>5.2334000000000005</v>
      </c>
      <c r="P86" s="5"/>
      <c r="Q86" s="5">
        <f t="shared" si="17"/>
        <v>0</v>
      </c>
      <c r="R86" s="5"/>
      <c r="S86" s="1"/>
      <c r="T86" s="1">
        <f t="shared" si="18"/>
        <v>22.303550273244923</v>
      </c>
      <c r="U86" s="1">
        <f t="shared" si="19"/>
        <v>22.303550273244923</v>
      </c>
      <c r="V86" s="1">
        <v>11.6602</v>
      </c>
      <c r="W86" s="1">
        <v>11.131</v>
      </c>
      <c r="X86" s="1">
        <v>13.5086666666667</v>
      </c>
      <c r="Y86" s="1">
        <v>14.9842</v>
      </c>
      <c r="Z86" s="1">
        <v>7.5414000000000003</v>
      </c>
      <c r="AA86" s="1">
        <v>15.8062</v>
      </c>
      <c r="AB86" s="1">
        <v>18.590599999999998</v>
      </c>
      <c r="AC86" s="1">
        <v>8.9282000000000004</v>
      </c>
      <c r="AD86" s="1">
        <v>6.6647999999999996</v>
      </c>
      <c r="AE86" s="1">
        <v>9.7392000000000003</v>
      </c>
      <c r="AF86" s="17" t="s">
        <v>49</v>
      </c>
      <c r="AG86" s="1">
        <f t="shared" si="20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spans="1:46" x14ac:dyDescent="0.25">
      <c r="A87" s="1" t="s">
        <v>137</v>
      </c>
      <c r="B87" s="1" t="s">
        <v>41</v>
      </c>
      <c r="C87" s="1">
        <v>18</v>
      </c>
      <c r="D87" s="1">
        <v>109</v>
      </c>
      <c r="E87" s="1">
        <v>17</v>
      </c>
      <c r="F87" s="1">
        <v>64</v>
      </c>
      <c r="G87" s="7">
        <v>0.3</v>
      </c>
      <c r="H87" s="1">
        <v>40</v>
      </c>
      <c r="I87" s="1" t="s">
        <v>37</v>
      </c>
      <c r="J87" s="1">
        <v>54</v>
      </c>
      <c r="K87" s="1">
        <f t="shared" si="15"/>
        <v>-37</v>
      </c>
      <c r="L87" s="1"/>
      <c r="M87" s="1"/>
      <c r="N87" s="1">
        <v>0</v>
      </c>
      <c r="O87" s="1">
        <f t="shared" si="16"/>
        <v>3.4</v>
      </c>
      <c r="P87" s="5"/>
      <c r="Q87" s="5">
        <f t="shared" si="17"/>
        <v>0</v>
      </c>
      <c r="R87" s="5"/>
      <c r="S87" s="1"/>
      <c r="T87" s="1">
        <f t="shared" si="18"/>
        <v>18.823529411764707</v>
      </c>
      <c r="U87" s="1">
        <f t="shared" si="19"/>
        <v>18.823529411764707</v>
      </c>
      <c r="V87" s="1">
        <v>11</v>
      </c>
      <c r="W87" s="1">
        <v>8.25</v>
      </c>
      <c r="X87" s="1">
        <v>8.3333333333333304</v>
      </c>
      <c r="Y87" s="1">
        <v>8.6</v>
      </c>
      <c r="Z87" s="1">
        <v>11.8</v>
      </c>
      <c r="AA87" s="1">
        <v>3.8</v>
      </c>
      <c r="AB87" s="1">
        <v>7</v>
      </c>
      <c r="AC87" s="1">
        <v>10</v>
      </c>
      <c r="AD87" s="1">
        <v>9</v>
      </c>
      <c r="AE87" s="1">
        <v>10</v>
      </c>
      <c r="AF87" s="1" t="s">
        <v>46</v>
      </c>
      <c r="AG87" s="1">
        <f t="shared" si="20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spans="1:46" x14ac:dyDescent="0.25">
      <c r="A88" s="1" t="s">
        <v>138</v>
      </c>
      <c r="B88" s="1" t="s">
        <v>41</v>
      </c>
      <c r="C88" s="1">
        <v>32</v>
      </c>
      <c r="D88" s="1">
        <v>96</v>
      </c>
      <c r="E88" s="1">
        <v>25</v>
      </c>
      <c r="F88" s="1">
        <v>66</v>
      </c>
      <c r="G88" s="7">
        <v>0.3</v>
      </c>
      <c r="H88" s="1">
        <v>40</v>
      </c>
      <c r="I88" s="1" t="s">
        <v>37</v>
      </c>
      <c r="J88" s="1">
        <v>51</v>
      </c>
      <c r="K88" s="1">
        <f t="shared" si="15"/>
        <v>-26</v>
      </c>
      <c r="L88" s="1"/>
      <c r="M88" s="1"/>
      <c r="N88" s="1">
        <v>0</v>
      </c>
      <c r="O88" s="1">
        <f t="shared" si="16"/>
        <v>5</v>
      </c>
      <c r="P88" s="5"/>
      <c r="Q88" s="5">
        <f t="shared" si="17"/>
        <v>0</v>
      </c>
      <c r="R88" s="5"/>
      <c r="S88" s="1"/>
      <c r="T88" s="1">
        <f t="shared" si="18"/>
        <v>13.2</v>
      </c>
      <c r="U88" s="1">
        <f t="shared" si="19"/>
        <v>13.2</v>
      </c>
      <c r="V88" s="1">
        <v>10.6</v>
      </c>
      <c r="W88" s="1">
        <v>8.25</v>
      </c>
      <c r="X88" s="1">
        <v>8.3333333333333304</v>
      </c>
      <c r="Y88" s="1">
        <v>16.2</v>
      </c>
      <c r="Z88" s="1">
        <v>17</v>
      </c>
      <c r="AA88" s="1">
        <v>8</v>
      </c>
      <c r="AB88" s="1">
        <v>10</v>
      </c>
      <c r="AC88" s="1">
        <v>11.4</v>
      </c>
      <c r="AD88" s="1">
        <v>9</v>
      </c>
      <c r="AE88" s="1">
        <v>7.6</v>
      </c>
      <c r="AF88" s="1" t="s">
        <v>46</v>
      </c>
      <c r="AG88" s="1">
        <f t="shared" si="20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spans="1:46" x14ac:dyDescent="0.25">
      <c r="A89" s="1" t="s">
        <v>139</v>
      </c>
      <c r="B89" s="1" t="s">
        <v>41</v>
      </c>
      <c r="C89" s="1">
        <v>30</v>
      </c>
      <c r="D89" s="1">
        <v>199</v>
      </c>
      <c r="E89" s="1">
        <v>-40</v>
      </c>
      <c r="F89" s="1">
        <v>197</v>
      </c>
      <c r="G89" s="7">
        <v>0.3</v>
      </c>
      <c r="H89" s="1">
        <v>40</v>
      </c>
      <c r="I89" s="1" t="s">
        <v>37</v>
      </c>
      <c r="J89" s="1">
        <v>38</v>
      </c>
      <c r="K89" s="1">
        <f t="shared" si="15"/>
        <v>-78</v>
      </c>
      <c r="L89" s="1"/>
      <c r="M89" s="1"/>
      <c r="N89" s="1">
        <v>100</v>
      </c>
      <c r="O89" s="1">
        <f t="shared" si="16"/>
        <v>-8</v>
      </c>
      <c r="P89" s="5"/>
      <c r="Q89" s="5">
        <f t="shared" si="17"/>
        <v>0</v>
      </c>
      <c r="R89" s="5"/>
      <c r="S89" s="1"/>
      <c r="T89" s="1">
        <f t="shared" si="18"/>
        <v>-37.125</v>
      </c>
      <c r="U89" s="1">
        <f t="shared" si="19"/>
        <v>-37.125</v>
      </c>
      <c r="V89" s="1">
        <v>49.4</v>
      </c>
      <c r="W89" s="1">
        <v>52.25</v>
      </c>
      <c r="X89" s="1">
        <v>63.6666666666667</v>
      </c>
      <c r="Y89" s="1">
        <v>79.2</v>
      </c>
      <c r="Z89" s="1">
        <v>53</v>
      </c>
      <c r="AA89" s="1">
        <v>43.4</v>
      </c>
      <c r="AB89" s="1">
        <v>39.200000000000003</v>
      </c>
      <c r="AC89" s="1">
        <v>37.6</v>
      </c>
      <c r="AD89" s="1">
        <v>38.4</v>
      </c>
      <c r="AE89" s="1">
        <v>70.599999999999994</v>
      </c>
      <c r="AF89" s="1" t="s">
        <v>69</v>
      </c>
      <c r="AG89" s="1">
        <f t="shared" si="20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spans="1:46" x14ac:dyDescent="0.25">
      <c r="A90" s="10" t="s">
        <v>140</v>
      </c>
      <c r="B90" s="10" t="s">
        <v>41</v>
      </c>
      <c r="C90" s="10">
        <v>208</v>
      </c>
      <c r="D90" s="13">
        <v>156</v>
      </c>
      <c r="E90" s="18">
        <v>167</v>
      </c>
      <c r="F90" s="18">
        <v>166</v>
      </c>
      <c r="G90" s="11">
        <v>0</v>
      </c>
      <c r="H90" s="10">
        <v>40</v>
      </c>
      <c r="I90" s="10" t="s">
        <v>141</v>
      </c>
      <c r="J90" s="10">
        <v>162</v>
      </c>
      <c r="K90" s="10">
        <f t="shared" si="15"/>
        <v>5</v>
      </c>
      <c r="L90" s="10"/>
      <c r="M90" s="10"/>
      <c r="N90" s="10">
        <v>0</v>
      </c>
      <c r="O90" s="10">
        <f t="shared" si="16"/>
        <v>33.4</v>
      </c>
      <c r="P90" s="12"/>
      <c r="Q90" s="5">
        <f t="shared" si="17"/>
        <v>0</v>
      </c>
      <c r="R90" s="12"/>
      <c r="S90" s="10"/>
      <c r="T90" s="1">
        <f t="shared" si="18"/>
        <v>4.9700598802395213</v>
      </c>
      <c r="U90" s="10">
        <f t="shared" si="19"/>
        <v>4.9700598802395213</v>
      </c>
      <c r="V90" s="10">
        <v>26.4</v>
      </c>
      <c r="W90" s="10">
        <v>36.5</v>
      </c>
      <c r="X90" s="10">
        <v>30</v>
      </c>
      <c r="Y90" s="10">
        <v>14.4</v>
      </c>
      <c r="Z90" s="10">
        <v>26.4</v>
      </c>
      <c r="AA90" s="10">
        <v>24</v>
      </c>
      <c r="AB90" s="10">
        <v>29.2</v>
      </c>
      <c r="AC90" s="10">
        <v>35.6</v>
      </c>
      <c r="AD90" s="10">
        <v>38.4</v>
      </c>
      <c r="AE90" s="10">
        <v>40</v>
      </c>
      <c r="AF90" s="13" t="s">
        <v>142</v>
      </c>
      <c r="AG90" s="1">
        <f t="shared" si="20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spans="1:46" x14ac:dyDescent="0.25">
      <c r="A91" s="1" t="s">
        <v>143</v>
      </c>
      <c r="B91" s="1" t="s">
        <v>41</v>
      </c>
      <c r="C91" s="1">
        <v>243</v>
      </c>
      <c r="D91" s="1">
        <v>330</v>
      </c>
      <c r="E91" s="1">
        <v>160</v>
      </c>
      <c r="F91" s="1">
        <v>316</v>
      </c>
      <c r="G91" s="7">
        <v>0.3</v>
      </c>
      <c r="H91" s="1">
        <v>40</v>
      </c>
      <c r="I91" s="1" t="s">
        <v>37</v>
      </c>
      <c r="J91" s="1">
        <v>258</v>
      </c>
      <c r="K91" s="1">
        <f t="shared" si="15"/>
        <v>-98</v>
      </c>
      <c r="L91" s="1"/>
      <c r="M91" s="1"/>
      <c r="N91" s="1">
        <v>103.59999999999989</v>
      </c>
      <c r="O91" s="1">
        <f t="shared" si="16"/>
        <v>32</v>
      </c>
      <c r="P91" s="5"/>
      <c r="Q91" s="5">
        <f t="shared" si="17"/>
        <v>0</v>
      </c>
      <c r="R91" s="5"/>
      <c r="S91" s="1"/>
      <c r="T91" s="1">
        <f t="shared" si="18"/>
        <v>13.112499999999997</v>
      </c>
      <c r="U91" s="1">
        <f t="shared" si="19"/>
        <v>13.112499999999997</v>
      </c>
      <c r="V91" s="1">
        <v>51.8</v>
      </c>
      <c r="W91" s="1">
        <v>58.25</v>
      </c>
      <c r="X91" s="1">
        <v>59.3333333333333</v>
      </c>
      <c r="Y91" s="1">
        <v>92.8</v>
      </c>
      <c r="Z91" s="1">
        <v>62.2</v>
      </c>
      <c r="AA91" s="1">
        <v>54.8</v>
      </c>
      <c r="AB91" s="1">
        <v>59.8</v>
      </c>
      <c r="AC91" s="1">
        <v>69.2</v>
      </c>
      <c r="AD91" s="1">
        <v>66</v>
      </c>
      <c r="AE91" s="1">
        <v>99.4</v>
      </c>
      <c r="AF91" s="1" t="s">
        <v>69</v>
      </c>
      <c r="AG91" s="1">
        <f t="shared" si="20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spans="1:46" x14ac:dyDescent="0.25">
      <c r="A92" s="1" t="s">
        <v>144</v>
      </c>
      <c r="B92" s="1" t="s">
        <v>41</v>
      </c>
      <c r="C92" s="1">
        <v>462</v>
      </c>
      <c r="D92" s="1">
        <v>186</v>
      </c>
      <c r="E92" s="1">
        <v>211</v>
      </c>
      <c r="F92" s="1">
        <v>323</v>
      </c>
      <c r="G92" s="7">
        <v>0.3</v>
      </c>
      <c r="H92" s="1">
        <v>40</v>
      </c>
      <c r="I92" s="1" t="s">
        <v>37</v>
      </c>
      <c r="J92" s="1">
        <v>262</v>
      </c>
      <c r="K92" s="1">
        <f t="shared" si="15"/>
        <v>-51</v>
      </c>
      <c r="L92" s="1"/>
      <c r="M92" s="1"/>
      <c r="N92" s="1">
        <v>114.8</v>
      </c>
      <c r="O92" s="1">
        <f t="shared" si="16"/>
        <v>42.2</v>
      </c>
      <c r="P92" s="5"/>
      <c r="Q92" s="5">
        <f t="shared" si="17"/>
        <v>0</v>
      </c>
      <c r="R92" s="5"/>
      <c r="S92" s="1"/>
      <c r="T92" s="1">
        <f t="shared" si="18"/>
        <v>10.374407582938389</v>
      </c>
      <c r="U92" s="1">
        <f t="shared" si="19"/>
        <v>10.374407582938389</v>
      </c>
      <c r="V92" s="1">
        <v>57.4</v>
      </c>
      <c r="W92" s="1">
        <v>60.75</v>
      </c>
      <c r="X92" s="1">
        <v>60.6666666666667</v>
      </c>
      <c r="Y92" s="1">
        <v>156.6</v>
      </c>
      <c r="Z92" s="1">
        <v>130.4</v>
      </c>
      <c r="AA92" s="1">
        <v>138.19999999999999</v>
      </c>
      <c r="AB92" s="1">
        <v>151.6</v>
      </c>
      <c r="AC92" s="1">
        <v>176.2</v>
      </c>
      <c r="AD92" s="1">
        <v>180.8</v>
      </c>
      <c r="AE92" s="1">
        <v>191.2</v>
      </c>
      <c r="AF92" s="1" t="s">
        <v>69</v>
      </c>
      <c r="AG92" s="1">
        <f t="shared" si="20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spans="1:46" x14ac:dyDescent="0.25">
      <c r="A93" s="1" t="s">
        <v>145</v>
      </c>
      <c r="B93" s="1" t="s">
        <v>36</v>
      </c>
      <c r="C93" s="1">
        <v>81.298000000000002</v>
      </c>
      <c r="D93" s="1">
        <v>149.31800000000001</v>
      </c>
      <c r="E93" s="1">
        <v>63.19</v>
      </c>
      <c r="F93" s="1">
        <v>140.464</v>
      </c>
      <c r="G93" s="7">
        <v>1</v>
      </c>
      <c r="H93" s="1">
        <v>45</v>
      </c>
      <c r="I93" s="1" t="s">
        <v>37</v>
      </c>
      <c r="J93" s="1">
        <v>79.95</v>
      </c>
      <c r="K93" s="1">
        <f t="shared" si="15"/>
        <v>-16.760000000000005</v>
      </c>
      <c r="L93" s="1"/>
      <c r="M93" s="1"/>
      <c r="N93" s="1">
        <v>0</v>
      </c>
      <c r="O93" s="1">
        <f t="shared" si="16"/>
        <v>12.638</v>
      </c>
      <c r="P93" s="5"/>
      <c r="Q93" s="5">
        <f t="shared" si="17"/>
        <v>0</v>
      </c>
      <c r="R93" s="5"/>
      <c r="S93" s="1"/>
      <c r="T93" s="1">
        <f t="shared" si="18"/>
        <v>11.114416838107296</v>
      </c>
      <c r="U93" s="1">
        <f t="shared" si="19"/>
        <v>11.114416838107296</v>
      </c>
      <c r="V93" s="1">
        <v>22.345199999999998</v>
      </c>
      <c r="W93" s="1">
        <v>13.65875</v>
      </c>
      <c r="X93" s="1">
        <v>15.988</v>
      </c>
      <c r="Y93" s="1">
        <v>10.2174</v>
      </c>
      <c r="Z93" s="1">
        <v>10.2584</v>
      </c>
      <c r="AA93" s="1">
        <v>17.4802</v>
      </c>
      <c r="AB93" s="1">
        <v>17.549199999999999</v>
      </c>
      <c r="AC93" s="1">
        <v>14.0664</v>
      </c>
      <c r="AD93" s="1">
        <v>15.401400000000001</v>
      </c>
      <c r="AE93" s="1">
        <v>16.5014</v>
      </c>
      <c r="AF93" s="1" t="s">
        <v>46</v>
      </c>
      <c r="AG93" s="1">
        <f t="shared" si="20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spans="1:46" x14ac:dyDescent="0.25">
      <c r="A94" s="1" t="s">
        <v>146</v>
      </c>
      <c r="B94" s="1" t="s">
        <v>41</v>
      </c>
      <c r="C94" s="1">
        <v>84</v>
      </c>
      <c r="D94" s="1">
        <v>54</v>
      </c>
      <c r="E94" s="1">
        <v>51</v>
      </c>
      <c r="F94" s="1">
        <v>48</v>
      </c>
      <c r="G94" s="7">
        <v>0.33</v>
      </c>
      <c r="H94" s="1">
        <v>40</v>
      </c>
      <c r="I94" s="1" t="s">
        <v>37</v>
      </c>
      <c r="J94" s="1">
        <v>110</v>
      </c>
      <c r="K94" s="1">
        <f t="shared" si="15"/>
        <v>-59</v>
      </c>
      <c r="L94" s="1"/>
      <c r="M94" s="1"/>
      <c r="N94" s="1">
        <v>0</v>
      </c>
      <c r="O94" s="1">
        <f t="shared" si="16"/>
        <v>10.199999999999999</v>
      </c>
      <c r="P94" s="5">
        <f t="shared" ref="P94" si="21">10*O94-N94-F94</f>
        <v>54</v>
      </c>
      <c r="Q94" s="5">
        <v>0</v>
      </c>
      <c r="R94" s="5">
        <v>0</v>
      </c>
      <c r="S94" s="1" t="s">
        <v>154</v>
      </c>
      <c r="T94" s="1">
        <f t="shared" si="18"/>
        <v>4.7058823529411766</v>
      </c>
      <c r="U94" s="1">
        <f t="shared" si="19"/>
        <v>4.7058823529411766</v>
      </c>
      <c r="V94" s="1">
        <v>15</v>
      </c>
      <c r="W94" s="1">
        <v>8.25</v>
      </c>
      <c r="X94" s="1">
        <v>8.6666666666666696</v>
      </c>
      <c r="Y94" s="1">
        <v>14.8</v>
      </c>
      <c r="Z94" s="1">
        <v>18.399999999999999</v>
      </c>
      <c r="AA94" s="1">
        <v>18.2</v>
      </c>
      <c r="AB94" s="1">
        <v>22.2</v>
      </c>
      <c r="AC94" s="1">
        <v>22.2</v>
      </c>
      <c r="AD94" s="1">
        <v>19.8</v>
      </c>
      <c r="AE94" s="1">
        <v>20</v>
      </c>
      <c r="AF94" s="1" t="s">
        <v>157</v>
      </c>
      <c r="AG94" s="1">
        <f t="shared" si="20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 spans="1:46" x14ac:dyDescent="0.25">
      <c r="A95" s="1" t="s">
        <v>147</v>
      </c>
      <c r="B95" s="1" t="s">
        <v>41</v>
      </c>
      <c r="C95" s="1">
        <v>39</v>
      </c>
      <c r="D95" s="1">
        <v>7</v>
      </c>
      <c r="E95" s="1">
        <v>-2</v>
      </c>
      <c r="F95" s="1">
        <v>37</v>
      </c>
      <c r="G95" s="7">
        <v>0.33</v>
      </c>
      <c r="H95" s="1">
        <v>50</v>
      </c>
      <c r="I95" s="1" t="s">
        <v>37</v>
      </c>
      <c r="J95" s="1">
        <v>6</v>
      </c>
      <c r="K95" s="1">
        <f t="shared" si="15"/>
        <v>-8</v>
      </c>
      <c r="L95" s="1"/>
      <c r="M95" s="1"/>
      <c r="N95" s="1">
        <v>0</v>
      </c>
      <c r="O95" s="1">
        <f t="shared" si="16"/>
        <v>-0.4</v>
      </c>
      <c r="P95" s="5"/>
      <c r="Q95" s="5">
        <f t="shared" si="17"/>
        <v>0</v>
      </c>
      <c r="R95" s="5"/>
      <c r="S95" s="1" t="s">
        <v>156</v>
      </c>
      <c r="T95" s="1">
        <f>(F95+N95+Q95)/O95</f>
        <v>-92.5</v>
      </c>
      <c r="U95" s="1">
        <f t="shared" si="19"/>
        <v>-92.5</v>
      </c>
      <c r="V95" s="1">
        <v>2.2000000000000002</v>
      </c>
      <c r="W95" s="1">
        <v>2.5</v>
      </c>
      <c r="X95" s="1">
        <v>2.3333333333333299</v>
      </c>
      <c r="Y95" s="1">
        <v>5.8</v>
      </c>
      <c r="Z95" s="1">
        <v>12.6</v>
      </c>
      <c r="AA95" s="1">
        <v>26.4</v>
      </c>
      <c r="AB95" s="1">
        <v>20.2</v>
      </c>
      <c r="AC95" s="1">
        <v>7.2</v>
      </c>
      <c r="AD95" s="1">
        <v>6.8</v>
      </c>
      <c r="AE95" s="1">
        <v>6.2</v>
      </c>
      <c r="AF95" s="20" t="s">
        <v>152</v>
      </c>
      <c r="AG95" s="1">
        <f t="shared" si="20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 spans="1:46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spans="1:46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spans="1:46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spans="1:46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spans="1:46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spans="1:46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 spans="1:46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 spans="1:46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spans="1:46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spans="1:46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 spans="1:46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 spans="1:46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 spans="1:46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 spans="1:46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 spans="1:46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spans="1:46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spans="1:46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 spans="1:46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spans="1:46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spans="1:46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spans="1:46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spans="1:46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spans="1:46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spans="1:46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spans="1:46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 spans="1:46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spans="1:46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spans="1:46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spans="1:46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spans="1:46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 spans="1:46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spans="1:46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spans="1:46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 spans="1:46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spans="1:46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 spans="1:46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 spans="1:46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 spans="1:46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</row>
    <row r="136" spans="1:46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 spans="1:46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 spans="1:46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 spans="1:46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 spans="1:46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 spans="1:46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 spans="1:46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 spans="1:46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 spans="1:46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spans="1:46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spans="1:46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spans="1:46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spans="1:46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spans="1:46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spans="1:46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spans="1:46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spans="1:46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spans="1:46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spans="1:46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spans="1:46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spans="1:46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spans="1:46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spans="1:46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spans="1:46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spans="1:46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spans="1:46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spans="1:46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spans="1:46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spans="1:46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spans="1:46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spans="1:46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spans="1:46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spans="1:46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spans="1:46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spans="1:46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spans="1:46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spans="1:46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 spans="1:46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 spans="1:46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 spans="1:46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</row>
    <row r="176" spans="1:46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 spans="1:46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</row>
    <row r="178" spans="1:46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</row>
    <row r="179" spans="1:46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 spans="1:46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 spans="1:46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 spans="1:46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 spans="1:46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 spans="1:46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 spans="1:46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 spans="1:46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 spans="1:46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 spans="1:46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 spans="1:46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 spans="1:46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 spans="1:46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 spans="1:46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 spans="1:46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 spans="1:46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 spans="1:46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 spans="1:46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 spans="1:46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 spans="1:46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 spans="1:46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 spans="1:46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 spans="1:46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 spans="1:46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 spans="1:46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 spans="1:46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 spans="1:46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 spans="1:46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 spans="1:46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 spans="1:46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 spans="1:46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 spans="1:46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 spans="1:46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 spans="1:46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 spans="1:46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 spans="1:46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 spans="1:46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 spans="1:46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spans="1:46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 spans="1:46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spans="1:46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 spans="1:46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spans="1:46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 spans="1:46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 spans="1:46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 spans="1:46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spans="1:46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spans="1:46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 spans="1:46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 spans="1:46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 spans="1:46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 spans="1:46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 spans="1:46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 spans="1:46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</row>
    <row r="233" spans="1:46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</row>
    <row r="234" spans="1:46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</row>
    <row r="235" spans="1:46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</row>
    <row r="236" spans="1:46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 spans="1:46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 spans="1:46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</row>
    <row r="239" spans="1:46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</row>
    <row r="240" spans="1:46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</row>
    <row r="241" spans="1:46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</row>
    <row r="242" spans="1:46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</row>
    <row r="243" spans="1:46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</row>
    <row r="244" spans="1:46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</row>
    <row r="245" spans="1:46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</row>
    <row r="246" spans="1:46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</row>
    <row r="247" spans="1:46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</row>
    <row r="248" spans="1:46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</row>
    <row r="249" spans="1:46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</row>
    <row r="250" spans="1:46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</row>
    <row r="251" spans="1:46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</row>
    <row r="252" spans="1:46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</row>
    <row r="253" spans="1:46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</row>
    <row r="254" spans="1:46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</row>
    <row r="255" spans="1:46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</row>
    <row r="256" spans="1:46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</row>
    <row r="257" spans="1:46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</row>
    <row r="258" spans="1:46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</row>
    <row r="259" spans="1:46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</row>
    <row r="260" spans="1:46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</row>
    <row r="261" spans="1:46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</row>
    <row r="262" spans="1:46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</row>
    <row r="263" spans="1:46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</row>
    <row r="264" spans="1:46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</row>
    <row r="265" spans="1:46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</row>
    <row r="266" spans="1:46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</row>
    <row r="267" spans="1:46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</row>
    <row r="268" spans="1:46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</row>
    <row r="269" spans="1:46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</row>
    <row r="270" spans="1:46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</row>
    <row r="271" spans="1:46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</row>
    <row r="272" spans="1:46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</row>
    <row r="273" spans="1:46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</row>
    <row r="274" spans="1:46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</row>
    <row r="275" spans="1:46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</row>
    <row r="276" spans="1:46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</row>
    <row r="277" spans="1:46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</row>
    <row r="278" spans="1:46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</row>
    <row r="279" spans="1:46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</row>
    <row r="280" spans="1:46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</row>
    <row r="281" spans="1:46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</row>
    <row r="282" spans="1:46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</row>
    <row r="283" spans="1:46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</row>
    <row r="284" spans="1:46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</row>
    <row r="285" spans="1:46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</row>
    <row r="286" spans="1:46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</row>
    <row r="287" spans="1:46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</row>
    <row r="288" spans="1:46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</row>
    <row r="289" spans="1:46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</row>
    <row r="290" spans="1:46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</row>
    <row r="291" spans="1:46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</row>
    <row r="292" spans="1:46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</row>
    <row r="293" spans="1:46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</row>
    <row r="294" spans="1:46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</row>
    <row r="295" spans="1:46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</row>
    <row r="296" spans="1:46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</row>
    <row r="297" spans="1:46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</row>
    <row r="298" spans="1:46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</row>
    <row r="299" spans="1:46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</row>
    <row r="300" spans="1:46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</row>
    <row r="301" spans="1:46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</row>
    <row r="302" spans="1:46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</row>
    <row r="303" spans="1:46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</row>
    <row r="304" spans="1:46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</row>
    <row r="305" spans="1:46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</row>
    <row r="306" spans="1:46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</row>
    <row r="307" spans="1:46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</row>
    <row r="308" spans="1:46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</row>
    <row r="309" spans="1:46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</row>
    <row r="310" spans="1:46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</row>
    <row r="311" spans="1:46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</row>
    <row r="312" spans="1:46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</row>
    <row r="313" spans="1:46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</row>
    <row r="314" spans="1:46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</row>
    <row r="315" spans="1:46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</row>
    <row r="316" spans="1:46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</row>
    <row r="317" spans="1:46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</row>
    <row r="318" spans="1:46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</row>
    <row r="319" spans="1:46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</row>
    <row r="320" spans="1:46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</row>
    <row r="321" spans="1:46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</row>
    <row r="322" spans="1:46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</row>
    <row r="323" spans="1:46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</row>
    <row r="324" spans="1:46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</row>
    <row r="325" spans="1:46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</row>
    <row r="326" spans="1:46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</row>
    <row r="327" spans="1:46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</row>
    <row r="328" spans="1:46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</row>
    <row r="329" spans="1:46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</row>
    <row r="330" spans="1:46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</row>
    <row r="331" spans="1:46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</row>
    <row r="332" spans="1:46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</row>
    <row r="333" spans="1:46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</row>
    <row r="334" spans="1:46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</row>
    <row r="335" spans="1:46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</row>
    <row r="336" spans="1:46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</row>
    <row r="337" spans="1:46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</row>
    <row r="338" spans="1:46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</row>
    <row r="339" spans="1:46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</row>
    <row r="340" spans="1:46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</row>
    <row r="341" spans="1:46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</row>
    <row r="342" spans="1:46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</row>
    <row r="343" spans="1:46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</row>
    <row r="344" spans="1:46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</row>
    <row r="345" spans="1:46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</row>
    <row r="346" spans="1:46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</row>
    <row r="347" spans="1:46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</row>
    <row r="348" spans="1:46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</row>
    <row r="349" spans="1:46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</row>
    <row r="350" spans="1:46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</row>
    <row r="351" spans="1:46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</row>
    <row r="352" spans="1:46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</row>
    <row r="353" spans="1:46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</row>
    <row r="354" spans="1:46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</row>
    <row r="355" spans="1:46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</row>
    <row r="356" spans="1:46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</row>
    <row r="357" spans="1:46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</row>
    <row r="358" spans="1:46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</row>
    <row r="359" spans="1:46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</row>
    <row r="360" spans="1:46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</row>
    <row r="361" spans="1:46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</row>
    <row r="362" spans="1:46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</row>
    <row r="363" spans="1:46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</row>
    <row r="364" spans="1:46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</row>
    <row r="365" spans="1:46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</row>
    <row r="366" spans="1:46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</row>
    <row r="367" spans="1:46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</row>
    <row r="368" spans="1:46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</row>
    <row r="369" spans="1:46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</row>
    <row r="370" spans="1:46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</row>
    <row r="371" spans="1:46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</row>
    <row r="372" spans="1:46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</row>
    <row r="373" spans="1:46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</row>
    <row r="374" spans="1:46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</row>
    <row r="375" spans="1:46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</row>
    <row r="376" spans="1:46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</row>
    <row r="377" spans="1:46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</row>
    <row r="378" spans="1:46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</row>
    <row r="379" spans="1:46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</row>
    <row r="380" spans="1:46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</row>
    <row r="381" spans="1:46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</row>
    <row r="382" spans="1:46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</row>
    <row r="383" spans="1:46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</row>
    <row r="384" spans="1:46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</row>
    <row r="385" spans="1:46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</row>
    <row r="386" spans="1:46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</row>
    <row r="387" spans="1:46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</row>
    <row r="388" spans="1:46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</row>
    <row r="389" spans="1:46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</row>
    <row r="390" spans="1:46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</row>
    <row r="391" spans="1:46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</row>
    <row r="392" spans="1:46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</row>
    <row r="393" spans="1:46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</row>
    <row r="394" spans="1:46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</row>
    <row r="395" spans="1:46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</row>
    <row r="396" spans="1:46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</row>
    <row r="397" spans="1:46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</row>
    <row r="398" spans="1:46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</row>
    <row r="399" spans="1:46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</row>
    <row r="400" spans="1:46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</row>
    <row r="401" spans="1:46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</row>
    <row r="402" spans="1:46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</row>
    <row r="403" spans="1:46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</row>
    <row r="404" spans="1:46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</row>
    <row r="405" spans="1:46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</row>
    <row r="406" spans="1:46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</row>
    <row r="407" spans="1:46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</row>
    <row r="408" spans="1:46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</row>
    <row r="409" spans="1:46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</row>
    <row r="410" spans="1:46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</row>
    <row r="411" spans="1:46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</row>
    <row r="412" spans="1:46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</row>
    <row r="413" spans="1:46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</row>
    <row r="414" spans="1:46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</row>
    <row r="415" spans="1:46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</row>
    <row r="416" spans="1:46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</row>
    <row r="417" spans="1:46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</row>
    <row r="418" spans="1:46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</row>
    <row r="419" spans="1:46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</row>
    <row r="420" spans="1:46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</row>
    <row r="421" spans="1:46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</row>
    <row r="422" spans="1:46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</row>
    <row r="423" spans="1:46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</row>
    <row r="424" spans="1:46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</row>
    <row r="425" spans="1:46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</row>
    <row r="426" spans="1:46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</row>
    <row r="427" spans="1:46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</row>
    <row r="428" spans="1:46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</row>
    <row r="429" spans="1:46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</row>
    <row r="430" spans="1:46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</row>
    <row r="431" spans="1:46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</row>
    <row r="432" spans="1:46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</row>
    <row r="433" spans="1:46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</row>
    <row r="434" spans="1:46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</row>
    <row r="435" spans="1:46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</row>
    <row r="436" spans="1:46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</row>
    <row r="437" spans="1:46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</row>
    <row r="438" spans="1:46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</row>
    <row r="439" spans="1:46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</row>
    <row r="440" spans="1:46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</row>
    <row r="441" spans="1:46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</row>
    <row r="442" spans="1:46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</row>
    <row r="443" spans="1:46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</row>
    <row r="444" spans="1:46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</row>
    <row r="445" spans="1:46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</row>
    <row r="446" spans="1:46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</row>
    <row r="447" spans="1:46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</row>
    <row r="448" spans="1:46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</row>
    <row r="449" spans="1:46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</row>
    <row r="450" spans="1:46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</row>
    <row r="451" spans="1:46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</row>
    <row r="452" spans="1:46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</row>
    <row r="453" spans="1:46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</row>
    <row r="454" spans="1:46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</row>
    <row r="455" spans="1:46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</row>
    <row r="456" spans="1:46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</row>
    <row r="457" spans="1:46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</row>
    <row r="458" spans="1:46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</row>
    <row r="459" spans="1:46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</row>
    <row r="460" spans="1:46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</row>
    <row r="461" spans="1:46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</row>
    <row r="462" spans="1:46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</row>
    <row r="463" spans="1:46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</row>
    <row r="464" spans="1:46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</row>
    <row r="465" spans="1:46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</row>
    <row r="466" spans="1:46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</row>
    <row r="467" spans="1:46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</row>
    <row r="468" spans="1:46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</row>
    <row r="469" spans="1:46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</row>
    <row r="470" spans="1:46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</row>
    <row r="471" spans="1:46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</row>
    <row r="472" spans="1:46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</row>
    <row r="473" spans="1:46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</row>
    <row r="474" spans="1:46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</row>
    <row r="475" spans="1:46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</row>
    <row r="476" spans="1:46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</row>
    <row r="477" spans="1:46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</row>
    <row r="478" spans="1:46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</row>
    <row r="479" spans="1:46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</row>
    <row r="480" spans="1:46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</row>
    <row r="481" spans="1:46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</row>
    <row r="482" spans="1:46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</row>
    <row r="483" spans="1:46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</row>
    <row r="484" spans="1:46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</row>
    <row r="485" spans="1:46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</row>
    <row r="486" spans="1:46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</row>
    <row r="487" spans="1:46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</row>
    <row r="488" spans="1:46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</row>
    <row r="489" spans="1:46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</row>
    <row r="490" spans="1:46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</row>
    <row r="491" spans="1:46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</row>
    <row r="492" spans="1:46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</row>
    <row r="493" spans="1:46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</row>
    <row r="494" spans="1:46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</row>
    <row r="495" spans="1:46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</row>
    <row r="496" spans="1:46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</row>
    <row r="497" spans="1:46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</row>
    <row r="498" spans="1:46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</row>
    <row r="499" spans="1:46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</row>
    <row r="500" spans="1:46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</row>
  </sheetData>
  <autoFilter ref="A3:AG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2025-01-22T13:47:52Z</dcterms:created>
  <dcterms:modified xsi:type="dcterms:W3CDTF">2025-01-23T08:13:55Z</dcterms:modified>
</cp:coreProperties>
</file>