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031A796-A31B-4266-A098-C838A28D7B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Z130" i="1"/>
  <c r="X130" i="1"/>
  <c r="BO129" i="1"/>
  <c r="BM129" i="1"/>
  <c r="Z129" i="1"/>
  <c r="Y129" i="1"/>
  <c r="Y130" i="1" s="1"/>
  <c r="P129" i="1"/>
  <c r="X126" i="1"/>
  <c r="Z125" i="1"/>
  <c r="X125" i="1"/>
  <c r="BO124" i="1"/>
  <c r="BM124" i="1"/>
  <c r="Z124" i="1"/>
  <c r="Y124" i="1"/>
  <c r="Y125" i="1" s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Y121" i="1" s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Y109" i="1" s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2" i="1" s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P90" i="1"/>
  <c r="Y87" i="1"/>
  <c r="X87" i="1"/>
  <c r="Z86" i="1"/>
  <c r="X86" i="1"/>
  <c r="BO85" i="1"/>
  <c r="BM85" i="1"/>
  <c r="Z85" i="1"/>
  <c r="Y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BO76" i="1"/>
  <c r="BM76" i="1"/>
  <c r="Z76" i="1"/>
  <c r="Y76" i="1"/>
  <c r="P76" i="1"/>
  <c r="BP75" i="1"/>
  <c r="BO75" i="1"/>
  <c r="BN75" i="1"/>
  <c r="BM75" i="1"/>
  <c r="Z75" i="1"/>
  <c r="Z81" i="1" s="1"/>
  <c r="Y75" i="1"/>
  <c r="Y82" i="1" s="1"/>
  <c r="X72" i="1"/>
  <c r="X71" i="1"/>
  <c r="BO70" i="1"/>
  <c r="BM70" i="1"/>
  <c r="Z70" i="1"/>
  <c r="Y70" i="1"/>
  <c r="P70" i="1"/>
  <c r="BP69" i="1"/>
  <c r="BO69" i="1"/>
  <c r="BN69" i="1"/>
  <c r="BM69" i="1"/>
  <c r="Z69" i="1"/>
  <c r="Z71" i="1" s="1"/>
  <c r="Y69" i="1"/>
  <c r="P69" i="1"/>
  <c r="X66" i="1"/>
  <c r="Y65" i="1"/>
  <c r="X65" i="1"/>
  <c r="BP64" i="1"/>
  <c r="BO64" i="1"/>
  <c r="BN64" i="1"/>
  <c r="BM64" i="1"/>
  <c r="Z64" i="1"/>
  <c r="Z65" i="1" s="1"/>
  <c r="Y64" i="1"/>
  <c r="Y66" i="1" s="1"/>
  <c r="Y61" i="1"/>
  <c r="X61" i="1"/>
  <c r="Z60" i="1"/>
  <c r="X60" i="1"/>
  <c r="BO59" i="1"/>
  <c r="BM59" i="1"/>
  <c r="Z59" i="1"/>
  <c r="Y59" i="1"/>
  <c r="P59" i="1"/>
  <c r="BP58" i="1"/>
  <c r="BO58" i="1"/>
  <c r="BN58" i="1"/>
  <c r="BM58" i="1"/>
  <c r="Z58" i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Z54" i="1" s="1"/>
  <c r="Y44" i="1"/>
  <c r="P44" i="1"/>
  <c r="X41" i="1"/>
  <c r="X40" i="1"/>
  <c r="BO39" i="1"/>
  <c r="BM39" i="1"/>
  <c r="Z39" i="1"/>
  <c r="Y39" i="1"/>
  <c r="BO38" i="1"/>
  <c r="BM38" i="1"/>
  <c r="Z38" i="1"/>
  <c r="Y38" i="1"/>
  <c r="BO37" i="1"/>
  <c r="BM37" i="1"/>
  <c r="Z37" i="1"/>
  <c r="Y37" i="1"/>
  <c r="P37" i="1"/>
  <c r="BP36" i="1"/>
  <c r="BO36" i="1"/>
  <c r="BN36" i="1"/>
  <c r="BM36" i="1"/>
  <c r="Z36" i="1"/>
  <c r="Z40" i="1" s="1"/>
  <c r="Y36" i="1"/>
  <c r="Y33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X30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37" i="1" l="1"/>
  <c r="BN37" i="1"/>
  <c r="BP38" i="1"/>
  <c r="BN38" i="1"/>
  <c r="BP39" i="1"/>
  <c r="BN39" i="1"/>
  <c r="BP70" i="1"/>
  <c r="BN70" i="1"/>
  <c r="Y93" i="1"/>
  <c r="BP90" i="1"/>
  <c r="BN90" i="1"/>
  <c r="BP92" i="1"/>
  <c r="BN92" i="1"/>
  <c r="Y32" i="1"/>
  <c r="BP28" i="1"/>
  <c r="Y306" i="1" s="1"/>
  <c r="BN28" i="1"/>
  <c r="BP29" i="1"/>
  <c r="BN29" i="1"/>
  <c r="BP31" i="1"/>
  <c r="BN31" i="1"/>
  <c r="Y40" i="1"/>
  <c r="Y308" i="1" s="1"/>
  <c r="Y41" i="1"/>
  <c r="Y304" i="1" s="1"/>
  <c r="Y55" i="1"/>
  <c r="BP44" i="1"/>
  <c r="BN44" i="1"/>
  <c r="Y305" i="1" s="1"/>
  <c r="Y307" i="1" s="1"/>
  <c r="BP46" i="1"/>
  <c r="BN46" i="1"/>
  <c r="BP48" i="1"/>
  <c r="BN48" i="1"/>
  <c r="BP50" i="1"/>
  <c r="BN50" i="1"/>
  <c r="BP52" i="1"/>
  <c r="BN52" i="1"/>
  <c r="Y54" i="1"/>
  <c r="BP59" i="1"/>
  <c r="BN59" i="1"/>
  <c r="Y71" i="1"/>
  <c r="Y72" i="1"/>
  <c r="BP76" i="1"/>
  <c r="BN76" i="1"/>
  <c r="BP77" i="1"/>
  <c r="BN77" i="1"/>
  <c r="BP79" i="1"/>
  <c r="BN79" i="1"/>
  <c r="Y81" i="1"/>
  <c r="Y86" i="1"/>
  <c r="BP85" i="1"/>
  <c r="BN85" i="1"/>
  <c r="Y94" i="1"/>
  <c r="Y102" i="1"/>
  <c r="BP97" i="1"/>
  <c r="BN97" i="1"/>
  <c r="Y103" i="1"/>
  <c r="BP99" i="1"/>
  <c r="BN99" i="1"/>
  <c r="BP101" i="1"/>
  <c r="BN101" i="1"/>
  <c r="Y108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106" i="1"/>
  <c r="BP10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B317" i="1" s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X307" i="1" l="1"/>
  <c r="A317" i="1"/>
  <c r="C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<sst xmlns="http://schemas.openxmlformats.org/spreadsheetml/2006/main" count="1507" uniqueCount="508">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</sst>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8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28</v>
      </c>
      <c r="Y31" s="31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98</v>
      </c>
      <c r="Y32" s="320">
        <f>IFERROR(SUM(Y28:Y31),"0")</f>
        <v>98</v>
      </c>
      <c r="Z32" s="320">
        <f>IFERROR(IF(Z28="",0,Z28),"0")+IFERROR(IF(Z29="",0,Z29),"0")+IFERROR(IF(Z30="",0,Z30),"0")+IFERROR(IF(Z31="",0,Z31),"0")</f>
        <v>0.92218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147</v>
      </c>
      <c r="Y33" s="320">
        <f>IFERROR(SUMPRODUCT(Y28:Y31*H28:H31),"0")</f>
        <v>147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36</v>
      </c>
      <c r="Y49" s="319">
        <f t="shared" si="0"/>
        <v>36</v>
      </c>
      <c r="Z49" s="36">
        <f t="shared" si="1"/>
        <v>0.55800000000000005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267.48</v>
      </c>
      <c r="BN49" s="67">
        <f t="shared" si="3"/>
        <v>267.48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24</v>
      </c>
      <c r="Y50" s="319">
        <f t="shared" si="0"/>
        <v>24</v>
      </c>
      <c r="Z50" s="36">
        <f t="shared" si="1"/>
        <v>0.372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174.86399999999998</v>
      </c>
      <c r="BN50" s="67">
        <f t="shared" si="3"/>
        <v>174.86399999999998</v>
      </c>
      <c r="BO50" s="67">
        <f t="shared" si="4"/>
        <v>0.2857142857142857</v>
      </c>
      <c r="BP50" s="67">
        <f t="shared" si="5"/>
        <v>0.2857142857142857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60</v>
      </c>
      <c r="Y54" s="320">
        <f>IFERROR(SUM(Y44:Y53),"0")</f>
        <v>60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0.93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427.2</v>
      </c>
      <c r="Y55" s="320">
        <f>IFERROR(SUMPRODUCT(Y44:Y53*H44:H53),"0")</f>
        <v>427.2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204</v>
      </c>
      <c r="Y59" s="319">
        <f>IFERROR(IF(X59="","",X59),"")</f>
        <v>204</v>
      </c>
      <c r="Z59" s="36">
        <f>IFERROR(IF(X59="","",X59*0.00866),"")</f>
        <v>1.7666399999999998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1063.4928</v>
      </c>
      <c r="BN59" s="67">
        <f>IFERROR(Y59*I59,"0")</f>
        <v>1063.4928</v>
      </c>
      <c r="BO59" s="67">
        <f>IFERROR(X59/J59,"0")</f>
        <v>1.4166666666666667</v>
      </c>
      <c r="BP59" s="67">
        <f>IFERROR(Y59/J59,"0")</f>
        <v>1.4166666666666667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204</v>
      </c>
      <c r="Y60" s="320">
        <f>IFERROR(SUM(Y58:Y59),"0")</f>
        <v>204</v>
      </c>
      <c r="Z60" s="320">
        <f>IFERROR(IF(Z58="",0,Z58),"0")+IFERROR(IF(Z59="",0,Z59),"0")</f>
        <v>1.7666399999999998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1020</v>
      </c>
      <c r="Y61" s="320">
        <f>IFERROR(SUMPRODUCT(Y58:Y59*H58:H59),"0")</f>
        <v>1020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28</v>
      </c>
      <c r="Y64" s="319">
        <f>IFERROR(IF(X64="","",X64),"")</f>
        <v>28</v>
      </c>
      <c r="Z64" s="36">
        <f>IFERROR(IF(X64="","",X64*0.01788),"")</f>
        <v>0.50063999999999997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120.50080000000001</v>
      </c>
      <c r="BN64" s="67">
        <f>IFERROR(Y64*I64,"0")</f>
        <v>120.50080000000001</v>
      </c>
      <c r="BO64" s="67">
        <f>IFERROR(X64/J64,"0")</f>
        <v>0.4</v>
      </c>
      <c r="BP64" s="67">
        <f>IFERROR(Y64/J64,"0")</f>
        <v>0.4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28</v>
      </c>
      <c r="Y65" s="320">
        <f>IFERROR(SUM(Y64:Y64),"0")</f>
        <v>28</v>
      </c>
      <c r="Z65" s="320">
        <f>IFERROR(IF(Z64="",0,Z64),"0")</f>
        <v>0.50063999999999997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100.8</v>
      </c>
      <c r="Y66" s="320">
        <f>IFERROR(SUMPRODUCT(Y64:Y64*H64:H64),"0")</f>
        <v>100.8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28</v>
      </c>
      <c r="Y69" s="319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84</v>
      </c>
      <c r="Y70" s="319">
        <f>IFERROR(IF(X70="","",X70),"")</f>
        <v>84</v>
      </c>
      <c r="Z70" s="36">
        <f>IFERROR(IF(X70="","",X70*0.01788),"")</f>
        <v>1.5019199999999999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361.50240000000002</v>
      </c>
      <c r="BN70" s="67">
        <f>IFERROR(Y70*I70,"0")</f>
        <v>361.50240000000002</v>
      </c>
      <c r="BO70" s="67">
        <f>IFERROR(X70/J70,"0")</f>
        <v>1.2</v>
      </c>
      <c r="BP70" s="67">
        <f>IFERROR(Y70/J70,"0")</f>
        <v>1.2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112</v>
      </c>
      <c r="Y71" s="320">
        <f>IFERROR(SUM(Y69:Y70),"0")</f>
        <v>112</v>
      </c>
      <c r="Z71" s="320">
        <f>IFERROR(IF(Z69="",0,Z69),"0")+IFERROR(IF(Z70="",0,Z70),"0")</f>
        <v>2.0025599999999999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403.20000000000005</v>
      </c>
      <c r="Y72" s="320">
        <f>IFERROR(SUMPRODUCT(Y69:Y70*H69:H70),"0")</f>
        <v>403.20000000000005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42</v>
      </c>
      <c r="Y75" s="319">
        <f t="shared" ref="Y75:Y80" si="6">IFERROR(IF(X75="","",X75),"")</f>
        <v>42</v>
      </c>
      <c r="Z75" s="36">
        <f t="shared" ref="Z75:Z80" si="7">IFERROR(IF(X75="","",X75*0.01788),"")</f>
        <v>0.75095999999999996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180.75120000000001</v>
      </c>
      <c r="BN75" s="67">
        <f t="shared" ref="BN75:BN80" si="9">IFERROR(Y75*I75,"0")</f>
        <v>180.75120000000001</v>
      </c>
      <c r="BO75" s="67">
        <f t="shared" ref="BO75:BO80" si="10">IFERROR(X75/J75,"0")</f>
        <v>0.6</v>
      </c>
      <c r="BP75" s="67">
        <f t="shared" ref="BP75:BP80" si="11">IFERROR(Y75/J75,"0")</f>
        <v>0.6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14</v>
      </c>
      <c r="Y76" s="319">
        <f t="shared" si="6"/>
        <v>14</v>
      </c>
      <c r="Z76" s="36">
        <f t="shared" si="7"/>
        <v>0.25031999999999999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60.250400000000006</v>
      </c>
      <c r="BN76" s="67">
        <f t="shared" si="9"/>
        <v>60.250400000000006</v>
      </c>
      <c r="BO76" s="67">
        <f t="shared" si="10"/>
        <v>0.2</v>
      </c>
      <c r="BP76" s="67">
        <f t="shared" si="11"/>
        <v>0.2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42</v>
      </c>
      <c r="Y77" s="319">
        <f t="shared" si="6"/>
        <v>42</v>
      </c>
      <c r="Z77" s="36">
        <f t="shared" si="7"/>
        <v>0.75095999999999996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180.75120000000001</v>
      </c>
      <c r="BN77" s="67">
        <f t="shared" si="9"/>
        <v>180.75120000000001</v>
      </c>
      <c r="BO77" s="67">
        <f t="shared" si="10"/>
        <v>0.6</v>
      </c>
      <c r="BP77" s="67">
        <f t="shared" si="11"/>
        <v>0.6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56</v>
      </c>
      <c r="Y78" s="319">
        <f t="shared" si="6"/>
        <v>56</v>
      </c>
      <c r="Z78" s="36">
        <f t="shared" si="7"/>
        <v>1.0012799999999999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241.00160000000002</v>
      </c>
      <c r="BN78" s="67">
        <f t="shared" si="9"/>
        <v>241.00160000000002</v>
      </c>
      <c r="BO78" s="67">
        <f t="shared" si="10"/>
        <v>0.8</v>
      </c>
      <c r="BP78" s="67">
        <f t="shared" si="11"/>
        <v>0.8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154</v>
      </c>
      <c r="Y81" s="320">
        <f>IFERROR(SUM(Y75:Y80),"0")</f>
        <v>154</v>
      </c>
      <c r="Z81" s="320">
        <f>IFERROR(IF(Z75="",0,Z75),"0")+IFERROR(IF(Z76="",0,Z76),"0")+IFERROR(IF(Z77="",0,Z77),"0")+IFERROR(IF(Z78="",0,Z78),"0")+IFERROR(IF(Z79="",0,Z79),"0")+IFERROR(IF(Z80="",0,Z80),"0")</f>
        <v>2.75352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554.40000000000009</v>
      </c>
      <c r="Y82" s="320">
        <f>IFERROR(SUMPRODUCT(Y75:Y80*H75:H80),"0")</f>
        <v>554.40000000000009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14</v>
      </c>
      <c r="Y90" s="319">
        <f>IFERROR(IF(X90="","",X90),"")</f>
        <v>14</v>
      </c>
      <c r="Z90" s="36">
        <f>IFERROR(IF(X90="","",X90*0.01788),"")</f>
        <v>0.25031999999999999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59.415999999999997</v>
      </c>
      <c r="BN90" s="67">
        <f>IFERROR(Y90*I90,"0")</f>
        <v>59.415999999999997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36</v>
      </c>
      <c r="Y92" s="319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50</v>
      </c>
      <c r="Y93" s="320">
        <f>IFERROR(SUM(Y90:Y92),"0")</f>
        <v>50</v>
      </c>
      <c r="Z93" s="320">
        <f>IFERROR(IF(Z90="",0,Z90),"0")+IFERROR(IF(Z91="",0,Z91),"0")+IFERROR(IF(Z92="",0,Z92),"0")</f>
        <v>0.80832000000000004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161.28</v>
      </c>
      <c r="Y94" s="320">
        <f>IFERROR(SUMPRODUCT(Y90:Y92*H90:H92),"0")</f>
        <v>161.28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24</v>
      </c>
      <c r="Y97" s="319">
        <f>IFERROR(IF(X97="","",X97),"")</f>
        <v>24</v>
      </c>
      <c r="Z97" s="36">
        <f>IFERROR(IF(X97="","",X97*0.0155),"")</f>
        <v>0.372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161.2704</v>
      </c>
      <c r="BN97" s="67">
        <f>IFERROR(Y97*I97,"0")</f>
        <v>161.2704</v>
      </c>
      <c r="BO97" s="67">
        <f>IFERROR(X97/J97,"0")</f>
        <v>0.2857142857142857</v>
      </c>
      <c r="BP97" s="67">
        <f>IFERROR(Y97/J97,"0")</f>
        <v>0.2857142857142857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36</v>
      </c>
      <c r="Y99" s="319">
        <f>IFERROR(IF(X99="","",X99),"")</f>
        <v>36</v>
      </c>
      <c r="Z99" s="36">
        <f>IFERROR(IF(X99="","",X99*0.0155),"")</f>
        <v>0.55800000000000005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262.8</v>
      </c>
      <c r="BN99" s="67">
        <f>IFERROR(Y99*I99,"0")</f>
        <v>262.8</v>
      </c>
      <c r="BO99" s="67">
        <f>IFERROR(X99/J99,"0")</f>
        <v>0.42857142857142855</v>
      </c>
      <c r="BP99" s="67">
        <f>IFERROR(Y99/J99,"0")</f>
        <v>0.42857142857142855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48</v>
      </c>
      <c r="Y100" s="319">
        <f>IFERROR(IF(X100="","",X100),"")</f>
        <v>48</v>
      </c>
      <c r="Z100" s="36">
        <f>IFERROR(IF(X100="","",X100*0.0155),"")</f>
        <v>0.74399999999999999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322.54079999999999</v>
      </c>
      <c r="BN100" s="67">
        <f>IFERROR(Y100*I100,"0")</f>
        <v>322.54079999999999</v>
      </c>
      <c r="BO100" s="67">
        <f>IFERROR(X100/J100,"0")</f>
        <v>0.5714285714285714</v>
      </c>
      <c r="BP100" s="67">
        <f>IFERROR(Y100/J100,"0")</f>
        <v>0.5714285714285714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36</v>
      </c>
      <c r="Y101" s="319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262.8</v>
      </c>
      <c r="BN101" s="67">
        <f>IFERROR(Y101*I101,"0")</f>
        <v>262.8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144</v>
      </c>
      <c r="Y102" s="320">
        <f>IFERROR(SUM(Y97:Y101),"0")</f>
        <v>144</v>
      </c>
      <c r="Z102" s="320">
        <f>IFERROR(IF(Z97="",0,Z97),"0")+IFERROR(IF(Z98="",0,Z98),"0")+IFERROR(IF(Z99="",0,Z99),"0")+IFERROR(IF(Z100="",0,Z100),"0")+IFERROR(IF(Z101="",0,Z101),"0")</f>
        <v>2.2320000000000002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964.80000000000007</v>
      </c>
      <c r="Y103" s="320">
        <f>IFERROR(SUMPRODUCT(Y97:Y101*H97:H101),"0")</f>
        <v>964.80000000000007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42</v>
      </c>
      <c r="Y106" s="319">
        <f>IFERROR(IF(X106="","",X106),"")</f>
        <v>42</v>
      </c>
      <c r="Z106" s="36">
        <f>IFERROR(IF(X106="","",X106*0.01788),"")</f>
        <v>0.75095999999999996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155.55119999999999</v>
      </c>
      <c r="BN106" s="67">
        <f>IFERROR(Y106*I106,"0")</f>
        <v>155.55119999999999</v>
      </c>
      <c r="BO106" s="67">
        <f>IFERROR(X106/J106,"0")</f>
        <v>0.6</v>
      </c>
      <c r="BP106" s="67">
        <f>IFERROR(Y106/J106,"0")</f>
        <v>0.6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98</v>
      </c>
      <c r="Y108" s="320">
        <f>IFERROR(SUM(Y106:Y107),"0")</f>
        <v>98</v>
      </c>
      <c r="Z108" s="320">
        <f>IFERROR(IF(Z106="",0,Z106),"0")+IFERROR(IF(Z107="",0,Z107),"0")</f>
        <v>1.75224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294</v>
      </c>
      <c r="Y109" s="320">
        <f>IFERROR(SUMPRODUCT(Y106:Y107*H106:H107),"0")</f>
        <v>294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42</v>
      </c>
      <c r="Y113" s="319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42</v>
      </c>
      <c r="Y114" s="320">
        <f>IFERROR(SUM(Y112:Y113),"0")</f>
        <v>42</v>
      </c>
      <c r="Z114" s="320">
        <f>IFERROR(IF(Z112="",0,Z112),"0")+IFERROR(IF(Z113="",0,Z113),"0")</f>
        <v>0.75095999999999996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126</v>
      </c>
      <c r="Y115" s="320">
        <f>IFERROR(SUMPRODUCT(Y112:Y113*H112:H113),"0")</f>
        <v>126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42</v>
      </c>
      <c r="Y118" s="319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137.76</v>
      </c>
      <c r="BN118" s="67">
        <f>IFERROR(Y118*I118,"0")</f>
        <v>137.76</v>
      </c>
      <c r="BO118" s="67">
        <f>IFERROR(X118/J118,"0")</f>
        <v>0.6</v>
      </c>
      <c r="BP118" s="67">
        <f>IFERROR(Y118/J118,"0")</f>
        <v>0.6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14</v>
      </c>
      <c r="Y119" s="319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56</v>
      </c>
      <c r="Y120" s="320">
        <f>IFERROR(SUM(Y118:Y119),"0")</f>
        <v>56</v>
      </c>
      <c r="Z120" s="320">
        <f>IFERROR(IF(Z118="",0,Z118),"0")+IFERROR(IF(Z119="",0,Z119),"0")</f>
        <v>1.0012799999999999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168</v>
      </c>
      <c r="Y121" s="320">
        <f>IFERROR(SUMPRODUCT(Y118:Y119*H118:H119),"0")</f>
        <v>168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14</v>
      </c>
      <c r="Y124" s="31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14</v>
      </c>
      <c r="Y125" s="320">
        <f>IFERROR(SUM(Y124:Y124),"0")</f>
        <v>14</v>
      </c>
      <c r="Z125" s="320">
        <f>IFERROR(IF(Z124="",0,Z124),"0")</f>
        <v>0.25031999999999999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42</v>
      </c>
      <c r="Y126" s="320">
        <f>IFERROR(SUMPRODUCT(Y124:Y124*H124:H124),"0")</f>
        <v>42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72</v>
      </c>
      <c r="Y153" s="319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72</v>
      </c>
      <c r="Y155" s="320">
        <f>IFERROR(SUM(Y151:Y154),"0")</f>
        <v>72</v>
      </c>
      <c r="Z155" s="320">
        <f>IFERROR(IF(Z151="",0,Z151),"0")+IFERROR(IF(Z152="",0,Z152),"0")+IFERROR(IF(Z153="",0,Z153),"0")+IFERROR(IF(Z154="",0,Z154),"0")</f>
        <v>0.62351999999999996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360</v>
      </c>
      <c r="Y156" s="320">
        <f>IFERROR(SUMPRODUCT(Y151:Y154*H151:H154),"0")</f>
        <v>360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56</v>
      </c>
      <c r="Y165" s="319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14</v>
      </c>
      <c r="Y166" s="319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14</v>
      </c>
      <c r="Y167" s="31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84</v>
      </c>
      <c r="Y168" s="320">
        <f>IFERROR(SUM(Y165:Y167),"0")</f>
        <v>84</v>
      </c>
      <c r="Z168" s="320">
        <f>IFERROR(IF(Z165="",0,Z165),"0")+IFERROR(IF(Z166="",0,Z166),"0")+IFERROR(IF(Z167="",0,Z167),"0")</f>
        <v>1.5019199999999997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252</v>
      </c>
      <c r="Y169" s="320">
        <f>IFERROR(SUMPRODUCT(Y165:Y167*H165:H167),"0")</f>
        <v>252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36</v>
      </c>
      <c r="Y190" s="319">
        <f>IFERROR(IF(X190="","",X190),"")</f>
        <v>36</v>
      </c>
      <c r="Z190" s="36">
        <f>IFERROR(IF(X190="","",X190*0.0155),"")</f>
        <v>0.55800000000000005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211.32</v>
      </c>
      <c r="BN190" s="67">
        <f>IFERROR(Y190*I190,"0")</f>
        <v>211.32</v>
      </c>
      <c r="BO190" s="67">
        <f>IFERROR(X190/J190,"0")</f>
        <v>0.42857142857142855</v>
      </c>
      <c r="BP190" s="67">
        <f>IFERROR(Y190/J190,"0")</f>
        <v>0.42857142857142855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36</v>
      </c>
      <c r="Y193" s="320">
        <f>IFERROR(SUM(Y190:Y192),"0")</f>
        <v>36</v>
      </c>
      <c r="Z193" s="320">
        <f>IFERROR(IF(Z190="",0,Z190),"0")+IFERROR(IF(Z191="",0,Z191),"0")+IFERROR(IF(Z192="",0,Z192),"0")</f>
        <v>0.55800000000000005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201.6</v>
      </c>
      <c r="Y194" s="320">
        <f>IFERROR(SUMPRODUCT(Y190:Y192*H190:H192),"0")</f>
        <v>201.6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24</v>
      </c>
      <c r="Y211" s="320">
        <f>IFERROR(SUM(Y207:Y210),"0")</f>
        <v>24</v>
      </c>
      <c r="Z211" s="320">
        <f>IFERROR(IF(Z207="",0,Z207),"0")+IFERROR(IF(Z208="",0,Z208),"0")+IFERROR(IF(Z209="",0,Z209),"0")+IFERROR(IF(Z210="",0,Z210),"0")</f>
        <v>0.372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172.8</v>
      </c>
      <c r="Y212" s="320">
        <f>IFERROR(SUMPRODUCT(Y207:Y210*H207:H210),"0")</f>
        <v>172.8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24</v>
      </c>
      <c r="Y238" s="319">
        <f>IFERROR(IF(X238="","",X238),"")</f>
        <v>24</v>
      </c>
      <c r="Z238" s="36">
        <f>IFERROR(IF(X238="","",X238*0.0155),"")</f>
        <v>0.372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126.28799999999998</v>
      </c>
      <c r="BN238" s="67">
        <f>IFERROR(Y238*I238,"0")</f>
        <v>126.28799999999998</v>
      </c>
      <c r="BO238" s="67">
        <f>IFERROR(X238/J238,"0")</f>
        <v>0.2857142857142857</v>
      </c>
      <c r="BP238" s="67">
        <f>IFERROR(Y238/J238,"0")</f>
        <v>0.2857142857142857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24</v>
      </c>
      <c r="Y240" s="320">
        <f>IFERROR(SUM(Y238:Y239),"0")</f>
        <v>24</v>
      </c>
      <c r="Z240" s="320">
        <f>IFERROR(IF(Z238="",0,Z238),"0")+IFERROR(IF(Z239="",0,Z239),"0")</f>
        <v>0.372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120</v>
      </c>
      <c r="Y241" s="320">
        <f>IFERROR(SUMPRODUCT(Y238:Y239*H238:H239),"0")</f>
        <v>120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24</v>
      </c>
      <c r="Y270" s="319">
        <f>IFERROR(IF(X270="","",X270),"")</f>
        <v>24</v>
      </c>
      <c r="Z270" s="36">
        <f>IFERROR(IF(X270="","",X270*0.0155),"")</f>
        <v>0.372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150.24</v>
      </c>
      <c r="BN270" s="67">
        <f>IFERROR(Y270*I270,"0")</f>
        <v>150.24</v>
      </c>
      <c r="BO270" s="67">
        <f>IFERROR(X270/J270,"0")</f>
        <v>0.2857142857142857</v>
      </c>
      <c r="BP270" s="67">
        <f>IFERROR(Y270/J270,"0")</f>
        <v>0.2857142857142857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24</v>
      </c>
      <c r="Y272" s="320">
        <f>IFERROR(SUM(Y270:Y271),"0")</f>
        <v>24</v>
      </c>
      <c r="Z272" s="320">
        <f>IFERROR(IF(Z270="",0,Z270),"0")+IFERROR(IF(Z271="",0,Z271),"0")</f>
        <v>0.372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144</v>
      </c>
      <c r="Y273" s="320">
        <f>IFERROR(SUMPRODUCT(Y270:Y271*H270:H271),"0")</f>
        <v>144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72</v>
      </c>
      <c r="Y278" s="320">
        <f>IFERROR(SUM(Y275:Y277),"0")</f>
        <v>72</v>
      </c>
      <c r="Z278" s="320">
        <f>IFERROR(IF(Z275="",0,Z275),"0")+IFERROR(IF(Z276="",0,Z276),"0")+IFERROR(IF(Z277="",0,Z277),"0")</f>
        <v>1.1160000000000001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360</v>
      </c>
      <c r="Y279" s="320">
        <f>IFERROR(SUMPRODUCT(Y275:Y277*H275:H277),"0")</f>
        <v>360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14</v>
      </c>
      <c r="Y292" s="319">
        <f t="shared" si="18"/>
        <v>14</v>
      </c>
      <c r="Z292" s="36">
        <f t="shared" si="23"/>
        <v>0.13103999999999999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41.832000000000001</v>
      </c>
      <c r="BN292" s="67">
        <f t="shared" si="20"/>
        <v>41.832000000000001</v>
      </c>
      <c r="BO292" s="67">
        <f t="shared" si="21"/>
        <v>0.1111111111111111</v>
      </c>
      <c r="BP292" s="67">
        <f t="shared" si="22"/>
        <v>0.1111111111111111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37.800000000000004</v>
      </c>
      <c r="Y303" s="320">
        <f>IFERROR(SUMPRODUCT(Y281:Y301*H281:H301),"0")</f>
        <v>37.800000000000004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6056.880000000001</v>
      </c>
      <c r="Y304" s="320">
        <f>IFERROR(Y24+Y33+Y41+Y55+Y61+Y66+Y72+Y82+Y87+Y94+Y103+Y109+Y115+Y121+Y126+Y131+Y137+Y142+Y148+Y156+Y161+Y169+Y173+Y178+Y187+Y194+Y204+Y212+Y217+Y222+Y228+Y234+Y241+Y246+Y252+Y256+Y264+Y268+Y273+Y279+Y303,"0")</f>
        <v>6056.880000000001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6657.6916000000019</v>
      </c>
      <c r="Y305" s="320">
        <f>IFERROR(SUM(BN22:BN301),"0")</f>
        <v>6657.6916000000019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17</v>
      </c>
      <c r="Y306" s="38">
        <f>ROUNDUP(SUM(BP22:BP301),0)</f>
        <v>17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7082.6916000000019</v>
      </c>
      <c r="Y307" s="320">
        <f>GrossWeightTotalR+PalletQtyTotalR*25</f>
        <v>7082.6916000000019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1410</v>
      </c>
      <c r="Y308" s="320">
        <f>IFERROR(Y23+Y32+Y40+Y54+Y60+Y65+Y71+Y81+Y86+Y93+Y102+Y108+Y114+Y120+Y125+Y130+Y136+Y141+Y147+Y155+Y160+Y168+Y172+Y177+Y186+Y193+Y203+Y211+Y216+Y221+Y227+Y233+Y240+Y245+Y251+Y255+Y263+Y267+Y272+Y278+Y302,"0")</f>
        <v>1410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20.717139999999997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147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427.2</v>
      </c>
      <c r="F314" s="46">
        <f>IFERROR(X58*H58,"0")+IFERROR(X59*H59,"0")</f>
        <v>1020</v>
      </c>
      <c r="G314" s="46">
        <f>IFERROR(X64*H64,"0")</f>
        <v>100.8</v>
      </c>
      <c r="H314" s="46">
        <f>IFERROR(X69*H69,"0")+IFERROR(X70*H70,"0")</f>
        <v>403.20000000000005</v>
      </c>
      <c r="I314" s="46">
        <f>IFERROR(X75*H75,"0")+IFERROR(X76*H76,"0")+IFERROR(X77*H77,"0")+IFERROR(X78*H78,"0")+IFERROR(X79*H79,"0")+IFERROR(X80*H80,"0")</f>
        <v>554.40000000000009</v>
      </c>
      <c r="J314" s="46">
        <f>IFERROR(X85*H85,"0")</f>
        <v>0</v>
      </c>
      <c r="K314" s="46">
        <f>IFERROR(X90*H90,"0")+IFERROR(X91*H91,"0")+IFERROR(X92*H92,"0")</f>
        <v>161.28</v>
      </c>
      <c r="L314" s="46">
        <f>IFERROR(X97*H97,"0")+IFERROR(X98*H98,"0")+IFERROR(X99*H99,"0")+IFERROR(X100*H100,"0")+IFERROR(X101*H101,"0")</f>
        <v>964.80000000000007</v>
      </c>
      <c r="M314" s="46">
        <f>IFERROR(X106*H106,"0")+IFERROR(X107*H107,"0")</f>
        <v>294</v>
      </c>
      <c r="N314" s="316"/>
      <c r="O314" s="46">
        <f>IFERROR(X112*H112,"0")+IFERROR(X113*H113,"0")</f>
        <v>126</v>
      </c>
      <c r="P314" s="46">
        <f>IFERROR(X118*H118,"0")+IFERROR(X119*H119,"0")</f>
        <v>168</v>
      </c>
      <c r="Q314" s="46">
        <f>IFERROR(X124*H124,"0")</f>
        <v>42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360</v>
      </c>
      <c r="W314" s="46">
        <f>IFERROR(X165*H165,"0")+IFERROR(X166*H166,"0")+IFERROR(X167*H167,"0")+IFERROR(X171*H171,"0")</f>
        <v>252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201.6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172.8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120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541.79999999999995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3266.4</v>
      </c>
      <c r="B317" s="60">
        <f>SUMPRODUCT(--(BB:BB="ПГП"),--(W:W="кор"),H:H,Y:Y)+SUMPRODUCT(--(BB:BB="ПГП"),--(W:W="кг"),Y:Y)</f>
        <v>2790.4800000000005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