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06D0032-FB59-4197-BADB-C3A9098084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Y597" i="1"/>
  <c r="X597" i="1"/>
  <c r="X596" i="1"/>
  <c r="BP595" i="1"/>
  <c r="BO595" i="1"/>
  <c r="BN595" i="1"/>
  <c r="BM595" i="1"/>
  <c r="Z595" i="1"/>
  <c r="Z596" i="1" s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Y586" i="1" s="1"/>
  <c r="P582" i="1"/>
  <c r="X580" i="1"/>
  <c r="X579" i="1"/>
  <c r="BO578" i="1"/>
  <c r="BM578" i="1"/>
  <c r="Y578" i="1"/>
  <c r="P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Y562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Y557" i="1" s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Z677" i="1" s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Z46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Y442" i="1" s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BO395" i="1"/>
  <c r="BM395" i="1"/>
  <c r="Y395" i="1"/>
  <c r="Y400" i="1" s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2" i="1" s="1"/>
  <c r="P389" i="1"/>
  <c r="BP388" i="1"/>
  <c r="BO388" i="1"/>
  <c r="BN388" i="1"/>
  <c r="BM388" i="1"/>
  <c r="Z388" i="1"/>
  <c r="Y388" i="1"/>
  <c r="Y393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V677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T677" i="1" s="1"/>
  <c r="P341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Y333" i="1" s="1"/>
  <c r="P331" i="1"/>
  <c r="X329" i="1"/>
  <c r="Y328" i="1"/>
  <c r="X328" i="1"/>
  <c r="BP327" i="1"/>
  <c r="BO327" i="1"/>
  <c r="BN327" i="1"/>
  <c r="BM327" i="1"/>
  <c r="Z327" i="1"/>
  <c r="Z328" i="1" s="1"/>
  <c r="Y327" i="1"/>
  <c r="P327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R677" i="1" s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Q677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7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67" i="1" s="1"/>
  <c r="X23" i="1"/>
  <c r="X671" i="1" s="1"/>
  <c r="BO22" i="1"/>
  <c r="X669" i="1" s="1"/>
  <c r="BM22" i="1"/>
  <c r="X668" i="1" s="1"/>
  <c r="X670" i="1" s="1"/>
  <c r="Y22" i="1"/>
  <c r="B677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Z206" i="1"/>
  <c r="BN206" i="1"/>
  <c r="Y207" i="1"/>
  <c r="Z210" i="1"/>
  <c r="BN210" i="1"/>
  <c r="BP210" i="1"/>
  <c r="Y213" i="1"/>
  <c r="Y223" i="1"/>
  <c r="Y237" i="1"/>
  <c r="BP244" i="1"/>
  <c r="BN244" i="1"/>
  <c r="BP251" i="1"/>
  <c r="BN251" i="1"/>
  <c r="Z251" i="1"/>
  <c r="Z258" i="1" s="1"/>
  <c r="BP255" i="1"/>
  <c r="BN255" i="1"/>
  <c r="Z255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7" i="1"/>
  <c r="Z241" i="1"/>
  <c r="Z246" i="1" s="1"/>
  <c r="BN241" i="1"/>
  <c r="Z242" i="1"/>
  <c r="BN242" i="1"/>
  <c r="Z244" i="1"/>
  <c r="BP253" i="1"/>
  <c r="BN253" i="1"/>
  <c r="Z253" i="1"/>
  <c r="BP257" i="1"/>
  <c r="BN257" i="1"/>
  <c r="Z257" i="1"/>
  <c r="Y259" i="1"/>
  <c r="L677" i="1"/>
  <c r="Y272" i="1"/>
  <c r="Y271" i="1"/>
  <c r="BP262" i="1"/>
  <c r="BN262" i="1"/>
  <c r="Z262" i="1"/>
  <c r="K677" i="1"/>
  <c r="Y258" i="1"/>
  <c r="Z264" i="1"/>
  <c r="BN264" i="1"/>
  <c r="Z266" i="1"/>
  <c r="BN266" i="1"/>
  <c r="Z268" i="1"/>
  <c r="BN268" i="1"/>
  <c r="Z270" i="1"/>
  <c r="BN270" i="1"/>
  <c r="Z274" i="1"/>
  <c r="Z275" i="1" s="1"/>
  <c r="BN274" i="1"/>
  <c r="BP274" i="1"/>
  <c r="Y275" i="1"/>
  <c r="Z279" i="1"/>
  <c r="Z288" i="1" s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Z300" i="1" s="1"/>
  <c r="BN297" i="1"/>
  <c r="BP297" i="1"/>
  <c r="Z299" i="1"/>
  <c r="BN299" i="1"/>
  <c r="Y300" i="1"/>
  <c r="Z304" i="1"/>
  <c r="Z310" i="1" s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Z373" i="1"/>
  <c r="Z376" i="1" s="1"/>
  <c r="BN373" i="1"/>
  <c r="BP373" i="1"/>
  <c r="Z375" i="1"/>
  <c r="BN375" i="1"/>
  <c r="Z379" i="1"/>
  <c r="Z385" i="1" s="1"/>
  <c r="BN379" i="1"/>
  <c r="BP379" i="1"/>
  <c r="Z381" i="1"/>
  <c r="BN381" i="1"/>
  <c r="Z383" i="1"/>
  <c r="BN383" i="1"/>
  <c r="Y386" i="1"/>
  <c r="Z389" i="1"/>
  <c r="Z392" i="1" s="1"/>
  <c r="BN389" i="1"/>
  <c r="BP389" i="1"/>
  <c r="Z390" i="1"/>
  <c r="BN390" i="1"/>
  <c r="Z395" i="1"/>
  <c r="BN395" i="1"/>
  <c r="BP395" i="1"/>
  <c r="Z396" i="1"/>
  <c r="BN396" i="1"/>
  <c r="Z398" i="1"/>
  <c r="BN398" i="1"/>
  <c r="Y399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289" i="1"/>
  <c r="Y294" i="1"/>
  <c r="Y301" i="1"/>
  <c r="Y310" i="1"/>
  <c r="Y343" i="1"/>
  <c r="Y358" i="1"/>
  <c r="Y369" i="1"/>
  <c r="BP414" i="1"/>
  <c r="BN414" i="1"/>
  <c r="Z414" i="1"/>
  <c r="Z416" i="1" s="1"/>
  <c r="BP424" i="1"/>
  <c r="BN424" i="1"/>
  <c r="Z424" i="1"/>
  <c r="BP428" i="1"/>
  <c r="BN428" i="1"/>
  <c r="Z428" i="1"/>
  <c r="Y436" i="1"/>
  <c r="Y441" i="1"/>
  <c r="BP439" i="1"/>
  <c r="BN439" i="1"/>
  <c r="Z439" i="1"/>
  <c r="BP452" i="1"/>
  <c r="BN452" i="1"/>
  <c r="Z452" i="1"/>
  <c r="BP456" i="1"/>
  <c r="BN456" i="1"/>
  <c r="Z456" i="1"/>
  <c r="Y458" i="1"/>
  <c r="Y462" i="1"/>
  <c r="Y463" i="1"/>
  <c r="BP460" i="1"/>
  <c r="BN460" i="1"/>
  <c r="Z460" i="1"/>
  <c r="Z462" i="1" s="1"/>
  <c r="W677" i="1"/>
  <c r="Y411" i="1"/>
  <c r="X677" i="1"/>
  <c r="Y431" i="1"/>
  <c r="Y677" i="1"/>
  <c r="Y457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Z579" i="1" s="1"/>
  <c r="BP572" i="1"/>
  <c r="BN572" i="1"/>
  <c r="Z572" i="1"/>
  <c r="BP578" i="1"/>
  <c r="BN578" i="1"/>
  <c r="Z578" i="1"/>
  <c r="Y580" i="1"/>
  <c r="Y585" i="1"/>
  <c r="BP582" i="1"/>
  <c r="BN582" i="1"/>
  <c r="Z582" i="1"/>
  <c r="Z585" i="1" s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619" i="1" l="1"/>
  <c r="Z53" i="1"/>
  <c r="Y671" i="1"/>
  <c r="Y668" i="1"/>
  <c r="Z212" i="1"/>
  <c r="Z640" i="1"/>
  <c r="Z653" i="1"/>
  <c r="Z556" i="1"/>
  <c r="Z531" i="1"/>
  <c r="Z590" i="1"/>
  <c r="Z562" i="1"/>
  <c r="Z441" i="1"/>
  <c r="Z399" i="1"/>
  <c r="Z369" i="1"/>
  <c r="Z271" i="1"/>
  <c r="Z166" i="1"/>
  <c r="Z133" i="1"/>
  <c r="Z126" i="1"/>
  <c r="Z101" i="1"/>
  <c r="Z34" i="1"/>
  <c r="Y669" i="1"/>
  <c r="Z672" i="1"/>
  <c r="Y667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<sst xmlns="http://schemas.openxmlformats.org/spreadsheetml/2006/main" count="3166" uniqueCount="1090">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</sst>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1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49</v>
      </c>
      <c r="Y48" s="780">
        <f t="shared" si="6"/>
        <v>54</v>
      </c>
      <c r="Z48" s="36">
        <f>IFERROR(IF(Y48=0,"",ROUNDUP(Y48/H48,0)*0.01898),"")</f>
        <v>9.4899999999999998E-2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50.973611111111104</v>
      </c>
      <c r="BN48" s="64">
        <f t="shared" si="8"/>
        <v>56.17499999999999</v>
      </c>
      <c r="BO48" s="64">
        <f t="shared" si="9"/>
        <v>7.0891203703703692E-2</v>
      </c>
      <c r="BP48" s="64">
        <f t="shared" si="10"/>
        <v>7.8125E-2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4.5370370370370363</v>
      </c>
      <c r="Y53" s="781">
        <f>IFERROR(Y47/H47,"0")+IFERROR(Y48/H48,"0")+IFERROR(Y49/H49,"0")+IFERROR(Y50/H50,"0")+IFERROR(Y51/H51,"0")+IFERROR(Y52/H52,"0")</f>
        <v>5</v>
      </c>
      <c r="Z53" s="781">
        <f>IFERROR(IF(Z47="",0,Z47),"0")+IFERROR(IF(Z48="",0,Z48),"0")+IFERROR(IF(Z49="",0,Z49),"0")+IFERROR(IF(Z50="",0,Z50),"0")+IFERROR(IF(Z51="",0,Z51),"0")+IFERROR(IF(Z52="",0,Z52),"0")</f>
        <v>9.4899999999999998E-2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49</v>
      </c>
      <c r="Y54" s="781">
        <f>IFERROR(SUM(Y47:Y52),"0")</f>
        <v>54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44</v>
      </c>
      <c r="Y73" s="780">
        <f>IFERROR(IF(X73="",0,CEILING((X73/$H73),1)*$H73),"")</f>
        <v>54</v>
      </c>
      <c r="Z73" s="36">
        <f>IFERROR(IF(Y73=0,"",ROUNDUP(Y73/H73,0)*0.01898),"")</f>
        <v>9.4899999999999998E-2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45.772222222222219</v>
      </c>
      <c r="BN73" s="64">
        <f>IFERROR(Y73*I73/H73,"0")</f>
        <v>56.17499999999999</v>
      </c>
      <c r="BO73" s="64">
        <f>IFERROR(1/J73*(X73/H73),"0")</f>
        <v>6.3657407407407399E-2</v>
      </c>
      <c r="BP73" s="64">
        <f>IFERROR(1/J73*(Y73/H73),"0")</f>
        <v>7.8125E-2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4.0740740740740735</v>
      </c>
      <c r="Y77" s="781">
        <f>IFERROR(Y73/H73,"0")+IFERROR(Y74/H74,"0")+IFERROR(Y75/H75,"0")+IFERROR(Y76/H76,"0")</f>
        <v>5</v>
      </c>
      <c r="Z77" s="781">
        <f>IFERROR(IF(Z73="",0,Z73),"0")+IFERROR(IF(Z74="",0,Z74),"0")+IFERROR(IF(Z75="",0,Z75),"0")+IFERROR(IF(Z76="",0,Z76),"0")</f>
        <v>9.4899999999999998E-2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44</v>
      </c>
      <c r="Y78" s="781">
        <f>IFERROR(SUM(Y73:Y76),"0")</f>
        <v>54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41</v>
      </c>
      <c r="Y90" s="780">
        <f t="shared" si="21"/>
        <v>42</v>
      </c>
      <c r="Z90" s="36">
        <f>IFERROR(IF(Y90=0,"",ROUNDUP(Y90/H90,0)*0.01898),"")</f>
        <v>9.4899999999999998E-2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43.123214285714283</v>
      </c>
      <c r="BN90" s="64">
        <f t="shared" si="23"/>
        <v>44.175000000000004</v>
      </c>
      <c r="BO90" s="64">
        <f t="shared" si="24"/>
        <v>7.6264880952380945E-2</v>
      </c>
      <c r="BP90" s="64">
        <f t="shared" si="25"/>
        <v>7.8125E-2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4.8809523809523805</v>
      </c>
      <c r="Y95" s="781">
        <f>IFERROR(Y89/H89,"0")+IFERROR(Y90/H90,"0")+IFERROR(Y91/H91,"0")+IFERROR(Y92/H92,"0")+IFERROR(Y93/H93,"0")+IFERROR(Y94/H94,"0")</f>
        <v>5</v>
      </c>
      <c r="Z95" s="781">
        <f>IFERROR(IF(Z89="",0,Z89),"0")+IFERROR(IF(Z90="",0,Z90),"0")+IFERROR(IF(Z91="",0,Z91),"0")+IFERROR(IF(Z92="",0,Z92),"0")+IFERROR(IF(Z93="",0,Z93),"0")+IFERROR(IF(Z94="",0,Z94),"0")</f>
        <v>9.4899999999999998E-2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41</v>
      </c>
      <c r="Y96" s="781">
        <f>IFERROR(SUM(Y89:Y94),"0")</f>
        <v>42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7</v>
      </c>
      <c r="Y105" s="780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7.2819444444444432</v>
      </c>
      <c r="BN105" s="64">
        <f>IFERROR(Y105*I105/H105,"0")</f>
        <v>11.234999999999999</v>
      </c>
      <c r="BO105" s="64">
        <f>IFERROR(1/J105*(X105/H105),"0")</f>
        <v>1.0127314814814815E-2</v>
      </c>
      <c r="BP105" s="64">
        <f>IFERROR(1/J105*(Y105/H105),"0")</f>
        <v>1.5625E-2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0.64814814814814814</v>
      </c>
      <c r="Y108" s="781">
        <f>IFERROR(Y105/H105,"0")+IFERROR(Y106/H106,"0")+IFERROR(Y107/H107,"0")</f>
        <v>1</v>
      </c>
      <c r="Z108" s="781">
        <f>IFERROR(IF(Z105="",0,Z105),"0")+IFERROR(IF(Z106="",0,Z106),"0")+IFERROR(IF(Z107="",0,Z107),"0")</f>
        <v>1.898E-2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7</v>
      </c>
      <c r="Y109" s="781">
        <f>IFERROR(SUM(Y105:Y107),"0")</f>
        <v>10.8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125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129.85491071428572</v>
      </c>
      <c r="BN122" s="64">
        <f>IFERROR(Y122*I122/H122,"0")</f>
        <v>139.61999999999998</v>
      </c>
      <c r="BO122" s="64">
        <f>IFERROR(1/J122*(X122/H122),"0")</f>
        <v>0.17438616071428573</v>
      </c>
      <c r="BP122" s="64">
        <f>IFERROR(1/J122*(Y122/H122),"0")</f>
        <v>0.18749999999999997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11.160714285714286</v>
      </c>
      <c r="Y126" s="781">
        <f>IFERROR(Y121/H121,"0")+IFERROR(Y122/H122,"0")+IFERROR(Y123/H123,"0")+IFERROR(Y124/H124,"0")+IFERROR(Y125/H125,"0")</f>
        <v>11.999999999999998</v>
      </c>
      <c r="Z126" s="781">
        <f>IFERROR(IF(Z121="",0,Z121),"0")+IFERROR(IF(Z122="",0,Z122),"0")+IFERROR(IF(Z123="",0,Z123),"0")+IFERROR(IF(Z124="",0,Z124),"0")+IFERROR(IF(Z125="",0,Z125),"0")</f>
        <v>0.22776000000000002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125</v>
      </c>
      <c r="Y127" s="781">
        <f>IFERROR(SUM(Y121:Y125),"0")</f>
        <v>134.39999999999998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161</v>
      </c>
      <c r="Y136" s="780">
        <f t="shared" ref="Y136:Y142" si="31">IFERROR(IF(X136="",0,CEILING((X136/$H136),1)*$H136),"")</f>
        <v>168</v>
      </c>
      <c r="Z136" s="36">
        <f>IFERROR(IF(Y136=0,"",ROUNDUP(Y136/H136,0)*0.01898),"")</f>
        <v>0.37959999999999999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170.83249999999998</v>
      </c>
      <c r="BN136" s="64">
        <f t="shared" ref="BN136:BN142" si="33">IFERROR(Y136*I136/H136,"0")</f>
        <v>178.26</v>
      </c>
      <c r="BO136" s="64">
        <f t="shared" ref="BO136:BO142" si="34">IFERROR(1/J136*(X136/H136),"0")</f>
        <v>0.29947916666666663</v>
      </c>
      <c r="BP136" s="64">
        <f t="shared" ref="BP136:BP142" si="35">IFERROR(1/J136*(Y136/H136),"0")</f>
        <v>0.3125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19.166666666666664</v>
      </c>
      <c r="Y143" s="781">
        <f>IFERROR(Y136/H136,"0")+IFERROR(Y137/H137,"0")+IFERROR(Y138/H138,"0")+IFERROR(Y139/H139,"0")+IFERROR(Y140/H140,"0")+IFERROR(Y141/H141,"0")+IFERROR(Y142/H142,"0")</f>
        <v>20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0.37959999999999999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161</v>
      </c>
      <c r="Y144" s="781">
        <f>IFERROR(SUM(Y136:Y142),"0")</f>
        <v>168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24</v>
      </c>
      <c r="Y216" s="780">
        <f t="shared" si="41"/>
        <v>27</v>
      </c>
      <c r="Z216" s="36">
        <f>IFERROR(IF(Y216=0,"",ROUNDUP(Y216/H216,0)*0.00902),"")</f>
        <v>4.5100000000000001E-2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24.933333333333334</v>
      </c>
      <c r="BN216" s="64">
        <f t="shared" si="43"/>
        <v>28.049999999999997</v>
      </c>
      <c r="BO216" s="64">
        <f t="shared" si="44"/>
        <v>3.3670033670033662E-2</v>
      </c>
      <c r="BP216" s="64">
        <f t="shared" si="45"/>
        <v>3.787878787878788E-2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9</v>
      </c>
      <c r="Y219" s="780">
        <f t="shared" si="41"/>
        <v>9</v>
      </c>
      <c r="Z219" s="36">
        <f>IFERROR(IF(Y219=0,"",ROUNDUP(Y219/H219,0)*0.00502),"")</f>
        <v>2.5100000000000001E-2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9.65</v>
      </c>
      <c r="BN219" s="64">
        <f t="shared" si="43"/>
        <v>9.65</v>
      </c>
      <c r="BO219" s="64">
        <f t="shared" si="44"/>
        <v>2.1367521367521368E-2</v>
      </c>
      <c r="BP219" s="64">
        <f t="shared" si="45"/>
        <v>2.1367521367521368E-2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2</v>
      </c>
      <c r="Y220" s="780">
        <f t="shared" si="41"/>
        <v>3.6</v>
      </c>
      <c r="Z220" s="36">
        <f>IFERROR(IF(Y220=0,"",ROUNDUP(Y220/H220,0)*0.00502),"")</f>
        <v>1.004E-2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2.1111111111111112</v>
      </c>
      <c r="BN220" s="64">
        <f t="shared" si="43"/>
        <v>3.8</v>
      </c>
      <c r="BO220" s="64">
        <f t="shared" si="44"/>
        <v>4.7483380816714157E-3</v>
      </c>
      <c r="BP220" s="64">
        <f t="shared" si="45"/>
        <v>8.5470085470085479E-3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10.555555555555554</v>
      </c>
      <c r="Y223" s="781">
        <f>IFERROR(Y215/H215,"0")+IFERROR(Y216/H216,"0")+IFERROR(Y217/H217,"0")+IFERROR(Y218/H218,"0")+IFERROR(Y219/H219,"0")+IFERROR(Y220/H220,"0")+IFERROR(Y221/H221,"0")+IFERROR(Y222/H222,"0")</f>
        <v>12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8.0240000000000006E-2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35</v>
      </c>
      <c r="Y224" s="781">
        <f>IFERROR(SUM(Y215:Y222),"0")</f>
        <v>39.6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18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19.301538461538463</v>
      </c>
      <c r="BN227" s="64">
        <f t="shared" si="48"/>
        <v>25.092000000000002</v>
      </c>
      <c r="BO227" s="64">
        <f t="shared" si="49"/>
        <v>4.1208791208791208E-2</v>
      </c>
      <c r="BP227" s="64">
        <f t="shared" si="50"/>
        <v>5.3571428571428568E-2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102</v>
      </c>
      <c r="Y233" s="780">
        <f t="shared" si="46"/>
        <v>103.2</v>
      </c>
      <c r="Z233" s="36">
        <f t="shared" si="51"/>
        <v>0.27993000000000001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112.71000000000001</v>
      </c>
      <c r="BN233" s="64">
        <f t="shared" si="48"/>
        <v>114.03600000000003</v>
      </c>
      <c r="BO233" s="64">
        <f t="shared" si="49"/>
        <v>0.23351648351648355</v>
      </c>
      <c r="BP233" s="64">
        <f t="shared" si="50"/>
        <v>0.23626373626373628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44.807692307692307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0.34518000000000004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120</v>
      </c>
      <c r="Y238" s="781">
        <f>IFERROR(SUM(Y226:Y236),"0")</f>
        <v>126.6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48</v>
      </c>
      <c r="Y244" s="780">
        <f t="shared" si="52"/>
        <v>48</v>
      </c>
      <c r="Z244" s="36">
        <f>IFERROR(IF(Y244=0,"",ROUNDUP(Y244/H244,0)*0.00651),"")</f>
        <v>0.13020000000000001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53.040000000000006</v>
      </c>
      <c r="BN244" s="64">
        <f t="shared" si="54"/>
        <v>53.040000000000006</v>
      </c>
      <c r="BO244" s="64">
        <f t="shared" si="55"/>
        <v>0.1098901098901099</v>
      </c>
      <c r="BP244" s="64">
        <f t="shared" si="56"/>
        <v>0.1098901098901099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64</v>
      </c>
      <c r="Y245" s="780">
        <f t="shared" si="52"/>
        <v>64.8</v>
      </c>
      <c r="Z245" s="36">
        <f>IFERROR(IF(Y245=0,"",ROUNDUP(Y245/H245,0)*0.00651),"")</f>
        <v>0.17577000000000001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70.720000000000013</v>
      </c>
      <c r="BN245" s="64">
        <f t="shared" si="54"/>
        <v>71.604000000000013</v>
      </c>
      <c r="BO245" s="64">
        <f t="shared" si="55"/>
        <v>0.14652014652014653</v>
      </c>
      <c r="BP245" s="64">
        <f t="shared" si="56"/>
        <v>0.14835164835164835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46.666666666666671</v>
      </c>
      <c r="Y246" s="781">
        <f>IFERROR(Y240/H240,"0")+IFERROR(Y241/H241,"0")+IFERROR(Y242/H242,"0")+IFERROR(Y243/H243,"0")+IFERROR(Y244/H244,"0")+IFERROR(Y245/H245,"0")</f>
        <v>47</v>
      </c>
      <c r="Z246" s="781">
        <f>IFERROR(IF(Z240="",0,Z240),"0")+IFERROR(IF(Z241="",0,Z241),"0")+IFERROR(IF(Z242="",0,Z242),"0")+IFERROR(IF(Z243="",0,Z243),"0")+IFERROR(IF(Z244="",0,Z244),"0")+IFERROR(IF(Z245="",0,Z245),"0")</f>
        <v>0.30597000000000002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112</v>
      </c>
      <c r="Y247" s="781">
        <f>IFERROR(SUM(Y240:Y245),"0")</f>
        <v>112.8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12</v>
      </c>
      <c r="Y263" s="780">
        <f t="shared" si="62"/>
        <v>23.2</v>
      </c>
      <c r="Z263" s="36">
        <f>IFERROR(IF(Y263=0,"",ROUNDUP(Y263/H263,0)*0.01898),"")</f>
        <v>3.7960000000000001E-2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12.450000000000001</v>
      </c>
      <c r="BN263" s="64">
        <f t="shared" si="64"/>
        <v>24.07</v>
      </c>
      <c r="BO263" s="64">
        <f t="shared" si="65"/>
        <v>1.6163793103448277E-2</v>
      </c>
      <c r="BP263" s="64">
        <f t="shared" si="66"/>
        <v>3.125E-2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6</v>
      </c>
      <c r="Y267" s="780">
        <f t="shared" si="62"/>
        <v>8</v>
      </c>
      <c r="Z267" s="36">
        <f>IFERROR(IF(Y267=0,"",ROUNDUP(Y267/H267,0)*0.00902),"")</f>
        <v>1.804E-2</v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6.3149999999999995</v>
      </c>
      <c r="BN267" s="64">
        <f t="shared" si="64"/>
        <v>8.42</v>
      </c>
      <c r="BO267" s="64">
        <f t="shared" si="65"/>
        <v>1.1363636363636364E-2</v>
      </c>
      <c r="BP267" s="64">
        <f t="shared" si="66"/>
        <v>1.5151515151515152E-2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2.5344827586206895</v>
      </c>
      <c r="Y271" s="781">
        <f>IFERROR(Y262/H262,"0")+IFERROR(Y263/H263,"0")+IFERROR(Y264/H264,"0")+IFERROR(Y265/H265,"0")+IFERROR(Y266/H266,"0")+IFERROR(Y267/H267,"0")+IFERROR(Y268/H268,"0")+IFERROR(Y269/H269,"0")+IFERROR(Y270/H270,"0")</f>
        <v>4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5.6000000000000001E-2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18</v>
      </c>
      <c r="Y272" s="781">
        <f>IFERROR(SUM(Y262:Y270),"0")</f>
        <v>31.2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3</v>
      </c>
      <c r="Y274" s="780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1.5151515151515151</v>
      </c>
      <c r="Y275" s="781">
        <f>IFERROR(Y274/H274,"0")</f>
        <v>2</v>
      </c>
      <c r="Z275" s="781">
        <f>IFERROR(IF(Z274="",0,Z274),"0")</f>
        <v>1.004E-2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3</v>
      </c>
      <c r="Y276" s="781">
        <f>IFERROR(SUM(Y274:Y274),"0")</f>
        <v>3.96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31</v>
      </c>
      <c r="Y307" s="780">
        <f t="shared" si="72"/>
        <v>31.2</v>
      </c>
      <c r="Z307" s="36">
        <f>IFERROR(IF(Y307=0,"",ROUNDUP(Y307/H307,0)*0.00651),"")</f>
        <v>8.4629999999999997E-2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34.255000000000003</v>
      </c>
      <c r="BN307" s="64">
        <f t="shared" si="74"/>
        <v>34.476000000000006</v>
      </c>
      <c r="BO307" s="64">
        <f t="shared" si="75"/>
        <v>7.0970695970695982E-2</v>
      </c>
      <c r="BP307" s="64">
        <f t="shared" si="76"/>
        <v>7.1428571428571438E-2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87</v>
      </c>
      <c r="Y308" s="780">
        <f t="shared" si="72"/>
        <v>88.8</v>
      </c>
      <c r="Z308" s="36">
        <f>IFERROR(IF(Y308=0,"",ROUNDUP(Y308/H308,0)*0.00651),"")</f>
        <v>0.24087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93.525000000000006</v>
      </c>
      <c r="BN308" s="64">
        <f t="shared" si="74"/>
        <v>95.46</v>
      </c>
      <c r="BO308" s="64">
        <f t="shared" si="75"/>
        <v>0.19917582417582419</v>
      </c>
      <c r="BP308" s="64">
        <f t="shared" si="76"/>
        <v>0.20329670329670332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49.166666666666671</v>
      </c>
      <c r="Y310" s="781">
        <f>IFERROR(Y304/H304,"0")+IFERROR(Y305/H305,"0")+IFERROR(Y306/H306,"0")+IFERROR(Y307/H307,"0")+IFERROR(Y308/H308,"0")+IFERROR(Y309/H309,"0")</f>
        <v>50</v>
      </c>
      <c r="Z310" s="781">
        <f>IFERROR(IF(Z304="",0,Z304),"0")+IFERROR(IF(Z305="",0,Z305),"0")+IFERROR(IF(Z306="",0,Z306),"0")+IFERROR(IF(Z307="",0,Z307),"0")+IFERROR(IF(Z308="",0,Z308),"0")+IFERROR(IF(Z309="",0,Z309),"0")</f>
        <v>0.32550000000000001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118</v>
      </c>
      <c r="Y311" s="781">
        <f>IFERROR(SUM(Y304:Y309),"0")</f>
        <v>120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45</v>
      </c>
      <c r="Y388" s="780">
        <f>IFERROR(IF(X388="",0,CEILING((X388/$H388),1)*$H388),"")</f>
        <v>50.400000000000006</v>
      </c>
      <c r="Z388" s="36">
        <f>IFERROR(IF(Y388=0,"",ROUNDUP(Y388/H388,0)*0.02175),"")</f>
        <v>0.1305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48.021428571428572</v>
      </c>
      <c r="BN388" s="64">
        <f>IFERROR(Y388*I388/H388,"0")</f>
        <v>53.784000000000006</v>
      </c>
      <c r="BO388" s="64">
        <f>IFERROR(1/J388*(X388/H388),"0")</f>
        <v>9.566326530612243E-2</v>
      </c>
      <c r="BP388" s="64">
        <f>IFERROR(1/J388*(Y388/H388),"0")</f>
        <v>0.10714285714285714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45</v>
      </c>
      <c r="Y389" s="780">
        <f>IFERROR(IF(X389="",0,CEILING((X389/$H389),1)*$H389),"")</f>
        <v>46.8</v>
      </c>
      <c r="Z389" s="36">
        <f>IFERROR(IF(Y389=0,"",ROUNDUP(Y389/H389,0)*0.02175),"")</f>
        <v>0.1305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48.253846153846162</v>
      </c>
      <c r="BN389" s="64">
        <f>IFERROR(Y389*I389/H389,"0")</f>
        <v>50.184000000000005</v>
      </c>
      <c r="BO389" s="64">
        <f>IFERROR(1/J389*(X389/H389),"0")</f>
        <v>0.10302197802197802</v>
      </c>
      <c r="BP389" s="64">
        <f>IFERROR(1/J389*(Y389/H389),"0")</f>
        <v>0.10714285714285714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11.126373626373626</v>
      </c>
      <c r="Y392" s="781">
        <f>IFERROR(Y388/H388,"0")+IFERROR(Y389/H389,"0")+IFERROR(Y390/H390,"0")+IFERROR(Y391/H391,"0")</f>
        <v>12</v>
      </c>
      <c r="Z392" s="781">
        <f>IFERROR(IF(Z388="",0,Z388),"0")+IFERROR(IF(Z389="",0,Z389),"0")+IFERROR(IF(Z390="",0,Z390),"0")+IFERROR(IF(Z391="",0,Z391),"0")</f>
        <v>0.26100000000000001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90</v>
      </c>
      <c r="Y393" s="781">
        <f>IFERROR(SUM(Y388:Y391),"0")</f>
        <v>97.2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434</v>
      </c>
      <c r="Y422" s="780">
        <f t="shared" si="87"/>
        <v>435</v>
      </c>
      <c r="Z422" s="36">
        <f>IFERROR(IF(Y422=0,"",ROUNDUP(Y422/H422,0)*0.02175),"")</f>
        <v>0.63074999999999992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447.88800000000003</v>
      </c>
      <c r="BN422" s="64">
        <f t="shared" si="89"/>
        <v>448.92</v>
      </c>
      <c r="BO422" s="64">
        <f t="shared" si="90"/>
        <v>0.60277777777777775</v>
      </c>
      <c r="BP422" s="64">
        <f t="shared" si="91"/>
        <v>0.60416666666666663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511</v>
      </c>
      <c r="Y424" s="780">
        <f t="shared" si="87"/>
        <v>525</v>
      </c>
      <c r="Z424" s="36">
        <f>IFERROR(IF(Y424=0,"",ROUNDUP(Y424/H424,0)*0.02175),"")</f>
        <v>0.76124999999999998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527.35200000000009</v>
      </c>
      <c r="BN424" s="64">
        <f t="shared" si="89"/>
        <v>541.79999999999995</v>
      </c>
      <c r="BO424" s="64">
        <f t="shared" si="90"/>
        <v>0.70972222222222225</v>
      </c>
      <c r="BP424" s="64">
        <f t="shared" si="91"/>
        <v>0.72916666666666663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221</v>
      </c>
      <c r="Y427" s="780">
        <f t="shared" si="87"/>
        <v>225</v>
      </c>
      <c r="Z427" s="36">
        <f>IFERROR(IF(Y427=0,"",ROUNDUP(Y427/H427,0)*0.02175),"")</f>
        <v>0.32624999999999998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228.072</v>
      </c>
      <c r="BN427" s="64">
        <f t="shared" si="89"/>
        <v>232.2</v>
      </c>
      <c r="BO427" s="64">
        <f t="shared" si="90"/>
        <v>0.30694444444444441</v>
      </c>
      <c r="BP427" s="64">
        <f t="shared" si="91"/>
        <v>0.3125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77.733333333333334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79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1.7182499999999998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1166</v>
      </c>
      <c r="Y432" s="781">
        <f>IFERROR(SUM(Y421:Y430),"0")</f>
        <v>1185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537</v>
      </c>
      <c r="Y434" s="780">
        <f>IFERROR(IF(X434="",0,CEILING((X434/$H434),1)*$H434),"")</f>
        <v>540</v>
      </c>
      <c r="Z434" s="36">
        <f>IFERROR(IF(Y434=0,"",ROUNDUP(Y434/H434,0)*0.02175),"")</f>
        <v>0.78299999999999992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554.18399999999997</v>
      </c>
      <c r="BN434" s="64">
        <f>IFERROR(Y434*I434/H434,"0")</f>
        <v>557.28000000000009</v>
      </c>
      <c r="BO434" s="64">
        <f>IFERROR(1/J434*(X434/H434),"0")</f>
        <v>0.74583333333333324</v>
      </c>
      <c r="BP434" s="64">
        <f>IFERROR(1/J434*(Y434/H434),"0")</f>
        <v>0.75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35.799999999999997</v>
      </c>
      <c r="Y436" s="781">
        <f>IFERROR(Y434/H434,"0")+IFERROR(Y435/H435,"0")</f>
        <v>36</v>
      </c>
      <c r="Z436" s="781">
        <f>IFERROR(IF(Z434="",0,Z434),"0")+IFERROR(IF(Z435="",0,Z435),"0")</f>
        <v>0.78299999999999992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537</v>
      </c>
      <c r="Y437" s="781">
        <f>IFERROR(SUM(Y434:Y435),"0")</f>
        <v>540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23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24.326333333333334</v>
      </c>
      <c r="BN440" s="64">
        <f>IFERROR(Y440*I440/H440,"0")</f>
        <v>28.556999999999999</v>
      </c>
      <c r="BO440" s="64">
        <f>IFERROR(1/J440*(X440/H440),"0")</f>
        <v>3.9930555555555552E-2</v>
      </c>
      <c r="BP440" s="64">
        <f>IFERROR(1/J440*(Y440/H440),"0")</f>
        <v>4.6875E-2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2.5555555555555554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23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41</v>
      </c>
      <c r="Y483" s="780">
        <f t="shared" ref="Y483:Y503" si="97">IFERROR(IF(X483="",0,CEILING((X483/$H483),1)*$H483),"")</f>
        <v>43.2</v>
      </c>
      <c r="Z483" s="36">
        <f>IFERROR(IF(Y483=0,"",ROUNDUP(Y483/H483,0)*0.00902),"")</f>
        <v>7.2160000000000002E-2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42.594444444444449</v>
      </c>
      <c r="BN483" s="64">
        <f t="shared" ref="BN483:BN503" si="99">IFERROR(Y483*I483/H483,"0")</f>
        <v>44.88</v>
      </c>
      <c r="BO483" s="64">
        <f t="shared" ref="BO483:BO503" si="100">IFERROR(1/J483*(X483/H483),"0")</f>
        <v>5.7519640852974181E-2</v>
      </c>
      <c r="BP483" s="64">
        <f t="shared" ref="BP483:BP503" si="101">IFERROR(1/J483*(Y483/H483),"0")</f>
        <v>6.0606060606060608E-2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11</v>
      </c>
      <c r="Y499" s="780">
        <f t="shared" si="97"/>
        <v>12.600000000000001</v>
      </c>
      <c r="Z499" s="36">
        <f t="shared" si="102"/>
        <v>3.0120000000000001E-2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11.68095238095238</v>
      </c>
      <c r="BN499" s="64">
        <f t="shared" si="99"/>
        <v>13.38</v>
      </c>
      <c r="BO499" s="64">
        <f t="shared" si="100"/>
        <v>2.2385022385022386E-2</v>
      </c>
      <c r="BP499" s="64">
        <f t="shared" si="101"/>
        <v>2.5641025641025644E-2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12.830687830687829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0.10228000000000001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52</v>
      </c>
      <c r="Y505" s="781">
        <f>IFERROR(SUM(Y483:Y503),"0")</f>
        <v>55.800000000000004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20</v>
      </c>
      <c r="Y517" s="780">
        <f>IFERROR(IF(X517="",0,CEILING((X517/$H517),1)*$H517),"")</f>
        <v>21.6</v>
      </c>
      <c r="Z517" s="36">
        <f>IFERROR(IF(Y517=0,"",ROUNDUP(Y517/H517,0)*0.00902),"")</f>
        <v>3.6080000000000001E-2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20.777777777777779</v>
      </c>
      <c r="BN517" s="64">
        <f>IFERROR(Y517*I517/H517,"0")</f>
        <v>22.44</v>
      </c>
      <c r="BO517" s="64">
        <f>IFERROR(1/J517*(X517/H517),"0")</f>
        <v>2.8058361391694722E-2</v>
      </c>
      <c r="BP517" s="64">
        <f>IFERROR(1/J517*(Y517/H517),"0")</f>
        <v>3.0303030303030304E-2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3.7037037037037033</v>
      </c>
      <c r="Y522" s="781">
        <f>IFERROR(Y517/H517,"0")+IFERROR(Y518/H518,"0")+IFERROR(Y519/H519,"0")+IFERROR(Y520/H520,"0")+IFERROR(Y521/H521,"0")</f>
        <v>4</v>
      </c>
      <c r="Z522" s="781">
        <f>IFERROR(IF(Z517="",0,Z517),"0")+IFERROR(IF(Z518="",0,Z518),"0")+IFERROR(IF(Z519="",0,Z519),"0")+IFERROR(IF(Z520="",0,Z520),"0")+IFERROR(IF(Z521="",0,Z521),"0")</f>
        <v>3.6080000000000001E-2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20</v>
      </c>
      <c r="Y523" s="781">
        <f>IFERROR(SUM(Y517:Y521),"0")</f>
        <v>21.6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2</v>
      </c>
      <c r="Y529" s="780">
        <f>IFERROR(IF(X529="",0,CEILING((X529/$H529),1)*$H529),"")</f>
        <v>2.4</v>
      </c>
      <c r="Z529" s="36">
        <f>IFERROR(IF(Y529=0,"",ROUNDUP(Y529/H529,0)*0.00502),"")</f>
        <v>1.004E-2</v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3.3666666666666667</v>
      </c>
      <c r="BN529" s="64">
        <f>IFERROR(Y529*I529/H529,"0")</f>
        <v>4.04</v>
      </c>
      <c r="BO529" s="64">
        <f>IFERROR(1/J529*(X529/H529),"0")</f>
        <v>7.1225071225071235E-3</v>
      </c>
      <c r="BP529" s="64">
        <f>IFERROR(1/J529*(Y529/H529),"0")</f>
        <v>8.5470085470085479E-3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1.6666666666666667</v>
      </c>
      <c r="Y531" s="781">
        <f>IFERROR(Y526/H526,"0")+IFERROR(Y527/H527,"0")+IFERROR(Y528/H528,"0")+IFERROR(Y529/H529,"0")+IFERROR(Y530/H530,"0")</f>
        <v>2</v>
      </c>
      <c r="Z531" s="781">
        <f>IFERROR(IF(Z526="",0,Z526),"0")+IFERROR(IF(Z527="",0,Z527),"0")+IFERROR(IF(Z528="",0,Z528),"0")+IFERROR(IF(Z529="",0,Z529),"0")+IFERROR(IF(Z530="",0,Z530),"0")</f>
        <v>1.004E-2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2</v>
      </c>
      <c r="Y532" s="781">
        <f>IFERROR(SUM(Y526:Y530),"0")</f>
        <v>2.4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43</v>
      </c>
      <c r="Y541" s="780">
        <f t="shared" ref="Y541:Y555" si="103">IFERROR(IF(X541="",0,CEILING((X541/$H541),1)*$H541),"")</f>
        <v>47.52</v>
      </c>
      <c r="Z541" s="36">
        <f t="shared" ref="Z541:Z546" si="104">IFERROR(IF(Y541=0,"",ROUNDUP(Y541/H541,0)*0.01196),"")</f>
        <v>0.10764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45.931818181818173</v>
      </c>
      <c r="BN541" s="64">
        <f t="shared" ref="BN541:BN555" si="106">IFERROR(Y541*I541/H541,"0")</f>
        <v>50.760000000000005</v>
      </c>
      <c r="BO541" s="64">
        <f t="shared" ref="BO541:BO555" si="107">IFERROR(1/J541*(X541/H541),"0")</f>
        <v>7.8307109557109553E-2</v>
      </c>
      <c r="BP541" s="64">
        <f t="shared" ref="BP541:BP555" si="108">IFERROR(1/J541*(Y541/H541),"0")</f>
        <v>8.6538461538461536E-2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111</v>
      </c>
      <c r="Y544" s="780">
        <f t="shared" si="103"/>
        <v>116.16000000000001</v>
      </c>
      <c r="Z544" s="36">
        <f t="shared" si="104"/>
        <v>0.26312000000000002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118.5681818181818</v>
      </c>
      <c r="BN544" s="64">
        <f t="shared" si="106"/>
        <v>124.08000000000001</v>
      </c>
      <c r="BO544" s="64">
        <f t="shared" si="107"/>
        <v>0.20214160839160841</v>
      </c>
      <c r="BP544" s="64">
        <f t="shared" si="108"/>
        <v>0.21153846153846156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29.166666666666664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31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0.37076000000000003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154</v>
      </c>
      <c r="Y557" s="781">
        <f>IFERROR(SUM(Y541:Y555),"0")</f>
        <v>163.68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64</v>
      </c>
      <c r="Y560" s="780">
        <f>IFERROR(IF(X560="",0,CEILING((X560/$H560),1)*$H560),"")</f>
        <v>68.64</v>
      </c>
      <c r="Z560" s="36">
        <f>IFERROR(IF(Y560=0,"",ROUNDUP(Y560/H560,0)*0.01196),"")</f>
        <v>0.15548000000000001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68.36363636363636</v>
      </c>
      <c r="BN560" s="64">
        <f>IFERROR(Y560*I560/H560,"0")</f>
        <v>73.319999999999993</v>
      </c>
      <c r="BO560" s="64">
        <f>IFERROR(1/J560*(X560/H560),"0")</f>
        <v>0.11655011655011656</v>
      </c>
      <c r="BP560" s="64">
        <f>IFERROR(1/J560*(Y560/H560),"0")</f>
        <v>0.125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12.121212121212121</v>
      </c>
      <c r="Y562" s="781">
        <f>IFERROR(Y559/H559,"0")+IFERROR(Y560/H560,"0")+IFERROR(Y561/H561,"0")</f>
        <v>13</v>
      </c>
      <c r="Z562" s="781">
        <f>IFERROR(IF(Z559="",0,Z559),"0")+IFERROR(IF(Z560="",0,Z560),"0")+IFERROR(IF(Z561="",0,Z561),"0")</f>
        <v>0.15548000000000001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64</v>
      </c>
      <c r="Y563" s="781">
        <f>IFERROR(SUM(Y559:Y561),"0")</f>
        <v>68.64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60</v>
      </c>
      <c r="Y569" s="780">
        <f t="shared" si="109"/>
        <v>63.36</v>
      </c>
      <c r="Z569" s="36">
        <f>IFERROR(IF(Y569=0,"",ROUNDUP(Y569/H569,0)*0.01196),"")</f>
        <v>0.14352000000000001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64.090909090909079</v>
      </c>
      <c r="BN569" s="64">
        <f t="shared" si="111"/>
        <v>67.679999999999993</v>
      </c>
      <c r="BO569" s="64">
        <f t="shared" si="112"/>
        <v>0.10926573426573427</v>
      </c>
      <c r="BP569" s="64">
        <f t="shared" si="113"/>
        <v>0.11538461538461539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11.363636363636363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12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0.14352000000000001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60</v>
      </c>
      <c r="Y580" s="781">
        <f>IFERROR(SUM(Y565:Y578),"0")</f>
        <v>63.36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14</v>
      </c>
      <c r="Y632" s="780">
        <f t="shared" ref="Y632:Y639" si="124">IFERROR(IF(X632="",0,CEILING((X632/$H632),1)*$H632),"")</f>
        <v>15.6</v>
      </c>
      <c r="Z632" s="36">
        <f>IFERROR(IF(Y632=0,"",ROUNDUP(Y632/H632,0)*0.01898),"")</f>
        <v>3.7960000000000001E-2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14.931538461538462</v>
      </c>
      <c r="BN632" s="64">
        <f t="shared" ref="BN632:BN639" si="126">IFERROR(Y632*I632/H632,"0")</f>
        <v>16.638000000000002</v>
      </c>
      <c r="BO632" s="64">
        <f t="shared" ref="BO632:BO639" si="127">IFERROR(1/J632*(X632/H632),"0")</f>
        <v>2.8044871794871796E-2</v>
      </c>
      <c r="BP632" s="64">
        <f t="shared" ref="BP632:BP639" si="128">IFERROR(1/J632*(Y632/H632),"0")</f>
        <v>3.125E-2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1.7948717948717949</v>
      </c>
      <c r="Y640" s="781">
        <f>IFERROR(Y632/H632,"0")+IFERROR(Y633/H633,"0")+IFERROR(Y634/H634,"0")+IFERROR(Y635/H635,"0")+IFERROR(Y636/H636,"0")+IFERROR(Y637/H637,"0")+IFERROR(Y638/H638,"0")+IFERROR(Y639/H639,"0")</f>
        <v>2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3.7960000000000001E-2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14</v>
      </c>
      <c r="Y641" s="781">
        <f>IFERROR(SUM(Y632:Y639),"0")</f>
        <v>15.6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3015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3137.64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3158.4044340798096</v>
      </c>
      <c r="Y668" s="781">
        <f>IFERROR(SUM(BN22:BN664),"0")</f>
        <v>3287.4409999999998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5</v>
      </c>
      <c r="Y669" s="38">
        <f>ROUNDUP(SUM(BP22:BP664),0)</f>
        <v>6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3283.4044340798096</v>
      </c>
      <c r="Y670" s="781">
        <f>GrossWeightTotalR+PalletQtyTotalR*25</f>
        <v>3437.4409999999998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399.57651572565368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417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5.7092799999999997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54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96</v>
      </c>
      <c r="E677" s="46">
        <f>IFERROR(Y105*1,"0")+IFERROR(Y106*1,"0")+IFERROR(Y107*1,"0")+IFERROR(Y111*1,"0")+IFERROR(Y112*1,"0")+IFERROR(Y113*1,"0")+IFERROR(Y114*1,"0")+IFERROR(Y115*1,"0")+IFERROR(Y116*1,"0")</f>
        <v>10.8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302.39999999999998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279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35.159999999999997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120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97.2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1752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55.800000000000004</v>
      </c>
      <c r="AA677" s="46">
        <f>IFERROR(Y513*1,"0")+IFERROR(Y517*1,"0")+IFERROR(Y518*1,"0")+IFERROR(Y519*1,"0")+IFERROR(Y520*1,"0")+IFERROR(Y521*1,"0")</f>
        <v>21.6</v>
      </c>
      <c r="AB677" s="46">
        <f>IFERROR(Y526*1,"0")+IFERROR(Y527*1,"0")+IFERROR(Y528*1,"0")+IFERROR(Y529*1,"0")+IFERROR(Y530*1,"0")</f>
        <v>2.4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295.68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15.6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2025-01-24T08:41:15Z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