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1D9E9FA-FACA-45FF-853B-CC26F179A6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S694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Y58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2" i="1" l="1"/>
  <c r="BN32" i="1"/>
  <c r="Z32" i="1"/>
  <c r="BP50" i="1"/>
  <c r="BN50" i="1"/>
  <c r="Z50" i="1"/>
  <c r="BP63" i="1"/>
  <c r="BN63" i="1"/>
  <c r="Z63" i="1"/>
  <c r="Z70" i="1" s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Z101" i="1"/>
  <c r="BP99" i="1"/>
  <c r="BN99" i="1"/>
  <c r="Z99" i="1"/>
  <c r="Z117" i="1"/>
  <c r="BP112" i="1"/>
  <c r="BN112" i="1"/>
  <c r="Z112" i="1"/>
  <c r="Y117" i="1"/>
  <c r="BP122" i="1"/>
  <c r="BN122" i="1"/>
  <c r="Z122" i="1"/>
  <c r="Z126" i="1" s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Z237" i="1"/>
  <c r="Z34" i="1"/>
  <c r="BP27" i="1"/>
  <c r="BN27" i="1"/>
  <c r="Y685" i="1" s="1"/>
  <c r="Z27" i="1"/>
  <c r="Y34" i="1"/>
  <c r="Y688" i="1" s="1"/>
  <c r="BP48" i="1"/>
  <c r="BN48" i="1"/>
  <c r="Z48" i="1"/>
  <c r="BP52" i="1"/>
  <c r="Y686" i="1" s="1"/>
  <c r="BN52" i="1"/>
  <c r="Z52" i="1"/>
  <c r="Z53" i="1" s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Z77" i="1" s="1"/>
  <c r="Y77" i="1"/>
  <c r="BP81" i="1"/>
  <c r="BN81" i="1"/>
  <c r="Z81" i="1"/>
  <c r="Z86" i="1" s="1"/>
  <c r="BP85" i="1"/>
  <c r="BN85" i="1"/>
  <c r="Z85" i="1"/>
  <c r="Y87" i="1"/>
  <c r="Y96" i="1"/>
  <c r="BP89" i="1"/>
  <c r="BN89" i="1"/>
  <c r="Z89" i="1"/>
  <c r="Z95" i="1" s="1"/>
  <c r="BP93" i="1"/>
  <c r="BN93" i="1"/>
  <c r="Z93" i="1"/>
  <c r="Y102" i="1"/>
  <c r="Y101" i="1"/>
  <c r="Z108" i="1"/>
  <c r="BP106" i="1"/>
  <c r="BN106" i="1"/>
  <c r="Z106" i="1"/>
  <c r="Y118" i="1"/>
  <c r="BP114" i="1"/>
  <c r="BN114" i="1"/>
  <c r="Z114" i="1"/>
  <c r="BP124" i="1"/>
  <c r="BN124" i="1"/>
  <c r="Z124" i="1"/>
  <c r="Y133" i="1"/>
  <c r="BP132" i="1"/>
  <c r="BN132" i="1"/>
  <c r="Z132" i="1"/>
  <c r="Y134" i="1"/>
  <c r="Y143" i="1"/>
  <c r="BP136" i="1"/>
  <c r="BN136" i="1"/>
  <c r="Z136" i="1"/>
  <c r="BP140" i="1"/>
  <c r="BN140" i="1"/>
  <c r="Z140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BP265" i="1"/>
  <c r="BN265" i="1"/>
  <c r="Z265" i="1"/>
  <c r="BP269" i="1"/>
  <c r="BN269" i="1"/>
  <c r="Z269" i="1"/>
  <c r="BP282" i="1"/>
  <c r="BN282" i="1"/>
  <c r="Z282" i="1"/>
  <c r="Z289" i="1" s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BP357" i="1"/>
  <c r="BN357" i="1"/>
  <c r="Z357" i="1"/>
  <c r="Z364" i="1" s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Z394" i="1"/>
  <c r="BP392" i="1"/>
  <c r="BN392" i="1"/>
  <c r="Z392" i="1"/>
  <c r="Z411" i="1"/>
  <c r="BP409" i="1"/>
  <c r="BN409" i="1"/>
  <c r="Z409" i="1"/>
  <c r="BP447" i="1"/>
  <c r="BN447" i="1"/>
  <c r="Z447" i="1"/>
  <c r="BP451" i="1"/>
  <c r="BN451" i="1"/>
  <c r="Z451" i="1"/>
  <c r="Z458" i="1"/>
  <c r="BP520" i="1"/>
  <c r="BN520" i="1"/>
  <c r="Z520" i="1"/>
  <c r="BP537" i="1"/>
  <c r="BN537" i="1"/>
  <c r="Z537" i="1"/>
  <c r="BP539" i="1"/>
  <c r="BN539" i="1"/>
  <c r="Z539" i="1"/>
  <c r="J694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Y395" i="1"/>
  <c r="Y394" i="1"/>
  <c r="BP398" i="1"/>
  <c r="BN398" i="1"/>
  <c r="Z398" i="1"/>
  <c r="Z400" i="1" s="1"/>
  <c r="Y412" i="1"/>
  <c r="Y411" i="1"/>
  <c r="BP417" i="1"/>
  <c r="BN417" i="1"/>
  <c r="Z417" i="1"/>
  <c r="Z427" i="1" s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Z523" i="1" s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BP538" i="1"/>
  <c r="BN538" i="1"/>
  <c r="Z538" i="1"/>
  <c r="Y541" i="1"/>
  <c r="BP552" i="1"/>
  <c r="BN552" i="1"/>
  <c r="Z552" i="1"/>
  <c r="Z566" i="1" s="1"/>
  <c r="BP556" i="1"/>
  <c r="BN556" i="1"/>
  <c r="Z556" i="1"/>
  <c r="BP561" i="1"/>
  <c r="BN561" i="1"/>
  <c r="Z561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Y687" i="1" l="1"/>
  <c r="Z629" i="1"/>
  <c r="Z311" i="1"/>
  <c r="Z664" i="1"/>
  <c r="Z646" i="1"/>
  <c r="Z541" i="1"/>
  <c r="Z466" i="1"/>
  <c r="Z598" i="1"/>
  <c r="Z592" i="1"/>
  <c r="Z574" i="1"/>
  <c r="Z500" i="1"/>
  <c r="Z301" i="1"/>
  <c r="Z179" i="1"/>
  <c r="Z155" i="1"/>
  <c r="X687" i="1"/>
  <c r="Z143" i="1"/>
  <c r="Z689" i="1" s="1"/>
  <c r="Y684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<sst xmlns="http://schemas.openxmlformats.org/spreadsheetml/2006/main" count="3251" uniqueCount="1114">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</sst>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30</v>
      </c>
      <c r="Y48" s="798">
        <f t="shared" si="6"/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31.333333333333329</v>
      </c>
      <c r="BN48" s="64">
        <f t="shared" si="8"/>
        <v>33.840000000000003</v>
      </c>
      <c r="BO48" s="64">
        <f t="shared" si="9"/>
        <v>4.96031746031746E-2</v>
      </c>
      <c r="BP48" s="64">
        <f t="shared" si="10"/>
        <v>5.3571428571428575E-2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28</v>
      </c>
      <c r="Y51" s="798">
        <f t="shared" si="6"/>
        <v>28</v>
      </c>
      <c r="Z51" s="36">
        <f>IFERROR(IF(Y51=0,"",ROUNDUP(Y51/H51,0)*0.00902),"")</f>
        <v>6.3140000000000002E-2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29.47</v>
      </c>
      <c r="BN51" s="64">
        <f t="shared" si="8"/>
        <v>29.47</v>
      </c>
      <c r="BO51" s="64">
        <f t="shared" si="9"/>
        <v>5.3030303030303032E-2</v>
      </c>
      <c r="BP51" s="64">
        <f t="shared" si="10"/>
        <v>5.3030303030303032E-2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9.7777777777777786</v>
      </c>
      <c r="Y53" s="799">
        <f>IFERROR(Y47/H47,"0")+IFERROR(Y48/H48,"0")+IFERROR(Y49/H49,"0")+IFERROR(Y50/H50,"0")+IFERROR(Y51/H51,"0")+IFERROR(Y52/H52,"0")</f>
        <v>10</v>
      </c>
      <c r="Z53" s="799">
        <f>IFERROR(IF(Z47="",0,Z47),"0")+IFERROR(IF(Z48="",0,Z48),"0")+IFERROR(IF(Z49="",0,Z49),"0")+IFERROR(IF(Z50="",0,Z50),"0")+IFERROR(IF(Z51="",0,Z51),"0")+IFERROR(IF(Z52="",0,Z52),"0")</f>
        <v>0.12839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58</v>
      </c>
      <c r="Y54" s="799">
        <f>IFERROR(SUM(Y47:Y52),"0")</f>
        <v>60.400000000000006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870</v>
      </c>
      <c r="Y64" s="798">
        <f t="shared" si="11"/>
        <v>874.80000000000007</v>
      </c>
      <c r="Z64" s="36">
        <f>IFERROR(IF(Y64=0,"",ROUNDUP(Y64/H64,0)*0.02175),"")</f>
        <v>1.7617499999999999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908.66666666666652</v>
      </c>
      <c r="BN64" s="64">
        <f t="shared" si="13"/>
        <v>913.68</v>
      </c>
      <c r="BO64" s="64">
        <f t="shared" si="14"/>
        <v>1.4384920634920635</v>
      </c>
      <c r="BP64" s="64">
        <f t="shared" si="15"/>
        <v>1.4464285714285714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243</v>
      </c>
      <c r="Y69" s="798">
        <f t="shared" si="11"/>
        <v>243</v>
      </c>
      <c r="Z69" s="36">
        <f>IFERROR(IF(Y69=0,"",ROUNDUP(Y69/H69,0)*0.00902),"")</f>
        <v>0.48708000000000001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254.34</v>
      </c>
      <c r="BN69" s="64">
        <f t="shared" si="13"/>
        <v>254.34</v>
      </c>
      <c r="BO69" s="64">
        <f t="shared" si="14"/>
        <v>0.40909090909090912</v>
      </c>
      <c r="BP69" s="64">
        <f t="shared" si="15"/>
        <v>0.40909090909090912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134.55555555555554</v>
      </c>
      <c r="Y70" s="799">
        <f>IFERROR(Y62/H62,"0")+IFERROR(Y63/H63,"0")+IFERROR(Y64/H64,"0")+IFERROR(Y65/H65,"0")+IFERROR(Y66/H66,"0")+IFERROR(Y67/H67,"0")+IFERROR(Y68/H68,"0")+IFERROR(Y69/H69,"0")</f>
        <v>135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2.2488299999999999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1113</v>
      </c>
      <c r="Y71" s="799">
        <f>IFERROR(SUM(Y62:Y69),"0")</f>
        <v>1117.8000000000002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340</v>
      </c>
      <c r="Y73" s="798">
        <f>IFERROR(IF(X73="",0,CEILING((X73/$H73),1)*$H73),"")</f>
        <v>345.6</v>
      </c>
      <c r="Z73" s="36">
        <f>IFERROR(IF(Y73=0,"",ROUNDUP(Y73/H73,0)*0.02175),"")</f>
        <v>0.69599999999999995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355.11111111111109</v>
      </c>
      <c r="BN73" s="64">
        <f>IFERROR(Y73*I73/H73,"0")</f>
        <v>360.96</v>
      </c>
      <c r="BO73" s="64">
        <f>IFERROR(1/J73*(X73/H73),"0")</f>
        <v>0.5621693121693121</v>
      </c>
      <c r="BP73" s="64">
        <f>IFERROR(1/J73*(Y73/H73),"0")</f>
        <v>0.5714285714285714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80.100000000000009</v>
      </c>
      <c r="Y76" s="798">
        <f>IFERROR(IF(X76="",0,CEILING((X76/$H76),1)*$H76),"")</f>
        <v>81</v>
      </c>
      <c r="Z76" s="36">
        <f>IFERROR(IF(Y76=0,"",ROUNDUP(Y76/H76,0)*0.00651),"")</f>
        <v>0.1953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85.44</v>
      </c>
      <c r="BN76" s="64">
        <f>IFERROR(Y76*I76/H76,"0")</f>
        <v>86.399999999999991</v>
      </c>
      <c r="BO76" s="64">
        <f>IFERROR(1/J76*(X76/H76),"0")</f>
        <v>0.16300366300366304</v>
      </c>
      <c r="BP76" s="64">
        <f>IFERROR(1/J76*(Y76/H76),"0")</f>
        <v>0.16483516483516483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61.148148148148152</v>
      </c>
      <c r="Y77" s="799">
        <f>IFERROR(Y73/H73,"0")+IFERROR(Y74/H74,"0")+IFERROR(Y75/H75,"0")+IFERROR(Y76/H76,"0")</f>
        <v>62</v>
      </c>
      <c r="Z77" s="799">
        <f>IFERROR(IF(Z73="",0,Z73),"0")+IFERROR(IF(Z74="",0,Z74),"0")+IFERROR(IF(Z75="",0,Z75),"0")+IFERROR(IF(Z76="",0,Z76),"0")</f>
        <v>0.89129999999999998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420.1</v>
      </c>
      <c r="Y78" s="799">
        <f>IFERROR(SUM(Y73:Y76),"0")</f>
        <v>426.6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80</v>
      </c>
      <c r="Y91" s="798">
        <f t="shared" si="21"/>
        <v>84</v>
      </c>
      <c r="Z91" s="36">
        <f>IFERROR(IF(Y91=0,"",ROUNDUP(Y91/H91,0)*0.02175),"")</f>
        <v>0.21749999999999997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85.257142857142853</v>
      </c>
      <c r="BN91" s="64">
        <f t="shared" si="23"/>
        <v>89.52</v>
      </c>
      <c r="BO91" s="64">
        <f t="shared" si="24"/>
        <v>0.17006802721088435</v>
      </c>
      <c r="BP91" s="64">
        <f t="shared" si="25"/>
        <v>0.17857142857142855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9.5238095238095237</v>
      </c>
      <c r="Y95" s="799">
        <f>IFERROR(Y89/H89,"0")+IFERROR(Y90/H90,"0")+IFERROR(Y91/H91,"0")+IFERROR(Y92/H92,"0")+IFERROR(Y93/H93,"0")+IFERROR(Y94/H94,"0")</f>
        <v>10</v>
      </c>
      <c r="Z95" s="799">
        <f>IFERROR(IF(Z89="",0,Z89),"0")+IFERROR(IF(Z90="",0,Z90),"0")+IFERROR(IF(Z91="",0,Z91),"0")+IFERROR(IF(Z92="",0,Z92),"0")+IFERROR(IF(Z93="",0,Z93),"0")+IFERROR(IF(Z94="",0,Z94),"0")</f>
        <v>0.21749999999999997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80</v>
      </c>
      <c r="Y96" s="799">
        <f>IFERROR(SUM(Y89:Y94),"0")</f>
        <v>84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20</v>
      </c>
      <c r="Y105" s="798">
        <f>IFERROR(IF(X105="",0,CEILING((X105/$H105),1)*$H105),"")</f>
        <v>21.6</v>
      </c>
      <c r="Z105" s="36">
        <f>IFERROR(IF(Y105=0,"",ROUNDUP(Y105/H105,0)*0.02175),"")</f>
        <v>4.3499999999999997E-2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20.888888888888886</v>
      </c>
      <c r="BN105" s="64">
        <f>IFERROR(Y105*I105/H105,"0")</f>
        <v>22.56</v>
      </c>
      <c r="BO105" s="64">
        <f>IFERROR(1/J105*(X105/H105),"0")</f>
        <v>3.306878306878306E-2</v>
      </c>
      <c r="BP105" s="64">
        <f>IFERROR(1/J105*(Y105/H105),"0")</f>
        <v>3.5714285714285712E-2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49.5</v>
      </c>
      <c r="Y107" s="798">
        <f>IFERROR(IF(X107="",0,CEILING((X107/$H107),1)*$H107),"")</f>
        <v>49.5</v>
      </c>
      <c r="Z107" s="36">
        <f>IFERROR(IF(Y107=0,"",ROUNDUP(Y107/H107,0)*0.00902),"")</f>
        <v>9.9220000000000003E-2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51.81</v>
      </c>
      <c r="BN107" s="64">
        <f>IFERROR(Y107*I107/H107,"0")</f>
        <v>51.81</v>
      </c>
      <c r="BO107" s="64">
        <f>IFERROR(1/J107*(X107/H107),"0")</f>
        <v>8.3333333333333343E-2</v>
      </c>
      <c r="BP107" s="64">
        <f>IFERROR(1/J107*(Y107/H107),"0")</f>
        <v>8.3333333333333343E-2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12.851851851851851</v>
      </c>
      <c r="Y108" s="799">
        <f>IFERROR(Y105/H105,"0")+IFERROR(Y106/H106,"0")+IFERROR(Y107/H107,"0")</f>
        <v>13</v>
      </c>
      <c r="Z108" s="799">
        <f>IFERROR(IF(Z105="",0,Z105),"0")+IFERROR(IF(Z106="",0,Z106),"0")+IFERROR(IF(Z107="",0,Z107),"0")</f>
        <v>0.14272000000000001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69.5</v>
      </c>
      <c r="Y109" s="799">
        <f>IFERROR(SUM(Y105:Y107),"0")</f>
        <v>71.099999999999994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4">
        <v>4607091386967</v>
      </c>
      <c r="E111" s="805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110</v>
      </c>
      <c r="Y111" s="798">
        <f t="shared" ref="Y111:Y116" si="26">IFERROR(IF(X111="",0,CEILING((X111/$H111),1)*$H111),"")</f>
        <v>117.60000000000001</v>
      </c>
      <c r="Z111" s="36">
        <f>IFERROR(IF(Y111=0,"",ROUNDUP(Y111/H111,0)*0.02175),"")</f>
        <v>0.30449999999999999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117.38571428571429</v>
      </c>
      <c r="BN111" s="64">
        <f t="shared" ref="BN111:BN116" si="28">IFERROR(Y111*I111/H111,"0")</f>
        <v>125.49600000000001</v>
      </c>
      <c r="BO111" s="64">
        <f t="shared" ref="BO111:BO116" si="29">IFERROR(1/J111*(X111/H111),"0")</f>
        <v>0.23384353741496597</v>
      </c>
      <c r="BP111" s="64">
        <f t="shared" ref="BP111:BP116" si="30">IFERROR(1/J111*(Y111/H111),"0")</f>
        <v>0.25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4">
        <v>4607091386967</v>
      </c>
      <c r="E112" s="805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13.5</v>
      </c>
      <c r="Y113" s="798">
        <f t="shared" si="26"/>
        <v>13.5</v>
      </c>
      <c r="Z113" s="36">
        <f>IFERROR(IF(Y113=0,"",ROUNDUP(Y113/H113,0)*0.00651),"")</f>
        <v>3.2550000000000003E-2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14.759999999999998</v>
      </c>
      <c r="BN113" s="64">
        <f t="shared" si="28"/>
        <v>14.759999999999998</v>
      </c>
      <c r="BO113" s="64">
        <f t="shared" si="29"/>
        <v>2.7472527472527476E-2</v>
      </c>
      <c r="BP113" s="64">
        <f t="shared" si="30"/>
        <v>2.7472527472527476E-2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236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18.095238095238095</v>
      </c>
      <c r="Y117" s="799">
        <f>IFERROR(Y111/H111,"0")+IFERROR(Y112/H112,"0")+IFERROR(Y113/H113,"0")+IFERROR(Y114/H114,"0")+IFERROR(Y115/H115,"0")+IFERROR(Y116/H116,"0")</f>
        <v>19</v>
      </c>
      <c r="Z117" s="799">
        <f>IFERROR(IF(Z111="",0,Z111),"0")+IFERROR(IF(Z112="",0,Z112),"0")+IFERROR(IF(Z113="",0,Z113),"0")+IFERROR(IF(Z114="",0,Z114),"0")+IFERROR(IF(Z115="",0,Z115),"0")+IFERROR(IF(Z116="",0,Z116),"0")</f>
        <v>0.33705000000000002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123.5</v>
      </c>
      <c r="Y118" s="799">
        <f>IFERROR(SUM(Y111:Y116),"0")</f>
        <v>131.10000000000002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4">
        <v>4680115882133</v>
      </c>
      <c r="E121" s="805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4">
        <v>4680115882133</v>
      </c>
      <c r="E122" s="805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15</v>
      </c>
      <c r="Y123" s="798">
        <f>IFERROR(IF(X123="",0,CEILING((X123/$H123),1)*$H123),"")</f>
        <v>15</v>
      </c>
      <c r="Z123" s="36">
        <f>IFERROR(IF(Y123=0,"",ROUNDUP(Y123/H123,0)*0.00902),"")</f>
        <v>3.6080000000000001E-2</v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15.84</v>
      </c>
      <c r="BN123" s="64">
        <f>IFERROR(Y123*I123/H123,"0")</f>
        <v>15.84</v>
      </c>
      <c r="BO123" s="64">
        <f>IFERROR(1/J123*(X123/H123),"0")</f>
        <v>3.0303030303030304E-2</v>
      </c>
      <c r="BP123" s="64">
        <f>IFERROR(1/J123*(Y123/H123),"0")</f>
        <v>3.0303030303030304E-2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4</v>
      </c>
      <c r="Y126" s="799">
        <f>IFERROR(Y121/H121,"0")+IFERROR(Y122/H122,"0")+IFERROR(Y123/H123,"0")+IFERROR(Y124/H124,"0")+IFERROR(Y125/H125,"0")</f>
        <v>4</v>
      </c>
      <c r="Z126" s="799">
        <f>IFERROR(IF(Z121="",0,Z121),"0")+IFERROR(IF(Z122="",0,Z122),"0")+IFERROR(IF(Z123="",0,Z123),"0")+IFERROR(IF(Z124="",0,Z124),"0")+IFERROR(IF(Z125="",0,Z125),"0")</f>
        <v>3.6080000000000001E-2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15</v>
      </c>
      <c r="Y127" s="799">
        <f>IFERROR(SUM(Y121:Y125),"0")</f>
        <v>15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40</v>
      </c>
      <c r="Y136" s="798">
        <f t="shared" ref="Y136:Y142" si="31">IFERROR(IF(X136="",0,CEILING((X136/$H136),1)*$H136),"")</f>
        <v>42</v>
      </c>
      <c r="Z136" s="36">
        <f>IFERROR(IF(Y136=0,"",ROUNDUP(Y136/H136,0)*0.02175),"")</f>
        <v>0.10874999999999999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42.657142857142851</v>
      </c>
      <c r="BN136" s="64">
        <f t="shared" ref="BN136:BN142" si="33">IFERROR(Y136*I136/H136,"0")</f>
        <v>44.79</v>
      </c>
      <c r="BO136" s="64">
        <f t="shared" ref="BO136:BO142" si="34">IFERROR(1/J136*(X136/H136),"0")</f>
        <v>8.5034013605442174E-2</v>
      </c>
      <c r="BP136" s="64">
        <f t="shared" ref="BP136:BP142" si="35">IFERROR(1/J136*(Y136/H136),"0")</f>
        <v>8.9285714285714274E-2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13.5</v>
      </c>
      <c r="Y140" s="798">
        <f t="shared" si="31"/>
        <v>13.5</v>
      </c>
      <c r="Z140" s="36">
        <f>IFERROR(IF(Y140=0,"",ROUNDUP(Y140/H140,0)*0.00651),"")</f>
        <v>3.2550000000000003E-2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14.759999999999998</v>
      </c>
      <c r="BN140" s="64">
        <f t="shared" si="33"/>
        <v>14.759999999999998</v>
      </c>
      <c r="BO140" s="64">
        <f t="shared" si="34"/>
        <v>2.7472527472527476E-2</v>
      </c>
      <c r="BP140" s="64">
        <f t="shared" si="35"/>
        <v>2.7472527472527476E-2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9.7619047619047628</v>
      </c>
      <c r="Y143" s="799">
        <f>IFERROR(Y136/H136,"0")+IFERROR(Y137/H137,"0")+IFERROR(Y138/H138,"0")+IFERROR(Y139/H139,"0")+IFERROR(Y140/H140,"0")+IFERROR(Y141/H141,"0")+IFERROR(Y142/H142,"0")</f>
        <v>10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0.14129999999999998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53.5</v>
      </c>
      <c r="Y144" s="799">
        <f>IFERROR(SUM(Y136:Y142),"0")</f>
        <v>55.5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4301011564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24</v>
      </c>
      <c r="Y154" s="798">
        <f>IFERROR(IF(X154="",0,CEILING((X154/$H154),1)*$H154),"")</f>
        <v>25.6</v>
      </c>
      <c r="Z154" s="36">
        <f>IFERROR(IF(Y154=0,"",ROUNDUP(Y154/H154,0)*0.00651),"")</f>
        <v>5.2080000000000001E-2</v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25.35</v>
      </c>
      <c r="BN154" s="64">
        <f>IFERROR(Y154*I154/H154,"0")</f>
        <v>27.04</v>
      </c>
      <c r="BO154" s="64">
        <f>IFERROR(1/J154*(X154/H154),"0")</f>
        <v>4.1208791208791215E-2</v>
      </c>
      <c r="BP154" s="64">
        <f>IFERROR(1/J154*(Y154/H154),"0")</f>
        <v>4.3956043956043959E-2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7.5</v>
      </c>
      <c r="Y155" s="799">
        <f>IFERROR(Y152/H152,"0")+IFERROR(Y153/H153,"0")+IFERROR(Y154/H154,"0")</f>
        <v>8</v>
      </c>
      <c r="Z155" s="799">
        <f>IFERROR(IF(Z152="",0,Z152),"0")+IFERROR(IF(Z153="",0,Z153),"0")+IFERROR(IF(Z154="",0,Z154),"0")</f>
        <v>5.2080000000000001E-2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24</v>
      </c>
      <c r="Y156" s="799">
        <f>IFERROR(SUM(Y152:Y154),"0")</f>
        <v>25.6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60</v>
      </c>
      <c r="Y174" s="798">
        <f>IFERROR(IF(X174="",0,CEILING((X174/$H174),1)*$H174),"")</f>
        <v>63</v>
      </c>
      <c r="Z174" s="36">
        <f>IFERROR(IF(Y174=0,"",ROUNDUP(Y174/H174,0)*0.02175),"")</f>
        <v>0.15225</v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64.2</v>
      </c>
      <c r="BN174" s="64">
        <f>IFERROR(Y174*I174/H174,"0")</f>
        <v>67.410000000000011</v>
      </c>
      <c r="BO174" s="64">
        <f>IFERROR(1/J174*(X174/H174),"0")</f>
        <v>0.11904761904761904</v>
      </c>
      <c r="BP174" s="64">
        <f>IFERROR(1/J174*(Y174/H174),"0")</f>
        <v>0.125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25</v>
      </c>
      <c r="Y176" s="798">
        <f>IFERROR(IF(X176="",0,CEILING((X176/$H176),1)*$H176),"")</f>
        <v>27</v>
      </c>
      <c r="Z176" s="36">
        <f>IFERROR(IF(Y176=0,"",ROUNDUP(Y176/H176,0)*0.02175),"")</f>
        <v>6.5250000000000002E-2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26.750000000000004</v>
      </c>
      <c r="BN176" s="64">
        <f>IFERROR(Y176*I176/H176,"0")</f>
        <v>28.890000000000004</v>
      </c>
      <c r="BO176" s="64">
        <f>IFERROR(1/J176*(X176/H176),"0")</f>
        <v>4.96031746031746E-2</v>
      </c>
      <c r="BP176" s="64">
        <f>IFERROR(1/J176*(Y176/H176),"0")</f>
        <v>5.3571428571428568E-2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9.4444444444444446</v>
      </c>
      <c r="Y179" s="799">
        <f>IFERROR(Y174/H174,"0")+IFERROR(Y175/H175,"0")+IFERROR(Y176/H176,"0")+IFERROR(Y177/H177,"0")+IFERROR(Y178/H178,"0")</f>
        <v>10</v>
      </c>
      <c r="Z179" s="799">
        <f>IFERROR(IF(Z174="",0,Z174),"0")+IFERROR(IF(Z175="",0,Z175),"0")+IFERROR(IF(Z176="",0,Z176),"0")+IFERROR(IF(Z177="",0,Z177),"0")+IFERROR(IF(Z178="",0,Z178),"0")</f>
        <v>0.2175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85</v>
      </c>
      <c r="Y180" s="799">
        <f>IFERROR(SUM(Y174:Y178),"0")</f>
        <v>90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10</v>
      </c>
      <c r="Y183" s="798">
        <f>IFERROR(IF(X183="",0,CEILING((X183/$H183),1)*$H183),"")</f>
        <v>12</v>
      </c>
      <c r="Z183" s="36">
        <f>IFERROR(IF(Y183=0,"",ROUNDUP(Y183/H183,0)*0.00651),"")</f>
        <v>2.6040000000000001E-2</v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10.839999999999998</v>
      </c>
      <c r="BN183" s="64">
        <f>IFERROR(Y183*I183/H183,"0")</f>
        <v>13.008000000000001</v>
      </c>
      <c r="BO183" s="64">
        <f>IFERROR(1/J183*(X183/H183),"0")</f>
        <v>1.8315018315018316E-2</v>
      </c>
      <c r="BP183" s="64">
        <f>IFERROR(1/J183*(Y183/H183),"0")</f>
        <v>2.197802197802198E-2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3.3333333333333335</v>
      </c>
      <c r="Y184" s="799">
        <f>IFERROR(Y182/H182,"0")+IFERROR(Y183/H183,"0")</f>
        <v>4</v>
      </c>
      <c r="Z184" s="799">
        <f>IFERROR(IF(Z182="",0,Z182),"0")+IFERROR(IF(Z183="",0,Z183),"0")</f>
        <v>2.6040000000000001E-2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10</v>
      </c>
      <c r="Y185" s="799">
        <f>IFERROR(SUM(Y182:Y183),"0")</f>
        <v>12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14</v>
      </c>
      <c r="Y193" s="798">
        <f t="shared" ref="Y193:Y200" si="36">IFERROR(IF(X193="",0,CEILING((X193/$H193),1)*$H193),"")</f>
        <v>16.8</v>
      </c>
      <c r="Z193" s="36">
        <f>IFERROR(IF(Y193=0,"",ROUNDUP(Y193/H193,0)*0.00902),"")</f>
        <v>3.6080000000000001E-2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14.899999999999999</v>
      </c>
      <c r="BN193" s="64">
        <f t="shared" ref="BN193:BN200" si="38">IFERROR(Y193*I193/H193,"0")</f>
        <v>17.88</v>
      </c>
      <c r="BO193" s="64">
        <f t="shared" ref="BO193:BO200" si="39">IFERROR(1/J193*(X193/H193),"0")</f>
        <v>2.5252525252525252E-2</v>
      </c>
      <c r="BP193" s="64">
        <f t="shared" ref="BP193:BP200" si="40">IFERROR(1/J193*(Y193/H193),"0")</f>
        <v>3.0303030303030304E-2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3.333333333333333</v>
      </c>
      <c r="Y201" s="799">
        <f>IFERROR(Y193/H193,"0")+IFERROR(Y194/H194,"0")+IFERROR(Y195/H195,"0")+IFERROR(Y196/H196,"0")+IFERROR(Y197/H197,"0")+IFERROR(Y198/H198,"0")+IFERROR(Y199/H199,"0")+IFERROR(Y200/H200,"0")</f>
        <v>4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3.6080000000000001E-2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14</v>
      </c>
      <c r="Y202" s="799">
        <f>IFERROR(SUM(Y193:Y200),"0")</f>
        <v>16.8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50</v>
      </c>
      <c r="Y215" s="798">
        <f t="shared" ref="Y215:Y222" si="41">IFERROR(IF(X215="",0,CEILING((X215/$H215),1)*$H215),"")</f>
        <v>54</v>
      </c>
      <c r="Z215" s="36">
        <f>IFERROR(IF(Y215=0,"",ROUNDUP(Y215/H215,0)*0.00902),"")</f>
        <v>9.0200000000000002E-2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51.944444444444443</v>
      </c>
      <c r="BN215" s="64">
        <f t="shared" ref="BN215:BN222" si="43">IFERROR(Y215*I215/H215,"0")</f>
        <v>56.099999999999994</v>
      </c>
      <c r="BO215" s="64">
        <f t="shared" ref="BO215:BO222" si="44">IFERROR(1/J215*(X215/H215),"0")</f>
        <v>7.0145903479236812E-2</v>
      </c>
      <c r="BP215" s="64">
        <f t="shared" ref="BP215:BP222" si="45">IFERROR(1/J215*(Y215/H215),"0")</f>
        <v>7.575757575757576E-2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15</v>
      </c>
      <c r="Y216" s="798">
        <f t="shared" si="41"/>
        <v>16.200000000000003</v>
      </c>
      <c r="Z216" s="36">
        <f>IFERROR(IF(Y216=0,"",ROUNDUP(Y216/H216,0)*0.00902),"")</f>
        <v>2.7060000000000001E-2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15.583333333333334</v>
      </c>
      <c r="BN216" s="64">
        <f t="shared" si="43"/>
        <v>16.830000000000002</v>
      </c>
      <c r="BO216" s="64">
        <f t="shared" si="44"/>
        <v>2.1043771043771045E-2</v>
      </c>
      <c r="BP216" s="64">
        <f t="shared" si="45"/>
        <v>2.2727272727272731E-2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36</v>
      </c>
      <c r="Y217" s="798">
        <f t="shared" si="41"/>
        <v>37.800000000000004</v>
      </c>
      <c r="Z217" s="36">
        <f>IFERROR(IF(Y217=0,"",ROUNDUP(Y217/H217,0)*0.00902),"")</f>
        <v>6.3140000000000002E-2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37.4</v>
      </c>
      <c r="BN217" s="64">
        <f t="shared" si="43"/>
        <v>39.270000000000003</v>
      </c>
      <c r="BO217" s="64">
        <f t="shared" si="44"/>
        <v>5.0505050505050504E-2</v>
      </c>
      <c r="BP217" s="64">
        <f t="shared" si="45"/>
        <v>5.3030303030303032E-2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20</v>
      </c>
      <c r="Y218" s="798">
        <f t="shared" si="41"/>
        <v>21.6</v>
      </c>
      <c r="Z218" s="36">
        <f>IFERROR(IF(Y218=0,"",ROUNDUP(Y218/H218,0)*0.00902),"")</f>
        <v>3.6080000000000001E-2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20.777777777777779</v>
      </c>
      <c r="BN218" s="64">
        <f t="shared" si="43"/>
        <v>22.44</v>
      </c>
      <c r="BO218" s="64">
        <f t="shared" si="44"/>
        <v>2.8058361391694722E-2</v>
      </c>
      <c r="BP218" s="64">
        <f t="shared" si="45"/>
        <v>3.0303030303030304E-2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22.407407407407405</v>
      </c>
      <c r="Y223" s="799">
        <f>IFERROR(Y215/H215,"0")+IFERROR(Y216/H216,"0")+IFERROR(Y217/H217,"0")+IFERROR(Y218/H218,"0")+IFERROR(Y219/H219,"0")+IFERROR(Y220/H220,"0")+IFERROR(Y221/H221,"0")+IFERROR(Y222/H222,"0")</f>
        <v>24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0.21648000000000001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121</v>
      </c>
      <c r="Y224" s="799">
        <f>IFERROR(SUM(Y215:Y222),"0")</f>
        <v>129.6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23.4</v>
      </c>
      <c r="Y232" s="798">
        <f t="shared" si="46"/>
        <v>24</v>
      </c>
      <c r="Z232" s="36">
        <f t="shared" si="51"/>
        <v>6.5100000000000005E-2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25.857000000000003</v>
      </c>
      <c r="BN232" s="64">
        <f t="shared" si="48"/>
        <v>26.520000000000003</v>
      </c>
      <c r="BO232" s="64">
        <f t="shared" si="49"/>
        <v>5.3571428571428575E-2</v>
      </c>
      <c r="BP232" s="64">
        <f t="shared" si="50"/>
        <v>5.4945054945054951E-2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9.75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6.5100000000000005E-2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23.4</v>
      </c>
      <c r="Y238" s="799">
        <f>IFERROR(SUM(Y226:Y236),"0")</f>
        <v>24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4301060360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4301060404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0" t="s">
        <v>416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4301011717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4301011945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4301011733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1">
        <v>4301011944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4301011826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1">
        <v>4301011942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1">
        <v>4301011941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60</v>
      </c>
      <c r="Y279" s="798">
        <f t="shared" ref="Y279:Y288" si="67">IFERROR(IF(X279="",0,CEILING((X279/$H279),1)*$H279),"")</f>
        <v>64.800000000000011</v>
      </c>
      <c r="Z279" s="36">
        <f>IFERROR(IF(Y279=0,"",ROUNDUP(Y279/H279,0)*0.02175),"")</f>
        <v>0.1305</v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62.666666666666657</v>
      </c>
      <c r="BN279" s="64">
        <f t="shared" ref="BN279:BN288" si="69">IFERROR(Y279*I279/H279,"0")</f>
        <v>67.680000000000007</v>
      </c>
      <c r="BO279" s="64">
        <f t="shared" ref="BO279:BO288" si="70">IFERROR(1/J279*(X279/H279),"0")</f>
        <v>9.9206349206349201E-2</v>
      </c>
      <c r="BP279" s="64">
        <f t="shared" ref="BP279:BP288" si="71">IFERROR(1/J279*(Y279/H279),"0")</f>
        <v>0.10714285714285715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150</v>
      </c>
      <c r="Y281" s="798">
        <f t="shared" si="67"/>
        <v>151.20000000000002</v>
      </c>
      <c r="Z281" s="36">
        <f>IFERROR(IF(Y281=0,"",ROUNDUP(Y281/H281,0)*0.02175),"")</f>
        <v>0.30449999999999999</v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156.66666666666666</v>
      </c>
      <c r="BN281" s="64">
        <f t="shared" si="69"/>
        <v>157.91999999999999</v>
      </c>
      <c r="BO281" s="64">
        <f t="shared" si="70"/>
        <v>0.24801587301587297</v>
      </c>
      <c r="BP281" s="64">
        <f t="shared" si="71"/>
        <v>0.25</v>
      </c>
    </row>
    <row r="282" spans="1:68" ht="27" customHeight="1" x14ac:dyDescent="0.25">
      <c r="A282" s="54" t="s">
        <v>477</v>
      </c>
      <c r="B282" s="54" t="s">
        <v>480</v>
      </c>
      <c r="C282" s="31">
        <v>4301011910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5</v>
      </c>
      <c r="Y285" s="798">
        <f t="shared" si="67"/>
        <v>8</v>
      </c>
      <c r="Z285" s="36">
        <f>IFERROR(IF(Y285=0,"",ROUNDUP(Y285/H285,0)*0.00902),"")</f>
        <v>1.804E-2</v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5.2625000000000002</v>
      </c>
      <c r="BN285" s="64">
        <f t="shared" si="69"/>
        <v>8.42</v>
      </c>
      <c r="BO285" s="64">
        <f t="shared" si="70"/>
        <v>9.46969696969697E-3</v>
      </c>
      <c r="BP285" s="64">
        <f t="shared" si="71"/>
        <v>1.5151515151515152E-2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40</v>
      </c>
      <c r="Y288" s="798">
        <f t="shared" si="67"/>
        <v>40</v>
      </c>
      <c r="Z288" s="36">
        <f>IFERROR(IF(Y288=0,"",ROUNDUP(Y288/H288,0)*0.00902),"")</f>
        <v>7.2160000000000002E-2</v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41.68</v>
      </c>
      <c r="BN288" s="64">
        <f t="shared" si="69"/>
        <v>41.68</v>
      </c>
      <c r="BO288" s="64">
        <f t="shared" si="70"/>
        <v>6.0606060606060608E-2</v>
      </c>
      <c r="BP288" s="64">
        <f t="shared" si="71"/>
        <v>6.0606060606060608E-2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28.694444444444443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30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0.5252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255</v>
      </c>
      <c r="Y290" s="799">
        <f>IFERROR(SUM(Y279:Y288),"0")</f>
        <v>264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2.1</v>
      </c>
      <c r="Y346" s="798">
        <f>IFERROR(IF(X346="",0,CEILING((X346/$H346),1)*$H346),"")</f>
        <v>2.1</v>
      </c>
      <c r="Z346" s="36">
        <f>IFERROR(IF(Y346=0,"",ROUNDUP(Y346/H346,0)*0.00502),"")</f>
        <v>5.0200000000000002E-3</v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2.2000000000000002</v>
      </c>
      <c r="BN346" s="64">
        <f>IFERROR(Y346*I346/H346,"0")</f>
        <v>2.2000000000000002</v>
      </c>
      <c r="BO346" s="64">
        <f>IFERROR(1/J346*(X346/H346),"0")</f>
        <v>4.2735042735042739E-3</v>
      </c>
      <c r="BP346" s="64">
        <f>IFERROR(1/J346*(Y346/H346),"0")</f>
        <v>4.2735042735042739E-3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1</v>
      </c>
      <c r="Y348" s="799">
        <f>IFERROR(Y346/H346,"0")+IFERROR(Y347/H347,"0")</f>
        <v>1</v>
      </c>
      <c r="Z348" s="799">
        <f>IFERROR(IF(Z346="",0,Z346),"0")+IFERROR(IF(Z347="",0,Z347),"0")</f>
        <v>5.0200000000000002E-3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2.1</v>
      </c>
      <c r="Y349" s="799">
        <f>IFERROR(SUM(Y346:Y347),"0")</f>
        <v>2.1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160</v>
      </c>
      <c r="Y356" s="798">
        <f t="shared" ref="Y356:Y363" si="77">IFERROR(IF(X356="",0,CEILING((X356/$H356),1)*$H356),"")</f>
        <v>162</v>
      </c>
      <c r="Z356" s="36">
        <f>IFERROR(IF(Y356=0,"",ROUNDUP(Y356/H356,0)*0.02175),"")</f>
        <v>0.32624999999999998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167.11111111111109</v>
      </c>
      <c r="BN356" s="64">
        <f t="shared" ref="BN356:BN363" si="79">IFERROR(Y356*I356/H356,"0")</f>
        <v>169.2</v>
      </c>
      <c r="BO356" s="64">
        <f t="shared" ref="BO356:BO363" si="80">IFERROR(1/J356*(X356/H356),"0")</f>
        <v>0.26455026455026448</v>
      </c>
      <c r="BP356" s="64">
        <f t="shared" ref="BP356:BP363" si="81">IFERROR(1/J356*(Y356/H356),"0")</f>
        <v>0.26785714285714279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2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720</v>
      </c>
      <c r="Y357" s="798">
        <f t="shared" si="77"/>
        <v>723.6</v>
      </c>
      <c r="Z357" s="36">
        <f>IFERROR(IF(Y357=0,"",ROUNDUP(Y357/H357,0)*0.02175),"")</f>
        <v>1.4572499999999999</v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751.99999999999989</v>
      </c>
      <c r="BN357" s="64">
        <f t="shared" si="79"/>
        <v>755.75999999999988</v>
      </c>
      <c r="BO357" s="64">
        <f t="shared" si="80"/>
        <v>1.1904761904761902</v>
      </c>
      <c r="BP357" s="64">
        <f t="shared" si="81"/>
        <v>1.1964285714285714</v>
      </c>
    </row>
    <row r="358" spans="1:68" ht="27" customHeight="1" x14ac:dyDescent="0.25">
      <c r="A358" s="54" t="s">
        <v>565</v>
      </c>
      <c r="B358" s="54" t="s">
        <v>568</v>
      </c>
      <c r="C358" s="31">
        <v>4301011911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140</v>
      </c>
      <c r="Y359" s="798">
        <f t="shared" si="77"/>
        <v>140.4</v>
      </c>
      <c r="Z359" s="36">
        <f>IFERROR(IF(Y359=0,"",ROUNDUP(Y359/H359,0)*0.02175),"")</f>
        <v>0.28275</v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146.2222222222222</v>
      </c>
      <c r="BN359" s="64">
        <f t="shared" si="79"/>
        <v>146.63999999999999</v>
      </c>
      <c r="BO359" s="64">
        <f t="shared" si="80"/>
        <v>0.23148148148148145</v>
      </c>
      <c r="BP359" s="64">
        <f t="shared" si="81"/>
        <v>0.23214285714285712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48</v>
      </c>
      <c r="Y360" s="798">
        <f t="shared" si="77"/>
        <v>48</v>
      </c>
      <c r="Z360" s="36">
        <f>IFERROR(IF(Y360=0,"",ROUNDUP(Y360/H360,0)*0.00902),"")</f>
        <v>0.10824</v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50.519999999999996</v>
      </c>
      <c r="BN360" s="64">
        <f t="shared" si="79"/>
        <v>50.519999999999996</v>
      </c>
      <c r="BO360" s="64">
        <f t="shared" si="80"/>
        <v>9.0909090909090912E-2</v>
      </c>
      <c r="BP360" s="64">
        <f t="shared" si="81"/>
        <v>9.0909090909090912E-2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135</v>
      </c>
      <c r="Y363" s="798">
        <f t="shared" si="77"/>
        <v>135</v>
      </c>
      <c r="Z363" s="36">
        <f>IFERROR(IF(Y363=0,"",ROUNDUP(Y363/H363,0)*0.00902),"")</f>
        <v>0.24354000000000001</v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140.67000000000002</v>
      </c>
      <c r="BN363" s="64">
        <f t="shared" si="79"/>
        <v>140.67000000000002</v>
      </c>
      <c r="BO363" s="64">
        <f t="shared" si="80"/>
        <v>0.20454545454545456</v>
      </c>
      <c r="BP363" s="64">
        <f t="shared" si="81"/>
        <v>0.20454545454545456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133.44444444444443</v>
      </c>
      <c r="Y364" s="799">
        <f>IFERROR(Y356/H356,"0")+IFERROR(Y357/H357,"0")+IFERROR(Y358/H358,"0")+IFERROR(Y359/H359,"0")+IFERROR(Y360/H360,"0")+IFERROR(Y361/H361,"0")+IFERROR(Y362/H362,"0")+IFERROR(Y363/H363,"0")</f>
        <v>134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2.4180299999999995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1203</v>
      </c>
      <c r="Y365" s="799">
        <f>IFERROR(SUM(Y356:Y363),"0")</f>
        <v>1209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72</v>
      </c>
      <c r="Y367" s="798">
        <f>IFERROR(IF(X367="",0,CEILING((X367/$H367),1)*$H367),"")</f>
        <v>75.600000000000009</v>
      </c>
      <c r="Z367" s="36">
        <f>IFERROR(IF(Y367=0,"",ROUNDUP(Y367/H367,0)*0.00902),"")</f>
        <v>0.16236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76.628571428571419</v>
      </c>
      <c r="BN367" s="64">
        <f>IFERROR(Y367*I367/H367,"0")</f>
        <v>80.459999999999994</v>
      </c>
      <c r="BO367" s="64">
        <f>IFERROR(1/J367*(X367/H367),"0")</f>
        <v>0.12987012987012986</v>
      </c>
      <c r="BP367" s="64">
        <f>IFERROR(1/J367*(Y367/H367),"0")</f>
        <v>0.13636363636363635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382</v>
      </c>
      <c r="Y368" s="798">
        <f>IFERROR(IF(X368="",0,CEILING((X368/$H368),1)*$H368),"")</f>
        <v>382.2</v>
      </c>
      <c r="Z368" s="36">
        <f>IFERROR(IF(Y368=0,"",ROUNDUP(Y368/H368,0)*0.00902),"")</f>
        <v>0.82081999999999999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406.55714285714282</v>
      </c>
      <c r="BN368" s="64">
        <f>IFERROR(Y368*I368/H368,"0")</f>
        <v>406.76999999999992</v>
      </c>
      <c r="BO368" s="64">
        <f>IFERROR(1/J368*(X368/H368),"0")</f>
        <v>0.689033189033189</v>
      </c>
      <c r="BP368" s="64">
        <f>IFERROR(1/J368*(Y368/H368),"0")</f>
        <v>0.68939393939393945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25.2</v>
      </c>
      <c r="Y370" s="798">
        <f>IFERROR(IF(X370="",0,CEILING((X370/$H370),1)*$H370),"")</f>
        <v>25.200000000000003</v>
      </c>
      <c r="Z370" s="36">
        <f>IFERROR(IF(Y370=0,"",ROUNDUP(Y370/H370,0)*0.00502),"")</f>
        <v>6.0240000000000002E-2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26.759999999999998</v>
      </c>
      <c r="BN370" s="64">
        <f>IFERROR(Y370*I370/H370,"0")</f>
        <v>26.76</v>
      </c>
      <c r="BO370" s="64">
        <f>IFERROR(1/J370*(X370/H370),"0")</f>
        <v>5.1282051282051287E-2</v>
      </c>
      <c r="BP370" s="64">
        <f>IFERROR(1/J370*(Y370/H370),"0")</f>
        <v>5.1282051282051287E-2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120.09523809523809</v>
      </c>
      <c r="Y371" s="799">
        <f>IFERROR(Y367/H367,"0")+IFERROR(Y368/H368,"0")+IFERROR(Y369/H369,"0")+IFERROR(Y370/H370,"0")</f>
        <v>121</v>
      </c>
      <c r="Z371" s="799">
        <f>IFERROR(IF(Z367="",0,Z367),"0")+IFERROR(IF(Z368="",0,Z368),"0")+IFERROR(IF(Z369="",0,Z369),"0")+IFERROR(IF(Z370="",0,Z370),"0")</f>
        <v>1.04342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479.2</v>
      </c>
      <c r="Y372" s="799">
        <f>IFERROR(SUM(Y367:Y370),"0")</f>
        <v>483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4770</v>
      </c>
      <c r="Y374" s="798">
        <f t="shared" ref="Y374:Y379" si="82">IFERROR(IF(X374="",0,CEILING((X374/$H374),1)*$H374),"")</f>
        <v>4773.5999999999995</v>
      </c>
      <c r="Z374" s="36">
        <f>IFERROR(IF(Y374=0,"",ROUNDUP(Y374/H374,0)*0.02175),"")</f>
        <v>13.311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5111.2384615384617</v>
      </c>
      <c r="BN374" s="64">
        <f t="shared" ref="BN374:BN379" si="84">IFERROR(Y374*I374/H374,"0")</f>
        <v>5115.0960000000005</v>
      </c>
      <c r="BO374" s="64">
        <f t="shared" ref="BO374:BO379" si="85">IFERROR(1/J374*(X374/H374),"0")</f>
        <v>10.92032967032967</v>
      </c>
      <c r="BP374" s="64">
        <f t="shared" ref="BP374:BP379" si="86">IFERROR(1/J374*(Y374/H374),"0")</f>
        <v>10.928571428571429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7.1999999999999993</v>
      </c>
      <c r="Y377" s="798">
        <f t="shared" si="82"/>
        <v>9</v>
      </c>
      <c r="Z377" s="36">
        <f>IFERROR(IF(Y377=0,"",ROUNDUP(Y377/H377,0)*0.00651),"")</f>
        <v>1.9529999999999999E-2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7.7903999999999991</v>
      </c>
      <c r="BN377" s="64">
        <f t="shared" si="84"/>
        <v>9.7379999999999995</v>
      </c>
      <c r="BO377" s="64">
        <f t="shared" si="85"/>
        <v>1.3186813186813187E-2</v>
      </c>
      <c r="BP377" s="64">
        <f t="shared" si="86"/>
        <v>1.6483516483516484E-2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613.93846153846152</v>
      </c>
      <c r="Y380" s="799">
        <f>IFERROR(Y374/H374,"0")+IFERROR(Y375/H375,"0")+IFERROR(Y376/H376,"0")+IFERROR(Y377/H377,"0")+IFERROR(Y378/H378,"0")+IFERROR(Y379/H379,"0")</f>
        <v>615</v>
      </c>
      <c r="Z380" s="799">
        <f>IFERROR(IF(Z374="",0,Z374),"0")+IFERROR(IF(Z375="",0,Z375),"0")+IFERROR(IF(Z376="",0,Z376),"0")+IFERROR(IF(Z377="",0,Z377),"0")+IFERROR(IF(Z378="",0,Z378),"0")+IFERROR(IF(Z379="",0,Z379),"0")</f>
        <v>13.33053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4777.2</v>
      </c>
      <c r="Y381" s="799">
        <f>IFERROR(SUM(Y374:Y379),"0")</f>
        <v>4782.5999999999995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244</v>
      </c>
      <c r="Y384" s="798">
        <f>IFERROR(IF(X384="",0,CEILING((X384/$H384),1)*$H384),"")</f>
        <v>249.6</v>
      </c>
      <c r="Z384" s="36">
        <f>IFERROR(IF(Y384=0,"",ROUNDUP(Y384/H384,0)*0.02175),"")</f>
        <v>0.69599999999999995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261.64307692307699</v>
      </c>
      <c r="BN384" s="64">
        <f>IFERROR(Y384*I384/H384,"0")</f>
        <v>267.64800000000002</v>
      </c>
      <c r="BO384" s="64">
        <f>IFERROR(1/J384*(X384/H384),"0")</f>
        <v>0.55860805860805851</v>
      </c>
      <c r="BP384" s="64">
        <f>IFERROR(1/J384*(Y384/H384),"0")</f>
        <v>0.5714285714285714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86</v>
      </c>
      <c r="Y386" s="798">
        <f>IFERROR(IF(X386="",0,CEILING((X386/$H386),1)*$H386),"")</f>
        <v>92.4</v>
      </c>
      <c r="Z386" s="36">
        <f>IFERROR(IF(Y386=0,"",ROUNDUP(Y386/H386,0)*0.02175),"")</f>
        <v>0.23924999999999999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91.77428571428571</v>
      </c>
      <c r="BN386" s="64">
        <f>IFERROR(Y386*I386/H386,"0")</f>
        <v>98.604000000000013</v>
      </c>
      <c r="BO386" s="64">
        <f>IFERROR(1/J386*(X386/H386),"0")</f>
        <v>0.18282312925170066</v>
      </c>
      <c r="BP386" s="64">
        <f>IFERROR(1/J386*(Y386/H386),"0")</f>
        <v>0.19642857142857142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41.520146520146518</v>
      </c>
      <c r="Y387" s="799">
        <f>IFERROR(Y383/H383,"0")+IFERROR(Y384/H384,"0")+IFERROR(Y385/H385,"0")+IFERROR(Y386/H386,"0")</f>
        <v>43</v>
      </c>
      <c r="Z387" s="799">
        <f>IFERROR(IF(Z383="",0,Z383),"0")+IFERROR(IF(Z384="",0,Z384),"0")+IFERROR(IF(Z385="",0,Z385),"0")+IFERROR(IF(Z386="",0,Z386),"0")</f>
        <v>0.93524999999999991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330</v>
      </c>
      <c r="Y388" s="799">
        <f>IFERROR(SUM(Y383:Y386),"0")</f>
        <v>342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48</v>
      </c>
      <c r="Y408" s="798">
        <f>IFERROR(IF(X408="",0,CEILING((X408/$H408),1)*$H408),"")</f>
        <v>48.599999999999994</v>
      </c>
      <c r="Z408" s="36">
        <f>IFERROR(IF(Y408=0,"",ROUNDUP(Y408/H408,0)*0.02175),"")</f>
        <v>0.1305</v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51.342222222222219</v>
      </c>
      <c r="BN408" s="64">
        <f>IFERROR(Y408*I408/H408,"0")</f>
        <v>51.983999999999995</v>
      </c>
      <c r="BO408" s="64">
        <f>IFERROR(1/J408*(X408/H408),"0")</f>
        <v>0.10582010582010583</v>
      </c>
      <c r="BP408" s="64">
        <f>IFERROR(1/J408*(Y408/H408),"0")</f>
        <v>0.10714285714285714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58.8</v>
      </c>
      <c r="Y409" s="798">
        <f>IFERROR(IF(X409="",0,CEILING((X409/$H409),1)*$H409),"")</f>
        <v>58.800000000000004</v>
      </c>
      <c r="Z409" s="36">
        <f>IFERROR(IF(Y409=0,"",ROUNDUP(Y409/H409,0)*0.00651),"")</f>
        <v>0.18228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65.855999999999995</v>
      </c>
      <c r="BN409" s="64">
        <f>IFERROR(Y409*I409/H409,"0")</f>
        <v>65.855999999999995</v>
      </c>
      <c r="BO409" s="64">
        <f>IFERROR(1/J409*(X409/H409),"0")</f>
        <v>0.15384615384615383</v>
      </c>
      <c r="BP409" s="64">
        <f>IFERROR(1/J409*(Y409/H409),"0")</f>
        <v>0.15384615384615385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46.2</v>
      </c>
      <c r="Y410" s="798">
        <f>IFERROR(IF(X410="",0,CEILING((X410/$H410),1)*$H410),"")</f>
        <v>46.2</v>
      </c>
      <c r="Z410" s="36">
        <f>IFERROR(IF(Y410=0,"",ROUNDUP(Y410/H410,0)*0.00651),"")</f>
        <v>0.14322000000000001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51.48</v>
      </c>
      <c r="BN410" s="64">
        <f>IFERROR(Y410*I410/H410,"0")</f>
        <v>51.48</v>
      </c>
      <c r="BO410" s="64">
        <f>IFERROR(1/J410*(X410/H410),"0")</f>
        <v>0.12087912087912089</v>
      </c>
      <c r="BP410" s="64">
        <f>IFERROR(1/J410*(Y410/H410),"0")</f>
        <v>0.12087912087912089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55.925925925925924</v>
      </c>
      <c r="Y411" s="799">
        <f>IFERROR(Y408/H408,"0")+IFERROR(Y409/H409,"0")+IFERROR(Y410/H410,"0")</f>
        <v>56</v>
      </c>
      <c r="Z411" s="799">
        <f>IFERROR(IF(Z408="",0,Z408),"0")+IFERROR(IF(Z409="",0,Z409),"0")+IFERROR(IF(Z410="",0,Z410),"0")</f>
        <v>0.45600000000000002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153</v>
      </c>
      <c r="Y412" s="799">
        <f>IFERROR(SUM(Y408:Y410),"0")</f>
        <v>153.60000000000002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4">
        <v>4607091383997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1395</v>
      </c>
      <c r="Y421" s="798">
        <f t="shared" si="87"/>
        <v>1395</v>
      </c>
      <c r="Z421" s="36">
        <f>IFERROR(IF(Y421=0,"",ROUNDUP(Y421/H421,0)*0.02175),"")</f>
        <v>2.0227499999999998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1439.64</v>
      </c>
      <c r="BN421" s="64">
        <f t="shared" si="89"/>
        <v>1439.64</v>
      </c>
      <c r="BO421" s="64">
        <f t="shared" si="90"/>
        <v>1.9375</v>
      </c>
      <c r="BP421" s="64">
        <f t="shared" si="91"/>
        <v>1.9375</v>
      </c>
    </row>
    <row r="422" spans="1:68" ht="27" customHeight="1" x14ac:dyDescent="0.25">
      <c r="A422" s="54" t="s">
        <v>670</v>
      </c>
      <c r="B422" s="54" t="s">
        <v>676</v>
      </c>
      <c r="C422" s="31">
        <v>4301011943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2.0227499999999998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1395</v>
      </c>
      <c r="Y428" s="799">
        <f>IFERROR(SUM(Y416:Y426),"0")</f>
        <v>1395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1120</v>
      </c>
      <c r="Y430" s="798">
        <f>IFERROR(IF(X430="",0,CEILING((X430/$H430),1)*$H430),"")</f>
        <v>1125</v>
      </c>
      <c r="Z430" s="36">
        <f>IFERROR(IF(Y430=0,"",ROUNDUP(Y430/H430,0)*0.02175),"")</f>
        <v>1.6312499999999999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1155.8400000000001</v>
      </c>
      <c r="BN430" s="64">
        <f>IFERROR(Y430*I430/H430,"0")</f>
        <v>1161</v>
      </c>
      <c r="BO430" s="64">
        <f>IFERROR(1/J430*(X430/H430),"0")</f>
        <v>1.5555555555555556</v>
      </c>
      <c r="BP430" s="64">
        <f>IFERROR(1/J430*(Y430/H430),"0")</f>
        <v>1.5625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74.666666666666671</v>
      </c>
      <c r="Y432" s="799">
        <f>IFERROR(Y430/H430,"0")+IFERROR(Y431/H431,"0")</f>
        <v>75</v>
      </c>
      <c r="Z432" s="799">
        <f>IFERROR(IF(Z430="",0,Z430),"0")+IFERROR(IF(Z431="",0,Z431),"0")</f>
        <v>1.6312499999999999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1120</v>
      </c>
      <c r="Y433" s="799">
        <f>IFERROR(SUM(Y430:Y431),"0")</f>
        <v>1125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4301011483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4301011873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4301011655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4301011872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2.1</v>
      </c>
      <c r="Y486" s="798">
        <f t="shared" si="98"/>
        <v>2.1</v>
      </c>
      <c r="Z486" s="36">
        <f t="shared" si="103"/>
        <v>5.0200000000000002E-3</v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2.23</v>
      </c>
      <c r="BN486" s="64">
        <f t="shared" si="100"/>
        <v>2.23</v>
      </c>
      <c r="BO486" s="64">
        <f t="shared" si="101"/>
        <v>4.2735042735042739E-3</v>
      </c>
      <c r="BP486" s="64">
        <f t="shared" si="102"/>
        <v>4.2735042735042739E-3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4301031374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">
        <v>775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1">
        <v>4301031336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2.1</v>
      </c>
      <c r="Y490" s="798">
        <f t="shared" si="98"/>
        <v>2.1</v>
      </c>
      <c r="Z490" s="36">
        <f t="shared" si="103"/>
        <v>5.0200000000000002E-3</v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2.23</v>
      </c>
      <c r="BN490" s="64">
        <f t="shared" si="100"/>
        <v>2.23</v>
      </c>
      <c r="BO490" s="64">
        <f t="shared" si="101"/>
        <v>4.2735042735042739E-3</v>
      </c>
      <c r="BP490" s="64">
        <f t="shared" si="102"/>
        <v>4.2735042735042739E-3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2.1</v>
      </c>
      <c r="Y495" s="798">
        <f t="shared" si="98"/>
        <v>2.1</v>
      </c>
      <c r="Z495" s="36">
        <f t="shared" si="103"/>
        <v>5.0200000000000002E-3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2.23</v>
      </c>
      <c r="BN495" s="64">
        <f t="shared" si="100"/>
        <v>2.23</v>
      </c>
      <c r="BO495" s="64">
        <f t="shared" si="101"/>
        <v>4.2735042735042739E-3</v>
      </c>
      <c r="BP495" s="64">
        <f t="shared" si="102"/>
        <v>4.2735042735042739E-3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2.1</v>
      </c>
      <c r="Y496" s="798">
        <f t="shared" si="98"/>
        <v>2.1</v>
      </c>
      <c r="Z496" s="36">
        <f t="shared" si="103"/>
        <v>5.0200000000000002E-3</v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2.23</v>
      </c>
      <c r="BN496" s="64">
        <f t="shared" si="100"/>
        <v>2.23</v>
      </c>
      <c r="BO496" s="64">
        <f t="shared" si="101"/>
        <v>4.2735042735042739E-3</v>
      </c>
      <c r="BP496" s="64">
        <f t="shared" si="102"/>
        <v>4.2735042735042739E-3</v>
      </c>
    </row>
    <row r="497" spans="1:68" ht="27" customHeight="1" x14ac:dyDescent="0.25">
      <c r="A497" s="54" t="s">
        <v>792</v>
      </c>
      <c r="B497" s="54" t="s">
        <v>793</v>
      </c>
      <c r="C497" s="31">
        <v>4301031255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1">
        <v>4301031338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4301031368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4" t="s">
        <v>797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2.0080000000000001E-2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8.4</v>
      </c>
      <c r="Y501" s="799">
        <f>IFERROR(SUM(Y479:Y499),"0")</f>
        <v>8.4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2.1</v>
      </c>
      <c r="Y522" s="798">
        <f>IFERROR(IF(X522="",0,CEILING((X522/$H522),1)*$H522),"")</f>
        <v>2.1</v>
      </c>
      <c r="Z522" s="36">
        <f>IFERROR(IF(Y522=0,"",ROUNDUP(Y522/H522,0)*0.00502),"")</f>
        <v>5.0200000000000002E-3</v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2.23</v>
      </c>
      <c r="BN522" s="64">
        <f>IFERROR(Y522*I522/H522,"0")</f>
        <v>2.23</v>
      </c>
      <c r="BO522" s="64">
        <f>IFERROR(1/J522*(X522/H522),"0")</f>
        <v>4.2735042735042739E-3</v>
      </c>
      <c r="BP522" s="64">
        <f>IFERROR(1/J522*(Y522/H522),"0")</f>
        <v>4.2735042735042739E-3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1</v>
      </c>
      <c r="Y523" s="799">
        <f>IFERROR(Y518/H518,"0")+IFERROR(Y519/H519,"0")+IFERROR(Y520/H520,"0")+IFERROR(Y521/H521,"0")+IFERROR(Y522/H522,"0")</f>
        <v>1</v>
      </c>
      <c r="Z523" s="799">
        <f>IFERROR(IF(Z518="",0,Z518),"0")+IFERROR(IF(Z519="",0,Z519),"0")+IFERROR(IF(Z520="",0,Z520),"0")+IFERROR(IF(Z521="",0,Z521),"0")+IFERROR(IF(Z522="",0,Z522),"0")</f>
        <v>5.0200000000000002E-3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2.1</v>
      </c>
      <c r="Y524" s="799">
        <f>IFERROR(SUM(Y518:Y522),"0")</f>
        <v>2.1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4301031291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1">
        <v>4301031347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8" t="s">
        <v>846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4301031416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887" t="s">
        <v>849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1">
        <v>4301031329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60</v>
      </c>
      <c r="Y551" s="798">
        <f t="shared" ref="Y551:Y565" si="109">IFERROR(IF(X551="",0,CEILING((X551/$H551),1)*$H551),"")</f>
        <v>63.36</v>
      </c>
      <c r="Z551" s="36">
        <f t="shared" ref="Z551:Z556" si="110">IFERROR(IF(Y551=0,"",ROUNDUP(Y551/H551,0)*0.01196),"")</f>
        <v>0.14352000000000001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64.090909090909079</v>
      </c>
      <c r="BN551" s="64">
        <f t="shared" ref="BN551:BN565" si="112">IFERROR(Y551*I551/H551,"0")</f>
        <v>67.679999999999993</v>
      </c>
      <c r="BO551" s="64">
        <f t="shared" ref="BO551:BO565" si="113">IFERROR(1/J551*(X551/H551),"0")</f>
        <v>0.10926573426573427</v>
      </c>
      <c r="BP551" s="64">
        <f t="shared" ref="BP551:BP565" si="114">IFERROR(1/J551*(Y551/H551),"0")</f>
        <v>0.11538461538461539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5</v>
      </c>
      <c r="Y552" s="798">
        <f t="shared" si="109"/>
        <v>5.28</v>
      </c>
      <c r="Z552" s="36">
        <f t="shared" si="110"/>
        <v>1.196E-2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5.3409090909090908</v>
      </c>
      <c r="BN552" s="64">
        <f t="shared" si="112"/>
        <v>5.64</v>
      </c>
      <c r="BO552" s="64">
        <f t="shared" si="113"/>
        <v>9.1054778554778559E-3</v>
      </c>
      <c r="BP552" s="64">
        <f t="shared" si="114"/>
        <v>9.6153846153846159E-3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10</v>
      </c>
      <c r="Y554" s="798">
        <f t="shared" si="109"/>
        <v>10.56</v>
      </c>
      <c r="Z554" s="36">
        <f t="shared" si="110"/>
        <v>2.392E-2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10.681818181818182</v>
      </c>
      <c r="BN554" s="64">
        <f t="shared" si="112"/>
        <v>11.28</v>
      </c>
      <c r="BO554" s="64">
        <f t="shared" si="113"/>
        <v>1.8210955710955712E-2</v>
      </c>
      <c r="BP554" s="64">
        <f t="shared" si="114"/>
        <v>1.9230769230769232E-2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14.204545454545455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0.1794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75</v>
      </c>
      <c r="Y567" s="799">
        <f>IFERROR(SUM(Y551:Y565),"0")</f>
        <v>79.2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75</v>
      </c>
      <c r="Y569" s="798">
        <f>IFERROR(IF(X569="",0,CEILING((X569/$H569),1)*$H569),"")</f>
        <v>79.2</v>
      </c>
      <c r="Z569" s="36">
        <f>IFERROR(IF(Y569=0,"",ROUNDUP(Y569/H569,0)*0.01196),"")</f>
        <v>0.1794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80.11363636363636</v>
      </c>
      <c r="BN569" s="64">
        <f>IFERROR(Y569*I569/H569,"0")</f>
        <v>84.6</v>
      </c>
      <c r="BO569" s="64">
        <f>IFERROR(1/J569*(X569/H569),"0")</f>
        <v>0.13658216783216784</v>
      </c>
      <c r="BP569" s="64">
        <f>IFERROR(1/J569*(Y569/H569),"0")</f>
        <v>0.14423076923076925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14.204545454545453</v>
      </c>
      <c r="Y574" s="799">
        <f>IFERROR(Y569/H569,"0")+IFERROR(Y570/H570,"0")+IFERROR(Y571/H571,"0")+IFERROR(Y572/H572,"0")+IFERROR(Y573/H573,"0")</f>
        <v>15</v>
      </c>
      <c r="Z574" s="799">
        <f>IFERROR(IF(Z569="",0,Z569),"0")+IFERROR(IF(Z570="",0,Z570),"0")+IFERROR(IF(Z571="",0,Z571),"0")+IFERROR(IF(Z572="",0,Z572),"0")+IFERROR(IF(Z573="",0,Z573),"0")</f>
        <v>0.1794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75</v>
      </c>
      <c r="Y575" s="799">
        <f>IFERROR(SUM(Y569:Y573),"0")</f>
        <v>79.2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10</v>
      </c>
      <c r="Y577" s="798">
        <f t="shared" ref="Y577:Y591" si="115">IFERROR(IF(X577="",0,CEILING((X577/$H577),1)*$H577),"")</f>
        <v>10.56</v>
      </c>
      <c r="Z577" s="36">
        <f t="shared" ref="Z577:Z582" si="116">IFERROR(IF(Y577=0,"",ROUNDUP(Y577/H577,0)*0.01196),"")</f>
        <v>2.392E-2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10.681818181818182</v>
      </c>
      <c r="BN577" s="64">
        <f t="shared" ref="BN577:BN591" si="118">IFERROR(Y577*I577/H577,"0")</f>
        <v>11.28</v>
      </c>
      <c r="BO577" s="64">
        <f t="shared" ref="BO577:BO591" si="119">IFERROR(1/J577*(X577/H577),"0")</f>
        <v>1.8210955710955712E-2</v>
      </c>
      <c r="BP577" s="64">
        <f t="shared" ref="BP577:BP591" si="120">IFERROR(1/J577*(Y577/H577),"0")</f>
        <v>1.9230769230769232E-2</v>
      </c>
    </row>
    <row r="578" spans="1:68" ht="27" customHeight="1" x14ac:dyDescent="0.25">
      <c r="A578" s="54" t="s">
        <v>905</v>
      </c>
      <c r="B578" s="54" t="s">
        <v>908</v>
      </c>
      <c r="C578" s="31">
        <v>4301031349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1199" t="s">
        <v>909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4301031248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1">
        <v>4301031350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31" t="s">
        <v>915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97">
        <v>60</v>
      </c>
      <c r="Y581" s="798">
        <f t="shared" si="115"/>
        <v>63.36</v>
      </c>
      <c r="Z581" s="36">
        <f t="shared" si="116"/>
        <v>0.14352000000000001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64.090909090909079</v>
      </c>
      <c r="BN581" s="64">
        <f t="shared" si="118"/>
        <v>67.679999999999993</v>
      </c>
      <c r="BO581" s="64">
        <f t="shared" si="119"/>
        <v>0.10926573426573427</v>
      </c>
      <c r="BP581" s="64">
        <f t="shared" si="120"/>
        <v>0.11538461538461539</v>
      </c>
    </row>
    <row r="582" spans="1:68" ht="27" customHeight="1" x14ac:dyDescent="0.25">
      <c r="A582" s="54" t="s">
        <v>917</v>
      </c>
      <c r="B582" s="54" t="s">
        <v>920</v>
      </c>
      <c r="C582" s="31">
        <v>4301031353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39" t="s">
        <v>921</v>
      </c>
      <c r="Q582" s="802"/>
      <c r="R582" s="802"/>
      <c r="S582" s="802"/>
      <c r="T582" s="803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13.257575757575758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14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0.16744000000000001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70</v>
      </c>
      <c r="Y593" s="799">
        <f>IFERROR(SUM(Y577:Y591),"0")</f>
        <v>73.92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30</v>
      </c>
      <c r="Y624" s="798">
        <f t="shared" si="121"/>
        <v>36</v>
      </c>
      <c r="Z624" s="36">
        <f>IFERROR(IF(Y624=0,"",ROUNDUP(Y624/H624,0)*0.02175),"")</f>
        <v>6.5250000000000002E-2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31.200000000000003</v>
      </c>
      <c r="BN624" s="64">
        <f t="shared" si="123"/>
        <v>37.440000000000005</v>
      </c>
      <c r="BO624" s="64">
        <f t="shared" si="124"/>
        <v>4.4642857142857137E-2</v>
      </c>
      <c r="BP624" s="64">
        <f t="shared" si="125"/>
        <v>5.3571428571428568E-2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2.5</v>
      </c>
      <c r="Y629" s="799">
        <f>IFERROR(Y622/H622,"0")+IFERROR(Y623/H623,"0")+IFERROR(Y624/H624,"0")+IFERROR(Y625/H625,"0")+IFERROR(Y626/H626,"0")+IFERROR(Y627/H627,"0")+IFERROR(Y628/H628,"0")</f>
        <v>3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6.5250000000000002E-2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30</v>
      </c>
      <c r="Y630" s="799">
        <f>IFERROR(SUM(Y622:Y628),"0")</f>
        <v>36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60</v>
      </c>
      <c r="Y639" s="798">
        <f t="shared" ref="Y639:Y645" si="126">IFERROR(IF(X639="",0,CEILING((X639/$H639),1)*$H639),"")</f>
        <v>63</v>
      </c>
      <c r="Z639" s="36">
        <f>IFERROR(IF(Y639=0,"",ROUNDUP(Y639/H639,0)*0.00902),"")</f>
        <v>0.1353</v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63.857142857142854</v>
      </c>
      <c r="BN639" s="64">
        <f t="shared" ref="BN639:BN645" si="128">IFERROR(Y639*I639/H639,"0")</f>
        <v>67.049999999999983</v>
      </c>
      <c r="BO639" s="64">
        <f t="shared" ref="BO639:BO645" si="129">IFERROR(1/J639*(X639/H639),"0")</f>
        <v>0.10822510822510822</v>
      </c>
      <c r="BP639" s="64">
        <f t="shared" ref="BP639:BP645" si="130">IFERROR(1/J639*(Y639/H639),"0")</f>
        <v>0.11363636363636365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150</v>
      </c>
      <c r="Y640" s="798">
        <f t="shared" si="126"/>
        <v>151.20000000000002</v>
      </c>
      <c r="Z640" s="36">
        <f>IFERROR(IF(Y640=0,"",ROUNDUP(Y640/H640,0)*0.00902),"")</f>
        <v>0.32472000000000001</v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159.64285714285714</v>
      </c>
      <c r="BN640" s="64">
        <f t="shared" si="128"/>
        <v>160.91999999999999</v>
      </c>
      <c r="BO640" s="64">
        <f t="shared" si="129"/>
        <v>0.27056277056277056</v>
      </c>
      <c r="BP640" s="64">
        <f t="shared" si="130"/>
        <v>0.27272727272727271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50</v>
      </c>
      <c r="Y646" s="799">
        <f>IFERROR(Y639/H639,"0")+IFERROR(Y640/H640,"0")+IFERROR(Y641/H641,"0")+IFERROR(Y642/H642,"0")+IFERROR(Y643/H643,"0")+IFERROR(Y644/H644,"0")+IFERROR(Y645/H645,"0")</f>
        <v>51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0.46001999999999998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210</v>
      </c>
      <c r="Y647" s="799">
        <f>IFERROR(SUM(Y639:Y645),"0")</f>
        <v>214.20000000000002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45</v>
      </c>
      <c r="Y649" s="798">
        <f t="shared" ref="Y649:Y656" si="131">IFERROR(IF(X649="",0,CEILING((X649/$H649),1)*$H649),"")</f>
        <v>46.8</v>
      </c>
      <c r="Z649" s="36">
        <f>IFERROR(IF(Y649=0,"",ROUNDUP(Y649/H649,0)*0.02175),"")</f>
        <v>0.1305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48.253846153846162</v>
      </c>
      <c r="BN649" s="64">
        <f t="shared" ref="BN649:BN656" si="133">IFERROR(Y649*I649/H649,"0")</f>
        <v>50.184000000000005</v>
      </c>
      <c r="BO649" s="64">
        <f t="shared" ref="BO649:BO656" si="134">IFERROR(1/J649*(X649/H649),"0")</f>
        <v>0.10302197802197802</v>
      </c>
      <c r="BP649" s="64">
        <f t="shared" ref="BP649:BP656" si="135">IFERROR(1/J649*(Y649/H649),"0")</f>
        <v>0.10714285714285714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5.7692307692307692</v>
      </c>
      <c r="Y657" s="799">
        <f>IFERROR(Y649/H649,"0")+IFERROR(Y650/H650,"0")+IFERROR(Y651/H651,"0")+IFERROR(Y652/H652,"0")+IFERROR(Y653/H653,"0")+IFERROR(Y654/H654,"0")+IFERROR(Y655/H655,"0")+IFERROR(Y656/H656,"0")</f>
        <v>6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0.1305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45</v>
      </c>
      <c r="Y658" s="799">
        <f>IFERROR(SUM(Y649:Y656),"0")</f>
        <v>46.8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4301060354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4301060408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4301060355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4301060407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12440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12555.620000000003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13141.975729059828</v>
      </c>
      <c r="Y685" s="799">
        <f>IFERROR(SUM(BN22:BN681),"0")</f>
        <v>13264.243999999995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24</v>
      </c>
      <c r="Y686" s="38">
        <f>ROUNDUP(SUM(BP22:BP681),0)</f>
        <v>24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13741.975729059828</v>
      </c>
      <c r="Y687" s="799">
        <f>GrossWeightTotalR+PalletQtyTotalR*25</f>
        <v>13864.243999999995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1582.7040293040293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1600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28.331009999999996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60.400000000000006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1628.4</v>
      </c>
      <c r="E694" s="46">
        <f>IFERROR(Y105*1,"0")+IFERROR(Y106*1,"0")+IFERROR(Y107*1,"0")+IFERROR(Y111*1,"0")+IFERROR(Y112*1,"0")+IFERROR(Y113*1,"0")+IFERROR(Y114*1,"0")+IFERROR(Y115*1,"0")+IFERROR(Y116*1,"0")</f>
        <v>202.2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70.5</v>
      </c>
      <c r="G694" s="46">
        <f>IFERROR(Y152*1,"0")+IFERROR(Y153*1,"0")+IFERROR(Y154*1,"0")+IFERROR(Y158*1,"0")+IFERROR(Y159*1,"0")+IFERROR(Y163*1,"0")+IFERROR(Y164*1,"0")+IFERROR(Y165*1,"0")</f>
        <v>25.6</v>
      </c>
      <c r="H694" s="46">
        <f>IFERROR(Y170*1,"0")+IFERROR(Y174*1,"0")+IFERROR(Y175*1,"0")+IFERROR(Y176*1,"0")+IFERROR(Y177*1,"0")+IFERROR(Y178*1,"0")+IFERROR(Y182*1,"0")+IFERROR(Y183*1,"0")</f>
        <v>102</v>
      </c>
      <c r="I694" s="46">
        <f>IFERROR(Y189*1,"0")+IFERROR(Y193*1,"0")+IFERROR(Y194*1,"0")+IFERROR(Y195*1,"0")+IFERROR(Y196*1,"0")+IFERROR(Y197*1,"0")+IFERROR(Y198*1,"0")+IFERROR(Y199*1,"0")+IFERROR(Y200*1,"0")</f>
        <v>16.8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153.6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264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2.1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6816.5999999999995</v>
      </c>
      <c r="V694" s="46">
        <f>IFERROR(Y404*1,"0")+IFERROR(Y408*1,"0")+IFERROR(Y409*1,"0")+IFERROR(Y410*1,"0")</f>
        <v>153.60000000000002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2520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8.4</v>
      </c>
      <c r="Z694" s="46">
        <f>IFERROR(Y514*1,"0")+IFERROR(Y518*1,"0")+IFERROR(Y519*1,"0")+IFERROR(Y520*1,"0")+IFERROR(Y521*1,"0")+IFERROR(Y522*1,"0")+IFERROR(Y526*1,"0")+IFERROR(Y530*1,"0")</f>
        <v>2.1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232.32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297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2025-01-13T10:36:26Z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