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EEDFBE1-3D89-49BB-A146-95F50005F2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AF694" i="1" s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X618" i="1"/>
  <c r="X617" i="1"/>
  <c r="BO616" i="1"/>
  <c r="BM616" i="1"/>
  <c r="Y616" i="1"/>
  <c r="X614" i="1"/>
  <c r="Y613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Y604" i="1" s="1"/>
  <c r="P601" i="1"/>
  <c r="X599" i="1"/>
  <c r="Y598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P595" i="1"/>
  <c r="BO595" i="1"/>
  <c r="BN595" i="1"/>
  <c r="BM595" i="1"/>
  <c r="Z595" i="1"/>
  <c r="Y595" i="1"/>
  <c r="Y599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Y593" i="1" s="1"/>
  <c r="P577" i="1"/>
  <c r="X575" i="1"/>
  <c r="X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Y575" i="1" s="1"/>
  <c r="P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L694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N137" i="1"/>
  <c r="BM137" i="1"/>
  <c r="Z137" i="1"/>
  <c r="Y137" i="1"/>
  <c r="BP137" i="1" s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88" i="1" s="1"/>
  <c r="Y54" i="1"/>
  <c r="Y58" i="1"/>
  <c r="Y71" i="1"/>
  <c r="Y77" i="1"/>
  <c r="Y87" i="1"/>
  <c r="Y95" i="1"/>
  <c r="Y101" i="1"/>
  <c r="Y108" i="1"/>
  <c r="Y117" i="1"/>
  <c r="Y126" i="1"/>
  <c r="Y134" i="1"/>
  <c r="BP139" i="1"/>
  <c r="BN139" i="1"/>
  <c r="Z139" i="1"/>
  <c r="Y143" i="1"/>
  <c r="BP147" i="1"/>
  <c r="BN147" i="1"/>
  <c r="Z147" i="1"/>
  <c r="Z148" i="1" s="1"/>
  <c r="Y149" i="1"/>
  <c r="BP153" i="1"/>
  <c r="BN153" i="1"/>
  <c r="Z153" i="1"/>
  <c r="Z155" i="1" s="1"/>
  <c r="BP175" i="1"/>
  <c r="BN175" i="1"/>
  <c r="Z175" i="1"/>
  <c r="Z179" i="1" s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Y312" i="1"/>
  <c r="BP305" i="1"/>
  <c r="BN305" i="1"/>
  <c r="Z305" i="1"/>
  <c r="BP309" i="1"/>
  <c r="BN309" i="1"/>
  <c r="Z309" i="1"/>
  <c r="BP357" i="1"/>
  <c r="BN357" i="1"/>
  <c r="Z357" i="1"/>
  <c r="Z364" i="1" s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BP392" i="1"/>
  <c r="BN392" i="1"/>
  <c r="Z392" i="1"/>
  <c r="Z394" i="1" s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BP538" i="1"/>
  <c r="BN538" i="1"/>
  <c r="Z538" i="1"/>
  <c r="Y541" i="1"/>
  <c r="BP552" i="1"/>
  <c r="BN552" i="1"/>
  <c r="Z552" i="1"/>
  <c r="Z566" i="1" s="1"/>
  <c r="AC694" i="1"/>
  <c r="Y566" i="1"/>
  <c r="BP556" i="1"/>
  <c r="BN556" i="1"/>
  <c r="Z556" i="1"/>
  <c r="BP561" i="1"/>
  <c r="BN561" i="1"/>
  <c r="Z561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Q694" i="1"/>
  <c r="H9" i="1"/>
  <c r="B694" i="1"/>
  <c r="X685" i="1"/>
  <c r="X686" i="1"/>
  <c r="X688" i="1"/>
  <c r="Y24" i="1"/>
  <c r="Z27" i="1"/>
  <c r="Z34" i="1" s="1"/>
  <c r="BN27" i="1"/>
  <c r="Y685" i="1" s="1"/>
  <c r="Z32" i="1"/>
  <c r="BN32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86" i="1" s="1"/>
  <c r="D694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Z81" i="1"/>
  <c r="Z86" i="1" s="1"/>
  <c r="BN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Z99" i="1"/>
  <c r="Z101" i="1" s="1"/>
  <c r="BN99" i="1"/>
  <c r="E694" i="1"/>
  <c r="Z106" i="1"/>
  <c r="Z108" i="1" s="1"/>
  <c r="BN106" i="1"/>
  <c r="Y109" i="1"/>
  <c r="Z112" i="1"/>
  <c r="Z117" i="1" s="1"/>
  <c r="BN112" i="1"/>
  <c r="Z114" i="1"/>
  <c r="BN114" i="1"/>
  <c r="F694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BN136" i="1"/>
  <c r="BP136" i="1"/>
  <c r="BP141" i="1"/>
  <c r="BN141" i="1"/>
  <c r="Z141" i="1"/>
  <c r="Y148" i="1"/>
  <c r="Y155" i="1"/>
  <c r="BP159" i="1"/>
  <c r="BN159" i="1"/>
  <c r="Z159" i="1"/>
  <c r="Z160" i="1" s="1"/>
  <c r="Y161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Y212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Z246" i="1" s="1"/>
  <c r="BP245" i="1"/>
  <c r="BN245" i="1"/>
  <c r="Z245" i="1"/>
  <c r="Y247" i="1"/>
  <c r="K694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U694" i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Z387" i="1" s="1"/>
  <c r="Y395" i="1"/>
  <c r="Y394" i="1"/>
  <c r="BP398" i="1"/>
  <c r="BN398" i="1"/>
  <c r="Z398" i="1"/>
  <c r="Z400" i="1" s="1"/>
  <c r="Y412" i="1"/>
  <c r="Y411" i="1"/>
  <c r="BP417" i="1"/>
  <c r="BN417" i="1"/>
  <c r="Z417" i="1"/>
  <c r="Z427" i="1" s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BP572" i="1"/>
  <c r="BN572" i="1"/>
  <c r="Z572" i="1"/>
  <c r="AD694" i="1"/>
  <c r="Y609" i="1"/>
  <c r="BP608" i="1"/>
  <c r="BN608" i="1"/>
  <c r="Z608" i="1"/>
  <c r="Z609" i="1" s="1"/>
  <c r="Y610" i="1"/>
  <c r="Y617" i="1"/>
  <c r="BP616" i="1"/>
  <c r="BN616" i="1"/>
  <c r="Z616" i="1"/>
  <c r="Z617" i="1" s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Y665" i="1"/>
  <c r="BP662" i="1"/>
  <c r="BN662" i="1"/>
  <c r="Z662" i="1"/>
  <c r="H694" i="1"/>
  <c r="Y694" i="1"/>
  <c r="G694" i="1"/>
  <c r="Y156" i="1"/>
  <c r="J694" i="1"/>
  <c r="Y207" i="1"/>
  <c r="Y272" i="1"/>
  <c r="M694" i="1"/>
  <c r="Y289" i="1"/>
  <c r="Y317" i="1"/>
  <c r="S694" i="1"/>
  <c r="Y330" i="1"/>
  <c r="Y364" i="1"/>
  <c r="V694" i="1"/>
  <c r="Y406" i="1"/>
  <c r="W694" i="1"/>
  <c r="Y428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7" i="1"/>
  <c r="BN537" i="1"/>
  <c r="Z537" i="1"/>
  <c r="BP539" i="1"/>
  <c r="BN539" i="1"/>
  <c r="Z539" i="1"/>
  <c r="Y567" i="1"/>
  <c r="BP554" i="1"/>
  <c r="BN554" i="1"/>
  <c r="Z554" i="1"/>
  <c r="BP558" i="1"/>
  <c r="BN558" i="1"/>
  <c r="Z558" i="1"/>
  <c r="Z574" i="1"/>
  <c r="BP571" i="1"/>
  <c r="BN571" i="1"/>
  <c r="Z571" i="1"/>
  <c r="Y574" i="1"/>
  <c r="BP579" i="1"/>
  <c r="BN579" i="1"/>
  <c r="Z579" i="1"/>
  <c r="Z592" i="1" s="1"/>
  <c r="BP583" i="1"/>
  <c r="BN583" i="1"/>
  <c r="Z583" i="1"/>
  <c r="BP586" i="1"/>
  <c r="BN586" i="1"/>
  <c r="Z586" i="1"/>
  <c r="BP589" i="1"/>
  <c r="BN589" i="1"/>
  <c r="Z589" i="1"/>
  <c r="Y592" i="1"/>
  <c r="BP596" i="1"/>
  <c r="BN596" i="1"/>
  <c r="Z596" i="1"/>
  <c r="Z598" i="1" s="1"/>
  <c r="Y547" i="1"/>
  <c r="Y629" i="1"/>
  <c r="BP625" i="1"/>
  <c r="BN625" i="1"/>
  <c r="Z625" i="1"/>
  <c r="Z629" i="1" s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Y687" i="1" l="1"/>
  <c r="Z500" i="1"/>
  <c r="Z258" i="1"/>
  <c r="Z223" i="1"/>
  <c r="Z143" i="1"/>
  <c r="Z77" i="1"/>
  <c r="Z689" i="1" s="1"/>
  <c r="Y684" i="1"/>
  <c r="Z237" i="1"/>
  <c r="Z664" i="1"/>
  <c r="Z646" i="1"/>
  <c r="X687" i="1"/>
  <c r="Z541" i="1"/>
  <c r="Z453" i="1"/>
  <c r="Z311" i="1"/>
  <c r="Z201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<sst xmlns="http://schemas.openxmlformats.org/spreadsheetml/2006/main" count="3251" uniqueCount="1114">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</sst>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5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500</v>
      </c>
      <c r="Y48" s="798">
        <f t="shared" si="6"/>
        <v>507.6</v>
      </c>
      <c r="Z48" s="36">
        <f>IFERROR(IF(Y48=0,"",ROUNDUP(Y48/H48,0)*0.02175),"")</f>
        <v>1.0222499999999999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522.22222222222217</v>
      </c>
      <c r="BN48" s="64">
        <f t="shared" si="8"/>
        <v>530.16</v>
      </c>
      <c r="BO48" s="64">
        <f t="shared" si="9"/>
        <v>0.82671957671957652</v>
      </c>
      <c r="BP48" s="64">
        <f t="shared" si="10"/>
        <v>0.83928571428571419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120</v>
      </c>
      <c r="Y51" s="798">
        <f t="shared" si="6"/>
        <v>120</v>
      </c>
      <c r="Z51" s="36">
        <f>IFERROR(IF(Y51=0,"",ROUNDUP(Y51/H51,0)*0.00902),"")</f>
        <v>0.27060000000000001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126.3</v>
      </c>
      <c r="BN51" s="64">
        <f t="shared" si="8"/>
        <v>126.3</v>
      </c>
      <c r="BO51" s="64">
        <f t="shared" si="9"/>
        <v>0.22727272727272729</v>
      </c>
      <c r="BP51" s="64">
        <f t="shared" si="10"/>
        <v>0.22727272727272729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76.296296296296291</v>
      </c>
      <c r="Y53" s="799">
        <f>IFERROR(Y47/H47,"0")+IFERROR(Y48/H48,"0")+IFERROR(Y49/H49,"0")+IFERROR(Y50/H50,"0")+IFERROR(Y51/H51,"0")+IFERROR(Y52/H52,"0")</f>
        <v>77</v>
      </c>
      <c r="Z53" s="799">
        <f>IFERROR(IF(Z47="",0,Z47),"0")+IFERROR(IF(Z48="",0,Z48),"0")+IFERROR(IF(Z49="",0,Z49),"0")+IFERROR(IF(Z50="",0,Z50),"0")+IFERROR(IF(Z51="",0,Z51),"0")+IFERROR(IF(Z52="",0,Z52),"0")</f>
        <v>1.2928499999999998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620</v>
      </c>
      <c r="Y54" s="799">
        <f>IFERROR(SUM(Y47:Y52),"0")</f>
        <v>627.6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100</v>
      </c>
      <c r="Y64" s="798">
        <f t="shared" si="11"/>
        <v>108</v>
      </c>
      <c r="Z64" s="36">
        <f>IFERROR(IF(Y64=0,"",ROUNDUP(Y64/H64,0)*0.02175),"")</f>
        <v>0.21749999999999997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104.44444444444444</v>
      </c>
      <c r="BN64" s="64">
        <f t="shared" si="13"/>
        <v>112.8</v>
      </c>
      <c r="BO64" s="64">
        <f t="shared" si="14"/>
        <v>0.16534391534391535</v>
      </c>
      <c r="BP64" s="64">
        <f t="shared" si="15"/>
        <v>0.17857142857142855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45</v>
      </c>
      <c r="Y69" s="798">
        <f t="shared" si="11"/>
        <v>45</v>
      </c>
      <c r="Z69" s="36">
        <f>IFERROR(IF(Y69=0,"",ROUNDUP(Y69/H69,0)*0.00902),"")</f>
        <v>9.0200000000000002E-2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47.099999999999994</v>
      </c>
      <c r="BN69" s="64">
        <f t="shared" si="13"/>
        <v>47.099999999999994</v>
      </c>
      <c r="BO69" s="64">
        <f t="shared" si="14"/>
        <v>7.575757575757576E-2</v>
      </c>
      <c r="BP69" s="64">
        <f t="shared" si="15"/>
        <v>7.575757575757576E-2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19.25925925925926</v>
      </c>
      <c r="Y70" s="799">
        <f>IFERROR(Y62/H62,"0")+IFERROR(Y63/H63,"0")+IFERROR(Y64/H64,"0")+IFERROR(Y65/H65,"0")+IFERROR(Y66/H66,"0")+IFERROR(Y67/H67,"0")+IFERROR(Y68/H68,"0")+IFERROR(Y69/H69,"0")</f>
        <v>20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0.30769999999999997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145</v>
      </c>
      <c r="Y71" s="799">
        <f>IFERROR(SUM(Y62:Y69),"0")</f>
        <v>153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300</v>
      </c>
      <c r="Y73" s="798">
        <f>IFERROR(IF(X73="",0,CEILING((X73/$H73),1)*$H73),"")</f>
        <v>302.40000000000003</v>
      </c>
      <c r="Z73" s="36">
        <f>IFERROR(IF(Y73=0,"",ROUNDUP(Y73/H73,0)*0.02175),"")</f>
        <v>0.60899999999999999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313.33333333333331</v>
      </c>
      <c r="BN73" s="64">
        <f>IFERROR(Y73*I73/H73,"0")</f>
        <v>315.83999999999997</v>
      </c>
      <c r="BO73" s="64">
        <f>IFERROR(1/J73*(X73/H73),"0")</f>
        <v>0.49603174603174593</v>
      </c>
      <c r="BP73" s="64">
        <f>IFERROR(1/J73*(Y73/H73),"0")</f>
        <v>0.5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54</v>
      </c>
      <c r="Y76" s="798">
        <f>IFERROR(IF(X76="",0,CEILING((X76/$H76),1)*$H76),"")</f>
        <v>54</v>
      </c>
      <c r="Z76" s="36">
        <f>IFERROR(IF(Y76=0,"",ROUNDUP(Y76/H76,0)*0.00651),"")</f>
        <v>0.13020000000000001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57.599999999999987</v>
      </c>
      <c r="BN76" s="64">
        <f>IFERROR(Y76*I76/H76,"0")</f>
        <v>57.599999999999987</v>
      </c>
      <c r="BO76" s="64">
        <f>IFERROR(1/J76*(X76/H76),"0")</f>
        <v>0.1098901098901099</v>
      </c>
      <c r="BP76" s="64">
        <f>IFERROR(1/J76*(Y76/H76),"0")</f>
        <v>0.1098901098901099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47.777777777777771</v>
      </c>
      <c r="Y77" s="799">
        <f>IFERROR(Y73/H73,"0")+IFERROR(Y74/H74,"0")+IFERROR(Y75/H75,"0")+IFERROR(Y76/H76,"0")</f>
        <v>48</v>
      </c>
      <c r="Z77" s="799">
        <f>IFERROR(IF(Z73="",0,Z73),"0")+IFERROR(IF(Z74="",0,Z74),"0")+IFERROR(IF(Z75="",0,Z75),"0")+IFERROR(IF(Z76="",0,Z76),"0")</f>
        <v>0.73919999999999997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354</v>
      </c>
      <c r="Y78" s="799">
        <f>IFERROR(SUM(Y73:Y76),"0")</f>
        <v>356.40000000000003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150</v>
      </c>
      <c r="Y105" s="798">
        <f>IFERROR(IF(X105="",0,CEILING((X105/$H105),1)*$H105),"")</f>
        <v>151.20000000000002</v>
      </c>
      <c r="Z105" s="36">
        <f>IFERROR(IF(Y105=0,"",ROUNDUP(Y105/H105,0)*0.02175),"")</f>
        <v>0.30449999999999999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156.66666666666666</v>
      </c>
      <c r="BN105" s="64">
        <f>IFERROR(Y105*I105/H105,"0")</f>
        <v>157.91999999999999</v>
      </c>
      <c r="BO105" s="64">
        <f>IFERROR(1/J105*(X105/H105),"0")</f>
        <v>0.24801587301587297</v>
      </c>
      <c r="BP105" s="64">
        <f>IFERROR(1/J105*(Y105/H105),"0")</f>
        <v>0.25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50</v>
      </c>
      <c r="Y107" s="798">
        <f>IFERROR(IF(X107="",0,CEILING((X107/$H107),1)*$H107),"")</f>
        <v>54</v>
      </c>
      <c r="Z107" s="36">
        <f>IFERROR(IF(Y107=0,"",ROUNDUP(Y107/H107,0)*0.00902),"")</f>
        <v>0.10824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52.333333333333336</v>
      </c>
      <c r="BN107" s="64">
        <f>IFERROR(Y107*I107/H107,"0")</f>
        <v>56.52</v>
      </c>
      <c r="BO107" s="64">
        <f>IFERROR(1/J107*(X107/H107),"0")</f>
        <v>8.4175084175084181E-2</v>
      </c>
      <c r="BP107" s="64">
        <f>IFERROR(1/J107*(Y107/H107),"0")</f>
        <v>9.0909090909090912E-2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25</v>
      </c>
      <c r="Y108" s="799">
        <f>IFERROR(Y105/H105,"0")+IFERROR(Y106/H106,"0")+IFERROR(Y107/H107,"0")</f>
        <v>26</v>
      </c>
      <c r="Z108" s="799">
        <f>IFERROR(IF(Z105="",0,Z105),"0")+IFERROR(IF(Z106="",0,Z106),"0")+IFERROR(IF(Z107="",0,Z107),"0")</f>
        <v>0.41274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200</v>
      </c>
      <c r="Y109" s="799">
        <f>IFERROR(SUM(Y105:Y107),"0")</f>
        <v>205.20000000000002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4">
        <v>4607091386967</v>
      </c>
      <c r="E111" s="805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200</v>
      </c>
      <c r="Y111" s="798">
        <f t="shared" ref="Y111:Y116" si="26">IFERROR(IF(X111="",0,CEILING((X111/$H111),1)*$H111),"")</f>
        <v>201.60000000000002</v>
      </c>
      <c r="Z111" s="36">
        <f>IFERROR(IF(Y111=0,"",ROUNDUP(Y111/H111,0)*0.02175),"")</f>
        <v>0.52200000000000002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213.42857142857144</v>
      </c>
      <c r="BN111" s="64">
        <f t="shared" ref="BN111:BN116" si="28">IFERROR(Y111*I111/H111,"0")</f>
        <v>215.13600000000002</v>
      </c>
      <c r="BO111" s="64">
        <f t="shared" ref="BO111:BO116" si="29">IFERROR(1/J111*(X111/H111),"0")</f>
        <v>0.42517006802721086</v>
      </c>
      <c r="BP111" s="64">
        <f t="shared" ref="BP111:BP116" si="30">IFERROR(1/J111*(Y111/H111),"0")</f>
        <v>0.42857142857142855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4">
        <v>4607091386967</v>
      </c>
      <c r="E112" s="805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236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23.80952380952381</v>
      </c>
      <c r="Y117" s="799">
        <f>IFERROR(Y111/H111,"0")+IFERROR(Y112/H112,"0")+IFERROR(Y113/H113,"0")+IFERROR(Y114/H114,"0")+IFERROR(Y115/H115,"0")+IFERROR(Y116/H116,"0")</f>
        <v>24</v>
      </c>
      <c r="Z117" s="799">
        <f>IFERROR(IF(Z111="",0,Z111),"0")+IFERROR(IF(Z112="",0,Z112),"0")+IFERROR(IF(Z113="",0,Z113),"0")+IFERROR(IF(Z114="",0,Z114),"0")+IFERROR(IF(Z115="",0,Z115),"0")+IFERROR(IF(Z116="",0,Z116),"0")</f>
        <v>0.52200000000000002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200</v>
      </c>
      <c r="Y118" s="799">
        <f>IFERROR(SUM(Y111:Y116),"0")</f>
        <v>201.60000000000002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4">
        <v>4680115882133</v>
      </c>
      <c r="E121" s="805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50</v>
      </c>
      <c r="Y121" s="798">
        <f>IFERROR(IF(X121="",0,CEILING((X121/$H121),1)*$H121),"")</f>
        <v>56</v>
      </c>
      <c r="Z121" s="36">
        <f>IFERROR(IF(Y121=0,"",ROUNDUP(Y121/H121,0)*0.02175),"")</f>
        <v>0.10874999999999999</v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52.142857142857146</v>
      </c>
      <c r="BN121" s="64">
        <f>IFERROR(Y121*I121/H121,"0")</f>
        <v>58.4</v>
      </c>
      <c r="BO121" s="64">
        <f>IFERROR(1/J121*(X121/H121),"0")</f>
        <v>7.9719387755102039E-2</v>
      </c>
      <c r="BP121" s="64">
        <f>IFERROR(1/J121*(Y121/H121),"0")</f>
        <v>8.9285714285714274E-2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4">
        <v>4680115882133</v>
      </c>
      <c r="E122" s="805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4.4642857142857144</v>
      </c>
      <c r="Y126" s="799">
        <f>IFERROR(Y121/H121,"0")+IFERROR(Y122/H122,"0")+IFERROR(Y123/H123,"0")+IFERROR(Y124/H124,"0")+IFERROR(Y125/H125,"0")</f>
        <v>5</v>
      </c>
      <c r="Z126" s="799">
        <f>IFERROR(IF(Z121="",0,Z121),"0")+IFERROR(IF(Z122="",0,Z122),"0")+IFERROR(IF(Z123="",0,Z123),"0")+IFERROR(IF(Z124="",0,Z124),"0")+IFERROR(IF(Z125="",0,Z125),"0")</f>
        <v>0.10874999999999999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50</v>
      </c>
      <c r="Y127" s="799">
        <f>IFERROR(SUM(Y121:Y125),"0")</f>
        <v>56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210</v>
      </c>
      <c r="Y136" s="798">
        <f t="shared" ref="Y136:Y142" si="31">IFERROR(IF(X136="",0,CEILING((X136/$H136),1)*$H136),"")</f>
        <v>210</v>
      </c>
      <c r="Z136" s="36">
        <f>IFERROR(IF(Y136=0,"",ROUNDUP(Y136/H136,0)*0.02175),"")</f>
        <v>0.54374999999999996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223.95</v>
      </c>
      <c r="BN136" s="64">
        <f t="shared" ref="BN136:BN142" si="33">IFERROR(Y136*I136/H136,"0")</f>
        <v>223.95</v>
      </c>
      <c r="BO136" s="64">
        <f t="shared" ref="BO136:BO142" si="34">IFERROR(1/J136*(X136/H136),"0")</f>
        <v>0.4464285714285714</v>
      </c>
      <c r="BP136" s="64">
        <f t="shared" ref="BP136:BP142" si="35">IFERROR(1/J136*(Y136/H136),"0")</f>
        <v>0.4464285714285714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25</v>
      </c>
      <c r="Y143" s="799">
        <f>IFERROR(Y136/H136,"0")+IFERROR(Y137/H137,"0")+IFERROR(Y138/H138,"0")+IFERROR(Y139/H139,"0")+IFERROR(Y140/H140,"0")+IFERROR(Y141/H141,"0")+IFERROR(Y142/H142,"0")</f>
        <v>25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0.54374999999999996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210</v>
      </c>
      <c r="Y144" s="799">
        <f>IFERROR(SUM(Y136:Y142),"0")</f>
        <v>210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4301011564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60</v>
      </c>
      <c r="Y175" s="798">
        <f>IFERROR(IF(X175="",0,CEILING((X175/$H175),1)*$H175),"")</f>
        <v>63</v>
      </c>
      <c r="Z175" s="36">
        <f>IFERROR(IF(Y175=0,"",ROUNDUP(Y175/H175,0)*0.00902),"")</f>
        <v>0.1353</v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64.285714285714278</v>
      </c>
      <c r="BN175" s="64">
        <f>IFERROR(Y175*I175/H175,"0")</f>
        <v>67.5</v>
      </c>
      <c r="BO175" s="64">
        <f>IFERROR(1/J175*(X175/H175),"0")</f>
        <v>0.10822510822510822</v>
      </c>
      <c r="BP175" s="64">
        <f>IFERROR(1/J175*(Y175/H175),"0")</f>
        <v>0.11363636363636365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80</v>
      </c>
      <c r="Y176" s="798">
        <f>IFERROR(IF(X176="",0,CEILING((X176/$H176),1)*$H176),"")</f>
        <v>81</v>
      </c>
      <c r="Z176" s="36">
        <f>IFERROR(IF(Y176=0,"",ROUNDUP(Y176/H176,0)*0.02175),"")</f>
        <v>0.19574999999999998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85.600000000000009</v>
      </c>
      <c r="BN176" s="64">
        <f>IFERROR(Y176*I176/H176,"0")</f>
        <v>86.670000000000016</v>
      </c>
      <c r="BO176" s="64">
        <f>IFERROR(1/J176*(X176/H176),"0")</f>
        <v>0.15873015873015872</v>
      </c>
      <c r="BP176" s="64">
        <f>IFERROR(1/J176*(Y176/H176),"0")</f>
        <v>0.1607142857142857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23.174603174603174</v>
      </c>
      <c r="Y179" s="799">
        <f>IFERROR(Y174/H174,"0")+IFERROR(Y175/H175,"0")+IFERROR(Y176/H176,"0")+IFERROR(Y177/H177,"0")+IFERROR(Y178/H178,"0")</f>
        <v>24</v>
      </c>
      <c r="Z179" s="799">
        <f>IFERROR(IF(Z174="",0,Z174),"0")+IFERROR(IF(Z175="",0,Z175),"0")+IFERROR(IF(Z176="",0,Z176),"0")+IFERROR(IF(Z177="",0,Z177),"0")+IFERROR(IF(Z178="",0,Z178),"0")</f>
        <v>0.33104999999999996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140</v>
      </c>
      <c r="Y180" s="799">
        <f>IFERROR(SUM(Y174:Y178),"0")</f>
        <v>144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7</v>
      </c>
      <c r="Y196" s="798">
        <f t="shared" si="36"/>
        <v>8.4</v>
      </c>
      <c r="Z196" s="36">
        <f>IFERROR(IF(Y196=0,"",ROUNDUP(Y196/H196,0)*0.00502),"")</f>
        <v>2.0080000000000001E-2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7.4333333333333327</v>
      </c>
      <c r="BN196" s="64">
        <f t="shared" si="38"/>
        <v>8.92</v>
      </c>
      <c r="BO196" s="64">
        <f t="shared" si="39"/>
        <v>1.4245014245014245E-2</v>
      </c>
      <c r="BP196" s="64">
        <f t="shared" si="40"/>
        <v>1.7094017094017096E-2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3.333333333333333</v>
      </c>
      <c r="Y201" s="799">
        <f>IFERROR(Y193/H193,"0")+IFERROR(Y194/H194,"0")+IFERROR(Y195/H195,"0")+IFERROR(Y196/H196,"0")+IFERROR(Y197/H197,"0")+IFERROR(Y198/H198,"0")+IFERROR(Y199/H199,"0")+IFERROR(Y200/H200,"0")</f>
        <v>4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2.0080000000000001E-2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7</v>
      </c>
      <c r="Y202" s="799">
        <f>IFERROR(SUM(Y193:Y200),"0")</f>
        <v>8.4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60</v>
      </c>
      <c r="Y215" s="798">
        <f t="shared" ref="Y215:Y222" si="41">IFERROR(IF(X215="",0,CEILING((X215/$H215),1)*$H215),"")</f>
        <v>64.800000000000011</v>
      </c>
      <c r="Z215" s="36">
        <f>IFERROR(IF(Y215=0,"",ROUNDUP(Y215/H215,0)*0.00902),"")</f>
        <v>0.10824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62.333333333333336</v>
      </c>
      <c r="BN215" s="64">
        <f t="shared" ref="BN215:BN222" si="43">IFERROR(Y215*I215/H215,"0")</f>
        <v>67.320000000000007</v>
      </c>
      <c r="BO215" s="64">
        <f t="shared" ref="BO215:BO222" si="44">IFERROR(1/J215*(X215/H215),"0")</f>
        <v>8.4175084175084181E-2</v>
      </c>
      <c r="BP215" s="64">
        <f t="shared" ref="BP215:BP222" si="45">IFERROR(1/J215*(Y215/H215),"0")</f>
        <v>9.0909090909090925E-2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60</v>
      </c>
      <c r="Y216" s="798">
        <f t="shared" si="41"/>
        <v>64.800000000000011</v>
      </c>
      <c r="Z216" s="36">
        <f>IFERROR(IF(Y216=0,"",ROUNDUP(Y216/H216,0)*0.00902),"")</f>
        <v>0.10824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62.333333333333336</v>
      </c>
      <c r="BN216" s="64">
        <f t="shared" si="43"/>
        <v>67.320000000000007</v>
      </c>
      <c r="BO216" s="64">
        <f t="shared" si="44"/>
        <v>8.4175084175084181E-2</v>
      </c>
      <c r="BP216" s="64">
        <f t="shared" si="45"/>
        <v>9.0909090909090925E-2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27</v>
      </c>
      <c r="Y217" s="798">
        <f t="shared" si="41"/>
        <v>27</v>
      </c>
      <c r="Z217" s="36">
        <f>IFERROR(IF(Y217=0,"",ROUNDUP(Y217/H217,0)*0.00902),"")</f>
        <v>4.5100000000000001E-2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28.049999999999997</v>
      </c>
      <c r="BN217" s="64">
        <f t="shared" si="43"/>
        <v>28.049999999999997</v>
      </c>
      <c r="BO217" s="64">
        <f t="shared" si="44"/>
        <v>3.787878787878788E-2</v>
      </c>
      <c r="BP217" s="64">
        <f t="shared" si="45"/>
        <v>3.787878787878788E-2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27.222222222222221</v>
      </c>
      <c r="Y223" s="799">
        <f>IFERROR(Y215/H215,"0")+IFERROR(Y216/H216,"0")+IFERROR(Y217/H217,"0")+IFERROR(Y218/H218,"0")+IFERROR(Y219/H219,"0")+IFERROR(Y220/H220,"0")+IFERROR(Y221/H221,"0")+IFERROR(Y222/H222,"0")</f>
        <v>29.000000000000004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0.26158000000000003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147</v>
      </c>
      <c r="Y224" s="799">
        <f>IFERROR(SUM(Y215:Y222),"0")</f>
        <v>156.60000000000002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4301060360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4301060404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0" t="s">
        <v>416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4301011717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4301011945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4301011733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1">
        <v>4301011944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4301011826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1">
        <v>4301011942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1">
        <v>4301011941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4301011910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21</v>
      </c>
      <c r="Y346" s="798">
        <f>IFERROR(IF(X346="",0,CEILING((X346/$H346),1)*$H346),"")</f>
        <v>21</v>
      </c>
      <c r="Z346" s="36">
        <f>IFERROR(IF(Y346=0,"",ROUNDUP(Y346/H346,0)*0.00502),"")</f>
        <v>5.0200000000000002E-2</v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22</v>
      </c>
      <c r="BN346" s="64">
        <f>IFERROR(Y346*I346/H346,"0")</f>
        <v>22</v>
      </c>
      <c r="BO346" s="64">
        <f>IFERROR(1/J346*(X346/H346),"0")</f>
        <v>4.2735042735042736E-2</v>
      </c>
      <c r="BP346" s="64">
        <f>IFERROR(1/J346*(Y346/H346),"0")</f>
        <v>4.2735042735042736E-2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10</v>
      </c>
      <c r="Y348" s="799">
        <f>IFERROR(Y346/H346,"0")+IFERROR(Y347/H347,"0")</f>
        <v>10</v>
      </c>
      <c r="Z348" s="799">
        <f>IFERROR(IF(Z346="",0,Z346),"0")+IFERROR(IF(Z347="",0,Z347),"0")</f>
        <v>5.0200000000000002E-2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21</v>
      </c>
      <c r="Y349" s="799">
        <f>IFERROR(SUM(Y346:Y347),"0")</f>
        <v>21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2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4301011911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30</v>
      </c>
      <c r="Y368" s="798">
        <f>IFERROR(IF(X368="",0,CEILING((X368/$H368),1)*$H368),"")</f>
        <v>33.6</v>
      </c>
      <c r="Z368" s="36">
        <f>IFERROR(IF(Y368=0,"",ROUNDUP(Y368/H368,0)*0.00902),"")</f>
        <v>7.2160000000000002E-2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31.928571428571427</v>
      </c>
      <c r="BN368" s="64">
        <f>IFERROR(Y368*I368/H368,"0")</f>
        <v>35.76</v>
      </c>
      <c r="BO368" s="64">
        <f>IFERROR(1/J368*(X368/H368),"0")</f>
        <v>5.4112554112554112E-2</v>
      </c>
      <c r="BP368" s="64">
        <f>IFERROR(1/J368*(Y368/H368),"0")</f>
        <v>6.0606060606060608E-2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7</v>
      </c>
      <c r="Y370" s="798">
        <f>IFERROR(IF(X370="",0,CEILING((X370/$H370),1)*$H370),"")</f>
        <v>8.4</v>
      </c>
      <c r="Z370" s="36">
        <f>IFERROR(IF(Y370=0,"",ROUNDUP(Y370/H370,0)*0.00502),"")</f>
        <v>2.0080000000000001E-2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7.4333333333333327</v>
      </c>
      <c r="BN370" s="64">
        <f>IFERROR(Y370*I370/H370,"0")</f>
        <v>8.92</v>
      </c>
      <c r="BO370" s="64">
        <f>IFERROR(1/J370*(X370/H370),"0")</f>
        <v>1.4245014245014245E-2</v>
      </c>
      <c r="BP370" s="64">
        <f>IFERROR(1/J370*(Y370/H370),"0")</f>
        <v>1.7094017094017096E-2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10.476190476190474</v>
      </c>
      <c r="Y371" s="799">
        <f>IFERROR(Y367/H367,"0")+IFERROR(Y368/H368,"0")+IFERROR(Y369/H369,"0")+IFERROR(Y370/H370,"0")</f>
        <v>12</v>
      </c>
      <c r="Z371" s="799">
        <f>IFERROR(IF(Z367="",0,Z367),"0")+IFERROR(IF(Z368="",0,Z368),"0")+IFERROR(IF(Z369="",0,Z369),"0")+IFERROR(IF(Z370="",0,Z370),"0")</f>
        <v>9.2240000000000003E-2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37</v>
      </c>
      <c r="Y372" s="799">
        <f>IFERROR(SUM(Y367:Y370),"0")</f>
        <v>42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200</v>
      </c>
      <c r="Y374" s="798">
        <f t="shared" ref="Y374:Y379" si="82">IFERROR(IF(X374="",0,CEILING((X374/$H374),1)*$H374),"")</f>
        <v>202.79999999999998</v>
      </c>
      <c r="Z374" s="36">
        <f>IFERROR(IF(Y374=0,"",ROUNDUP(Y374/H374,0)*0.02175),"")</f>
        <v>0.5655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214.30769230769232</v>
      </c>
      <c r="BN374" s="64">
        <f t="shared" ref="BN374:BN379" si="84">IFERROR(Y374*I374/H374,"0")</f>
        <v>217.30800000000002</v>
      </c>
      <c r="BO374" s="64">
        <f t="shared" ref="BO374:BO379" si="85">IFERROR(1/J374*(X374/H374),"0")</f>
        <v>0.45787545787545786</v>
      </c>
      <c r="BP374" s="64">
        <f t="shared" ref="BP374:BP379" si="86">IFERROR(1/J374*(Y374/H374),"0")</f>
        <v>0.46428571428571425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25.641025641025642</v>
      </c>
      <c r="Y380" s="799">
        <f>IFERROR(Y374/H374,"0")+IFERROR(Y375/H375,"0")+IFERROR(Y376/H376,"0")+IFERROR(Y377/H377,"0")+IFERROR(Y378/H378,"0")+IFERROR(Y379/H379,"0")</f>
        <v>26</v>
      </c>
      <c r="Z380" s="799">
        <f>IFERROR(IF(Z374="",0,Z374),"0")+IFERROR(IF(Z375="",0,Z375),"0")+IFERROR(IF(Z376="",0,Z376),"0")+IFERROR(IF(Z377="",0,Z377),"0")+IFERROR(IF(Z378="",0,Z378),"0")+IFERROR(IF(Z379="",0,Z379),"0")</f>
        <v>0.5655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200</v>
      </c>
      <c r="Y381" s="799">
        <f>IFERROR(SUM(Y374:Y379),"0")</f>
        <v>202.79999999999998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10.5</v>
      </c>
      <c r="Y410" s="798">
        <f>IFERROR(IF(X410="",0,CEILING((X410/$H410),1)*$H410),"")</f>
        <v>10.5</v>
      </c>
      <c r="Z410" s="36">
        <f>IFERROR(IF(Y410=0,"",ROUNDUP(Y410/H410,0)*0.00651),"")</f>
        <v>3.2550000000000003E-2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11.7</v>
      </c>
      <c r="BN410" s="64">
        <f>IFERROR(Y410*I410/H410,"0")</f>
        <v>11.7</v>
      </c>
      <c r="BO410" s="64">
        <f>IFERROR(1/J410*(X410/H410),"0")</f>
        <v>2.7472527472527476E-2</v>
      </c>
      <c r="BP410" s="64">
        <f>IFERROR(1/J410*(Y410/H410),"0")</f>
        <v>2.7472527472527476E-2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5</v>
      </c>
      <c r="Y411" s="799">
        <f>IFERROR(Y408/H408,"0")+IFERROR(Y409/H409,"0")+IFERROR(Y410/H410,"0")</f>
        <v>5</v>
      </c>
      <c r="Z411" s="799">
        <f>IFERROR(IF(Z408="",0,Z408),"0")+IFERROR(IF(Z409="",0,Z409),"0")+IFERROR(IF(Z410="",0,Z410),"0")</f>
        <v>3.2550000000000003E-2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10.5</v>
      </c>
      <c r="Y412" s="799">
        <f>IFERROR(SUM(Y408:Y410),"0")</f>
        <v>10.5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250</v>
      </c>
      <c r="Y417" s="798">
        <f t="shared" si="87"/>
        <v>255</v>
      </c>
      <c r="Z417" s="36">
        <f>IFERROR(IF(Y417=0,"",ROUNDUP(Y417/H417,0)*0.02175),"")</f>
        <v>0.36974999999999997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258</v>
      </c>
      <c r="BN417" s="64">
        <f t="shared" si="89"/>
        <v>263.16000000000003</v>
      </c>
      <c r="BO417" s="64">
        <f t="shared" si="90"/>
        <v>0.34722222222222221</v>
      </c>
      <c r="BP417" s="64">
        <f t="shared" si="91"/>
        <v>0.35416666666666663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350</v>
      </c>
      <c r="Y419" s="798">
        <f t="shared" si="87"/>
        <v>360</v>
      </c>
      <c r="Z419" s="36">
        <f>IFERROR(IF(Y419=0,"",ROUNDUP(Y419/H419,0)*0.02175),"")</f>
        <v>0.52200000000000002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361.2</v>
      </c>
      <c r="BN419" s="64">
        <f t="shared" si="89"/>
        <v>371.52000000000004</v>
      </c>
      <c r="BO419" s="64">
        <f t="shared" si="90"/>
        <v>0.48611111111111105</v>
      </c>
      <c r="BP419" s="64">
        <f t="shared" si="91"/>
        <v>0.5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900</v>
      </c>
      <c r="Y420" s="798">
        <f t="shared" si="87"/>
        <v>900</v>
      </c>
      <c r="Z420" s="36">
        <f>IFERROR(IF(Y420=0,"",ROUNDUP(Y420/H420,0)*0.02175),"")</f>
        <v>1.3049999999999999</v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928.8</v>
      </c>
      <c r="BN420" s="64">
        <f t="shared" si="89"/>
        <v>928.8</v>
      </c>
      <c r="BO420" s="64">
        <f t="shared" si="90"/>
        <v>1.25</v>
      </c>
      <c r="BP420" s="64">
        <f t="shared" si="91"/>
        <v>1.25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4">
        <v>4607091383997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670</v>
      </c>
      <c r="B422" s="54" t="s">
        <v>676</v>
      </c>
      <c r="C422" s="31">
        <v>4301011943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2.1967499999999998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1500</v>
      </c>
      <c r="Y428" s="799">
        <f>IFERROR(SUM(Y416:Y426),"0")</f>
        <v>1515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300</v>
      </c>
      <c r="Y430" s="798">
        <f>IFERROR(IF(X430="",0,CEILING((X430/$H430),1)*$H430),"")</f>
        <v>300</v>
      </c>
      <c r="Z430" s="36">
        <f>IFERROR(IF(Y430=0,"",ROUNDUP(Y430/H430,0)*0.02175),"")</f>
        <v>0.43499999999999994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309.60000000000002</v>
      </c>
      <c r="BN430" s="64">
        <f>IFERROR(Y430*I430/H430,"0")</f>
        <v>309.60000000000002</v>
      </c>
      <c r="BO430" s="64">
        <f>IFERROR(1/J430*(X430/H430),"0")</f>
        <v>0.41666666666666663</v>
      </c>
      <c r="BP430" s="64">
        <f>IFERROR(1/J430*(Y430/H430),"0")</f>
        <v>0.41666666666666663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20</v>
      </c>
      <c r="Y432" s="799">
        <f>IFERROR(Y430/H430,"0")+IFERROR(Y431/H431,"0")</f>
        <v>20</v>
      </c>
      <c r="Z432" s="799">
        <f>IFERROR(IF(Z430="",0,Z430),"0")+IFERROR(IF(Z431="",0,Z431),"0")</f>
        <v>0.43499999999999994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300</v>
      </c>
      <c r="Y433" s="799">
        <f>IFERROR(SUM(Y430:Y431),"0")</f>
        <v>300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4301011483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4301011873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4301011655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4301011872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150</v>
      </c>
      <c r="Y450" s="798">
        <f t="shared" si="92"/>
        <v>151.20000000000002</v>
      </c>
      <c r="Z450" s="36">
        <f t="shared" si="93"/>
        <v>0.30449999999999999</v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156.66666666666666</v>
      </c>
      <c r="BN450" s="64">
        <f t="shared" si="95"/>
        <v>157.91999999999999</v>
      </c>
      <c r="BO450" s="64">
        <f t="shared" si="96"/>
        <v>0.24801587301587297</v>
      </c>
      <c r="BP450" s="64">
        <f t="shared" si="97"/>
        <v>0.25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600</v>
      </c>
      <c r="Y451" s="798">
        <f t="shared" si="92"/>
        <v>600</v>
      </c>
      <c r="Z451" s="36">
        <f t="shared" si="93"/>
        <v>1.0874999999999999</v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624</v>
      </c>
      <c r="BN451" s="64">
        <f t="shared" si="95"/>
        <v>624</v>
      </c>
      <c r="BO451" s="64">
        <f t="shared" si="96"/>
        <v>0.89285714285714279</v>
      </c>
      <c r="BP451" s="64">
        <f t="shared" si="97"/>
        <v>0.89285714285714279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80</v>
      </c>
      <c r="Y452" s="798">
        <f t="shared" si="92"/>
        <v>80</v>
      </c>
      <c r="Z452" s="36">
        <f>IFERROR(IF(Y452=0,"",ROUNDUP(Y452/H452,0)*0.00902),"")</f>
        <v>0.1804</v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84.2</v>
      </c>
      <c r="BN452" s="64">
        <f t="shared" si="95"/>
        <v>84.2</v>
      </c>
      <c r="BO452" s="64">
        <f t="shared" si="96"/>
        <v>0.15151515151515152</v>
      </c>
      <c r="BP452" s="64">
        <f t="shared" si="97"/>
        <v>0.15151515151515152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83.888888888888886</v>
      </c>
      <c r="Y453" s="799">
        <f>IFERROR(Y445/H445,"0")+IFERROR(Y446/H446,"0")+IFERROR(Y447/H447,"0")+IFERROR(Y448/H448,"0")+IFERROR(Y449/H449,"0")+IFERROR(Y450/H450,"0")+IFERROR(Y451/H451,"0")+IFERROR(Y452/H452,"0")</f>
        <v>84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1.5724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830</v>
      </c>
      <c r="Y454" s="799">
        <f>IFERROR(SUM(Y445:Y452),"0")</f>
        <v>831.2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600</v>
      </c>
      <c r="Y461" s="798">
        <f>IFERROR(IF(X461="",0,CEILING((X461/$H461),1)*$H461),"")</f>
        <v>603</v>
      </c>
      <c r="Z461" s="36">
        <f>IFERROR(IF(Y461=0,"",ROUNDUP(Y461/H461,0)*0.02175),"")</f>
        <v>1.4572499999999999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637.59999999999991</v>
      </c>
      <c r="BN461" s="64">
        <f>IFERROR(Y461*I461/H461,"0")</f>
        <v>640.78800000000001</v>
      </c>
      <c r="BO461" s="64">
        <f>IFERROR(1/J461*(X461/H461),"0")</f>
        <v>1.1904761904761905</v>
      </c>
      <c r="BP461" s="64">
        <f>IFERROR(1/J461*(Y461/H461),"0")</f>
        <v>1.1964285714285714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80</v>
      </c>
      <c r="Y464" s="798">
        <f>IFERROR(IF(X464="",0,CEILING((X464/$H464),1)*$H464),"")</f>
        <v>81.599999999999994</v>
      </c>
      <c r="Z464" s="36">
        <f>IFERROR(IF(Y464=0,"",ROUNDUP(Y464/H464,0)*0.00651),"")</f>
        <v>0.22134000000000001</v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88.800000000000011</v>
      </c>
      <c r="BN464" s="64">
        <f>IFERROR(Y464*I464/H464,"0")</f>
        <v>90.575999999999993</v>
      </c>
      <c r="BO464" s="64">
        <f>IFERROR(1/J464*(X464/H464),"0")</f>
        <v>0.18315018315018317</v>
      </c>
      <c r="BP464" s="64">
        <f>IFERROR(1/J464*(Y464/H464),"0")</f>
        <v>0.18681318681318682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100</v>
      </c>
      <c r="Y466" s="799">
        <f>IFERROR(Y461/H461,"0")+IFERROR(Y462/H462,"0")+IFERROR(Y463/H463,"0")+IFERROR(Y464/H464,"0")+IFERROR(Y465/H465,"0")</f>
        <v>101</v>
      </c>
      <c r="Z466" s="799">
        <f>IFERROR(IF(Z461="",0,Z461),"0")+IFERROR(IF(Z462="",0,Z462),"0")+IFERROR(IF(Z463="",0,Z463),"0")+IFERROR(IF(Z464="",0,Z464),"0")+IFERROR(IF(Z465="",0,Z465),"0")</f>
        <v>1.67859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680</v>
      </c>
      <c r="Y467" s="799">
        <f>IFERROR(SUM(Y461:Y465),"0")</f>
        <v>684.6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6">
        <f>IFERROR(IF(Y479=0,"",ROUNDUP(Y479/H479,0)*0.00902),"")</f>
        <v>3.6080000000000001E-2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20.777777777777779</v>
      </c>
      <c r="BN479" s="64">
        <f t="shared" ref="BN479:BN499" si="100">IFERROR(Y479*I479/H479,"0")</f>
        <v>22.44</v>
      </c>
      <c r="BO479" s="64">
        <f t="shared" ref="BO479:BO499" si="101">IFERROR(1/J479*(X479/H479),"0")</f>
        <v>2.8058361391694722E-2</v>
      </c>
      <c r="BP479" s="64">
        <f t="shared" ref="BP479:BP499" si="102">IFERROR(1/J479*(Y479/H479),"0")</f>
        <v>3.0303030303030304E-2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20</v>
      </c>
      <c r="Y482" s="798">
        <f t="shared" si="98"/>
        <v>21</v>
      </c>
      <c r="Z482" s="36">
        <f>IFERROR(IF(Y482=0,"",ROUNDUP(Y482/H482,0)*0.00902),"")</f>
        <v>4.5100000000000001E-2</v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21.142857142857146</v>
      </c>
      <c r="BN482" s="64">
        <f t="shared" si="100"/>
        <v>22.200000000000003</v>
      </c>
      <c r="BO482" s="64">
        <f t="shared" si="101"/>
        <v>3.6075036075036072E-2</v>
      </c>
      <c r="BP482" s="64">
        <f t="shared" si="102"/>
        <v>3.787878787878788E-2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7</v>
      </c>
      <c r="Y486" s="798">
        <f t="shared" si="98"/>
        <v>8.4</v>
      </c>
      <c r="Z486" s="36">
        <f t="shared" si="103"/>
        <v>2.0080000000000001E-2</v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7.4333333333333327</v>
      </c>
      <c r="BN486" s="64">
        <f t="shared" si="100"/>
        <v>8.92</v>
      </c>
      <c r="BO486" s="64">
        <f t="shared" si="101"/>
        <v>1.4245014245014245E-2</v>
      </c>
      <c r="BP486" s="64">
        <f t="shared" si="102"/>
        <v>1.7094017094017096E-2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4301031374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">
        <v>775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1">
        <v>4301031336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4301031255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1">
        <v>4301031338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4301031368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4" t="s">
        <v>797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11.798941798941797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13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0.10126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47</v>
      </c>
      <c r="Y501" s="799">
        <f>IFERROR(SUM(Y479:Y499),"0")</f>
        <v>51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25</v>
      </c>
      <c r="Y518" s="798">
        <f>IFERROR(IF(X518="",0,CEILING((X518/$H518),1)*$H518),"")</f>
        <v>27</v>
      </c>
      <c r="Z518" s="36">
        <f>IFERROR(IF(Y518=0,"",ROUNDUP(Y518/H518,0)*0.00902),"")</f>
        <v>4.5100000000000001E-2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25.972222222222221</v>
      </c>
      <c r="BN518" s="64">
        <f>IFERROR(Y518*I518/H518,"0")</f>
        <v>28.049999999999997</v>
      </c>
      <c r="BO518" s="64">
        <f>IFERROR(1/J518*(X518/H518),"0")</f>
        <v>3.5072951739618406E-2</v>
      </c>
      <c r="BP518" s="64">
        <f>IFERROR(1/J518*(Y518/H518),"0")</f>
        <v>3.787878787878788E-2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4.6296296296296298</v>
      </c>
      <c r="Y523" s="799">
        <f>IFERROR(Y518/H518,"0")+IFERROR(Y519/H519,"0")+IFERROR(Y520/H520,"0")+IFERROR(Y521/H521,"0")+IFERROR(Y522/H522,"0")</f>
        <v>5</v>
      </c>
      <c r="Z523" s="799">
        <f>IFERROR(IF(Z518="",0,Z518),"0")+IFERROR(IF(Z519="",0,Z519),"0")+IFERROR(IF(Z520="",0,Z520),"0")+IFERROR(IF(Z521="",0,Z521),"0")+IFERROR(IF(Z522="",0,Z522),"0")</f>
        <v>4.5100000000000001E-2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25</v>
      </c>
      <c r="Y524" s="799">
        <f>IFERROR(SUM(Y518:Y522),"0")</f>
        <v>27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4301031291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1">
        <v>4301031347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8" t="s">
        <v>846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4301031416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887" t="s">
        <v>849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1">
        <v>4301031329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40</v>
      </c>
      <c r="Y551" s="798">
        <f t="shared" ref="Y551:Y565" si="109">IFERROR(IF(X551="",0,CEILING((X551/$H551),1)*$H551),"")</f>
        <v>42.24</v>
      </c>
      <c r="Z551" s="36">
        <f t="shared" ref="Z551:Z556" si="110">IFERROR(IF(Y551=0,"",ROUNDUP(Y551/H551,0)*0.01196),"")</f>
        <v>9.5680000000000001E-2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42.727272727272727</v>
      </c>
      <c r="BN551" s="64">
        <f t="shared" ref="BN551:BN565" si="112">IFERROR(Y551*I551/H551,"0")</f>
        <v>45.12</v>
      </c>
      <c r="BO551" s="64">
        <f t="shared" ref="BO551:BO565" si="113">IFERROR(1/J551*(X551/H551),"0")</f>
        <v>7.2843822843822847E-2</v>
      </c>
      <c r="BP551" s="64">
        <f t="shared" ref="BP551:BP565" si="114">IFERROR(1/J551*(Y551/H551),"0")</f>
        <v>7.6923076923076927E-2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30</v>
      </c>
      <c r="Y552" s="798">
        <f t="shared" si="109"/>
        <v>31.68</v>
      </c>
      <c r="Z552" s="36">
        <f t="shared" si="110"/>
        <v>7.1760000000000004E-2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32.04545454545454</v>
      </c>
      <c r="BN552" s="64">
        <f t="shared" si="112"/>
        <v>33.839999999999996</v>
      </c>
      <c r="BO552" s="64">
        <f t="shared" si="113"/>
        <v>5.4632867132867136E-2</v>
      </c>
      <c r="BP552" s="64">
        <f t="shared" si="114"/>
        <v>5.7692307692307696E-2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40</v>
      </c>
      <c r="Y554" s="798">
        <f t="shared" si="109"/>
        <v>42.24</v>
      </c>
      <c r="Z554" s="36">
        <f t="shared" si="110"/>
        <v>9.5680000000000001E-2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42.727272727272727</v>
      </c>
      <c r="BN554" s="64">
        <f t="shared" si="112"/>
        <v>45.12</v>
      </c>
      <c r="BO554" s="64">
        <f t="shared" si="113"/>
        <v>7.2843822843822847E-2</v>
      </c>
      <c r="BP554" s="64">
        <f t="shared" si="114"/>
        <v>7.6923076923076927E-2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60</v>
      </c>
      <c r="Y556" s="798">
        <f t="shared" si="109"/>
        <v>63.36</v>
      </c>
      <c r="Z556" s="36">
        <f t="shared" si="110"/>
        <v>0.14352000000000001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64.090909090909079</v>
      </c>
      <c r="BN556" s="64">
        <f t="shared" si="112"/>
        <v>67.679999999999993</v>
      </c>
      <c r="BO556" s="64">
        <f t="shared" si="113"/>
        <v>0.10926573426573427</v>
      </c>
      <c r="BP556" s="64">
        <f t="shared" si="114"/>
        <v>0.11538461538461539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32.196969696969695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34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0.40664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170</v>
      </c>
      <c r="Y567" s="799">
        <f>IFERROR(SUM(Y551:Y565),"0")</f>
        <v>179.51999999999998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70</v>
      </c>
      <c r="Y569" s="798">
        <f>IFERROR(IF(X569="",0,CEILING((X569/$H569),1)*$H569),"")</f>
        <v>73.92</v>
      </c>
      <c r="Z569" s="36">
        <f>IFERROR(IF(Y569=0,"",ROUNDUP(Y569/H569,0)*0.01196),"")</f>
        <v>0.16744000000000001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74.772727272727266</v>
      </c>
      <c r="BN569" s="64">
        <f>IFERROR(Y569*I569/H569,"0")</f>
        <v>78.959999999999994</v>
      </c>
      <c r="BO569" s="64">
        <f>IFERROR(1/J569*(X569/H569),"0")</f>
        <v>0.12747668997668998</v>
      </c>
      <c r="BP569" s="64">
        <f>IFERROR(1/J569*(Y569/H569),"0")</f>
        <v>0.13461538461538464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13.257575757575758</v>
      </c>
      <c r="Y574" s="799">
        <f>IFERROR(Y569/H569,"0")+IFERROR(Y570/H570,"0")+IFERROR(Y571/H571,"0")+IFERROR(Y572/H572,"0")+IFERROR(Y573/H573,"0")</f>
        <v>14</v>
      </c>
      <c r="Z574" s="799">
        <f>IFERROR(IF(Z569="",0,Z569),"0")+IFERROR(IF(Z570="",0,Z570),"0")+IFERROR(IF(Z571="",0,Z571),"0")+IFERROR(IF(Z572="",0,Z572),"0")+IFERROR(IF(Z573="",0,Z573),"0")</f>
        <v>0.16744000000000001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70</v>
      </c>
      <c r="Y575" s="799">
        <f>IFERROR(SUM(Y569:Y573),"0")</f>
        <v>73.92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30</v>
      </c>
      <c r="Y577" s="798">
        <f t="shared" ref="Y577:Y591" si="115">IFERROR(IF(X577="",0,CEILING((X577/$H577),1)*$H577),"")</f>
        <v>31.68</v>
      </c>
      <c r="Z577" s="36">
        <f t="shared" ref="Z577:Z582" si="116">IFERROR(IF(Y577=0,"",ROUNDUP(Y577/H577,0)*0.01196),"")</f>
        <v>7.1760000000000004E-2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32.04545454545454</v>
      </c>
      <c r="BN577" s="64">
        <f t="shared" ref="BN577:BN591" si="118">IFERROR(Y577*I577/H577,"0")</f>
        <v>33.839999999999996</v>
      </c>
      <c r="BO577" s="64">
        <f t="shared" ref="BO577:BO591" si="119">IFERROR(1/J577*(X577/H577),"0")</f>
        <v>5.4632867132867136E-2</v>
      </c>
      <c r="BP577" s="64">
        <f t="shared" ref="BP577:BP591" si="120">IFERROR(1/J577*(Y577/H577),"0")</f>
        <v>5.7692307692307696E-2</v>
      </c>
    </row>
    <row r="578" spans="1:68" ht="27" customHeight="1" x14ac:dyDescent="0.25">
      <c r="A578" s="54" t="s">
        <v>905</v>
      </c>
      <c r="B578" s="54" t="s">
        <v>908</v>
      </c>
      <c r="C578" s="31">
        <v>4301031349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1199" t="s">
        <v>909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4301031248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1">
        <v>4301031350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31" t="s">
        <v>915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97">
        <v>50</v>
      </c>
      <c r="Y581" s="798">
        <f t="shared" si="115"/>
        <v>52.800000000000004</v>
      </c>
      <c r="Z581" s="36">
        <f t="shared" si="116"/>
        <v>0.1196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53.409090909090907</v>
      </c>
      <c r="BN581" s="64">
        <f t="shared" si="118"/>
        <v>56.400000000000006</v>
      </c>
      <c r="BO581" s="64">
        <f t="shared" si="119"/>
        <v>9.1054778554778545E-2</v>
      </c>
      <c r="BP581" s="64">
        <f t="shared" si="120"/>
        <v>9.6153846153846159E-2</v>
      </c>
    </row>
    <row r="582" spans="1:68" ht="27" customHeight="1" x14ac:dyDescent="0.25">
      <c r="A582" s="54" t="s">
        <v>917</v>
      </c>
      <c r="B582" s="54" t="s">
        <v>920</v>
      </c>
      <c r="C582" s="31">
        <v>4301031353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39" t="s">
        <v>921</v>
      </c>
      <c r="Q582" s="802"/>
      <c r="R582" s="802"/>
      <c r="S582" s="802"/>
      <c r="T582" s="803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15.15151515151515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0.19136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80</v>
      </c>
      <c r="Y593" s="799">
        <f>IFERROR(SUM(Y577:Y591),"0")</f>
        <v>84.48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4301060354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4301060408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4301060355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4301060407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6043.5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6141.82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6332.93777888778</v>
      </c>
      <c r="Y685" s="799">
        <f>IFERROR(SUM(BN22:BN681),"0")</f>
        <v>6436.3280000000004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11</v>
      </c>
      <c r="Y686" s="38">
        <f>ROUNDUP(SUM(BP22:BP681),0)</f>
        <v>11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6607.93777888778</v>
      </c>
      <c r="Y687" s="799">
        <f>GrossWeightTotalR+PalletQtyTotalR*25</f>
        <v>6711.3280000000004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707.37803862803867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723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12.074729999999997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627.6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509.40000000000003</v>
      </c>
      <c r="E694" s="46">
        <f>IFERROR(Y105*1,"0")+IFERROR(Y106*1,"0")+IFERROR(Y107*1,"0")+IFERROR(Y111*1,"0")+IFERROR(Y112*1,"0")+IFERROR(Y113*1,"0")+IFERROR(Y114*1,"0")+IFERROR(Y115*1,"0")+IFERROR(Y116*1,"0")</f>
        <v>406.80000000000007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266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144</v>
      </c>
      <c r="I694" s="46">
        <f>IFERROR(Y189*1,"0")+IFERROR(Y193*1,"0")+IFERROR(Y194*1,"0")+IFERROR(Y195*1,"0")+IFERROR(Y196*1,"0")+IFERROR(Y197*1,"0")+IFERROR(Y198*1,"0")+IFERROR(Y199*1,"0")+IFERROR(Y200*1,"0")</f>
        <v>8.4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156.60000000000002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21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244.79999999999998</v>
      </c>
      <c r="V694" s="46">
        <f>IFERROR(Y404*1,"0")+IFERROR(Y408*1,"0")+IFERROR(Y409*1,"0")+IFERROR(Y410*1,"0")</f>
        <v>10.5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1815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1515.8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51</v>
      </c>
      <c r="Z694" s="46">
        <f>IFERROR(Y514*1,"0")+IFERROR(Y518*1,"0")+IFERROR(Y519*1,"0")+IFERROR(Y520*1,"0")+IFERROR(Y521*1,"0")+IFERROR(Y522*1,"0")+IFERROR(Y526*1,"0")+IFERROR(Y530*1,"0")</f>
        <v>27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337.92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2025-01-14T07:19:37Z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