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A5F199F-B7CC-4FDA-9375-20C2263D56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6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90" i="1" l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68" i="1"/>
  <c r="X671" i="1"/>
  <c r="Z27" i="1"/>
  <c r="BN27" i="1"/>
  <c r="Z32" i="1"/>
  <c r="BN32" i="1"/>
  <c r="C677" i="1"/>
  <c r="Z56" i="1"/>
  <c r="BN56" i="1"/>
  <c r="Y59" i="1"/>
  <c r="D677" i="1"/>
  <c r="Z69" i="1"/>
  <c r="BN69" i="1"/>
  <c r="Y77" i="1"/>
  <c r="Z83" i="1"/>
  <c r="BN83" i="1"/>
  <c r="Z93" i="1"/>
  <c r="BN93" i="1"/>
  <c r="Z114" i="1"/>
  <c r="BN114" i="1"/>
  <c r="Z122" i="1"/>
  <c r="BN122" i="1"/>
  <c r="Z136" i="1"/>
  <c r="BN136" i="1"/>
  <c r="Y143" i="1"/>
  <c r="Z146" i="1"/>
  <c r="BN146" i="1"/>
  <c r="Y149" i="1"/>
  <c r="G677" i="1"/>
  <c r="Z177" i="1"/>
  <c r="BN177" i="1"/>
  <c r="Z197" i="1"/>
  <c r="BN197" i="1"/>
  <c r="Z216" i="1"/>
  <c r="BN216" i="1"/>
  <c r="Z226" i="1"/>
  <c r="BN226" i="1"/>
  <c r="Z234" i="1"/>
  <c r="BN234" i="1"/>
  <c r="Z251" i="1"/>
  <c r="BN251" i="1"/>
  <c r="Z262" i="1"/>
  <c r="BN262" i="1"/>
  <c r="Z270" i="1"/>
  <c r="BN270" i="1"/>
  <c r="Z285" i="1"/>
  <c r="BN285" i="1"/>
  <c r="Z304" i="1"/>
  <c r="BN304" i="1"/>
  <c r="Z347" i="1"/>
  <c r="BN347" i="1"/>
  <c r="Z367" i="1"/>
  <c r="BN367" i="1"/>
  <c r="Z381" i="1"/>
  <c r="BN381" i="1"/>
  <c r="BP389" i="1"/>
  <c r="BN389" i="1"/>
  <c r="Z389" i="1"/>
  <c r="BP395" i="1"/>
  <c r="BN395" i="1"/>
  <c r="Z395" i="1"/>
  <c r="BP415" i="1"/>
  <c r="BN415" i="1"/>
  <c r="Z415" i="1"/>
  <c r="BP451" i="1"/>
  <c r="BN451" i="1"/>
  <c r="Z451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124" i="1"/>
  <c r="BN124" i="1"/>
  <c r="Z124" i="1"/>
  <c r="BP138" i="1"/>
  <c r="BN138" i="1"/>
  <c r="Z138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B677" i="1"/>
  <c r="X669" i="1"/>
  <c r="X670" i="1" s="1"/>
  <c r="Y35" i="1"/>
  <c r="Z48" i="1"/>
  <c r="BN48" i="1"/>
  <c r="Z52" i="1"/>
  <c r="BN52" i="1"/>
  <c r="Y58" i="1"/>
  <c r="Z63" i="1"/>
  <c r="BN63" i="1"/>
  <c r="Z67" i="1"/>
  <c r="BN67" i="1"/>
  <c r="Z73" i="1"/>
  <c r="BN73" i="1"/>
  <c r="BP73" i="1"/>
  <c r="Y78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BP132" i="1"/>
  <c r="BN132" i="1"/>
  <c r="Z132" i="1"/>
  <c r="BP142" i="1"/>
  <c r="BN142" i="1"/>
  <c r="Z142" i="1"/>
  <c r="H677" i="1"/>
  <c r="Y180" i="1"/>
  <c r="BP175" i="1"/>
  <c r="BN175" i="1"/>
  <c r="Z175" i="1"/>
  <c r="Y202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398" i="1"/>
  <c r="BN398" i="1"/>
  <c r="Z398" i="1"/>
  <c r="X677" i="1"/>
  <c r="BP421" i="1"/>
  <c r="BN421" i="1"/>
  <c r="Z421" i="1"/>
  <c r="BP429" i="1"/>
  <c r="BN429" i="1"/>
  <c r="Z429" i="1"/>
  <c r="BP453" i="1"/>
  <c r="BN453" i="1"/>
  <c r="Z453" i="1"/>
  <c r="BP469" i="1"/>
  <c r="BN469" i="1"/>
  <c r="Z469" i="1"/>
  <c r="BP490" i="1"/>
  <c r="BN490" i="1"/>
  <c r="Z490" i="1"/>
  <c r="Y133" i="1"/>
  <c r="Y144" i="1"/>
  <c r="Y148" i="1"/>
  <c r="Y167" i="1"/>
  <c r="Y201" i="1"/>
  <c r="J677" i="1"/>
  <c r="Y213" i="1"/>
  <c r="Y223" i="1"/>
  <c r="Y406" i="1"/>
  <c r="Y405" i="1"/>
  <c r="Y416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Y586" i="1"/>
  <c r="Y585" i="1"/>
  <c r="F9" i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BN137" i="1"/>
  <c r="BP137" i="1"/>
  <c r="Z139" i="1"/>
  <c r="BN139" i="1"/>
  <c r="Z141" i="1"/>
  <c r="BN141" i="1"/>
  <c r="Z147" i="1"/>
  <c r="Z148" i="1" s="1"/>
  <c r="BN147" i="1"/>
  <c r="BP147" i="1"/>
  <c r="Z152" i="1"/>
  <c r="BN152" i="1"/>
  <c r="BP152" i="1"/>
  <c r="Z154" i="1"/>
  <c r="BN154" i="1"/>
  <c r="Y155" i="1"/>
  <c r="Z158" i="1"/>
  <c r="Z160" i="1" s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H9" i="1"/>
  <c r="Y24" i="1"/>
  <c r="Y53" i="1"/>
  <c r="Y70" i="1"/>
  <c r="Y109" i="1"/>
  <c r="Y127" i="1"/>
  <c r="Y156" i="1"/>
  <c r="Y172" i="1"/>
  <c r="Y207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Z385" i="1" s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414" i="1"/>
  <c r="BN414" i="1"/>
  <c r="Z414" i="1"/>
  <c r="Z416" i="1" s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29" i="1" l="1"/>
  <c r="Z562" i="1"/>
  <c r="Z531" i="1"/>
  <c r="Z556" i="1"/>
  <c r="Z237" i="1"/>
  <c r="Z612" i="1"/>
  <c r="Z522" i="1"/>
  <c r="Z504" i="1"/>
  <c r="Z462" i="1"/>
  <c r="Z431" i="1"/>
  <c r="Z392" i="1"/>
  <c r="Z376" i="1"/>
  <c r="Z271" i="1"/>
  <c r="Z310" i="1"/>
  <c r="Z223" i="1"/>
  <c r="Z201" i="1"/>
  <c r="Z179" i="1"/>
  <c r="Z166" i="1"/>
  <c r="Z155" i="1"/>
  <c r="Z143" i="1"/>
  <c r="Z133" i="1"/>
  <c r="Z126" i="1"/>
  <c r="Z117" i="1"/>
  <c r="Z108" i="1"/>
  <c r="Z101" i="1"/>
  <c r="Z77" i="1"/>
  <c r="Z70" i="1"/>
  <c r="Z590" i="1"/>
  <c r="Z579" i="1"/>
  <c r="Z470" i="1"/>
  <c r="Y669" i="1"/>
  <c r="Z640" i="1"/>
  <c r="Z457" i="1"/>
  <c r="Z246" i="1"/>
  <c r="Y667" i="1"/>
  <c r="Z369" i="1"/>
  <c r="Z86" i="1"/>
  <c r="Z53" i="1"/>
  <c r="Z34" i="1"/>
  <c r="Y671" i="1"/>
  <c r="Y668" i="1"/>
  <c r="Y670" i="1" s="1"/>
  <c r="Z672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<sst xmlns="http://schemas.openxmlformats.org/spreadsheetml/2006/main" count="3166" uniqueCount="1090">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</sst>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48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150</v>
      </c>
      <c r="Y73" s="780">
        <f>IFERROR(IF(X73="",0,CEILING((X73/$H73),1)*$H73),"")</f>
        <v>151.20000000000002</v>
      </c>
      <c r="Z73" s="36">
        <f>IFERROR(IF(Y73=0,"",ROUNDUP(Y73/H73,0)*0.01898),"")</f>
        <v>0.26572000000000001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156.04166666666666</v>
      </c>
      <c r="BN73" s="64">
        <f>IFERROR(Y73*I73/H73,"0")</f>
        <v>157.29000000000002</v>
      </c>
      <c r="BO73" s="64">
        <f>IFERROR(1/J73*(X73/H73),"0")</f>
        <v>0.21701388888888887</v>
      </c>
      <c r="BP73" s="64">
        <f>IFERROR(1/J73*(Y73/H73),"0")</f>
        <v>0.21875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13.888888888888888</v>
      </c>
      <c r="Y77" s="781">
        <f>IFERROR(Y73/H73,"0")+IFERROR(Y74/H74,"0")+IFERROR(Y75/H75,"0")+IFERROR(Y76/H76,"0")</f>
        <v>14</v>
      </c>
      <c r="Z77" s="781">
        <f>IFERROR(IF(Z73="",0,Z73),"0")+IFERROR(IF(Z74="",0,Z74),"0")+IFERROR(IF(Z75="",0,Z75),"0")+IFERROR(IF(Z76="",0,Z76),"0")</f>
        <v>0.26572000000000001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150</v>
      </c>
      <c r="Y78" s="781">
        <f>IFERROR(SUM(Y73:Y76),"0")</f>
        <v>151.20000000000002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200</v>
      </c>
      <c r="Y105" s="780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18.518518518518519</v>
      </c>
      <c r="Y108" s="781">
        <f>IFERROR(Y105/H105,"0")+IFERROR(Y106/H106,"0")+IFERROR(Y107/H107,"0")</f>
        <v>19</v>
      </c>
      <c r="Z108" s="781">
        <f>IFERROR(IF(Z105="",0,Z105),"0")+IFERROR(IF(Z106="",0,Z106),"0")+IFERROR(IF(Z107="",0,Z107),"0")</f>
        <v>0.36062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200</v>
      </c>
      <c r="Y109" s="781">
        <f>IFERROR(SUM(Y105:Y107),"0")</f>
        <v>205.20000000000002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500</v>
      </c>
      <c r="Y111" s="780">
        <f t="shared" ref="Y111:Y116" si="26">IFERROR(IF(X111="",0,CEILING((X111/$H111),1)*$H111),"")</f>
        <v>502.2</v>
      </c>
      <c r="Z111" s="36">
        <f>IFERROR(IF(Y111=0,"",ROUNDUP(Y111/H111,0)*0.01898),"")</f>
        <v>1.17676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532.03703703703707</v>
      </c>
      <c r="BN111" s="64">
        <f t="shared" ref="BN111:BN116" si="28">IFERROR(Y111*I111/H111,"0")</f>
        <v>534.37800000000004</v>
      </c>
      <c r="BO111" s="64">
        <f t="shared" ref="BO111:BO116" si="29">IFERROR(1/J111*(X111/H111),"0")</f>
        <v>0.96450617283950624</v>
      </c>
      <c r="BP111" s="64">
        <f t="shared" ref="BP111:BP116" si="30">IFERROR(1/J111*(Y111/H111),"0")</f>
        <v>0.96875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421.2</v>
      </c>
      <c r="Y113" s="780">
        <f t="shared" si="26"/>
        <v>421.20000000000005</v>
      </c>
      <c r="Z113" s="36">
        <f>IFERROR(IF(Y113=0,"",ROUNDUP(Y113/H113,0)*0.00651),"")</f>
        <v>1.01556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460.51199999999994</v>
      </c>
      <c r="BN113" s="64">
        <f t="shared" si="28"/>
        <v>460.51200000000006</v>
      </c>
      <c r="BO113" s="64">
        <f t="shared" si="29"/>
        <v>0.8571428571428571</v>
      </c>
      <c r="BP113" s="64">
        <f t="shared" si="30"/>
        <v>0.85714285714285721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50</v>
      </c>
      <c r="Y114" s="780">
        <f t="shared" si="26"/>
        <v>51.48</v>
      </c>
      <c r="Z114" s="36">
        <f>IFERROR(IF(Y114=0,"",ROUNDUP(Y114/H114,0)*0.00651),"")</f>
        <v>0.16925999999999999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56.515151515151516</v>
      </c>
      <c r="BN114" s="64">
        <f t="shared" si="28"/>
        <v>58.187999999999995</v>
      </c>
      <c r="BO114" s="64">
        <f t="shared" si="29"/>
        <v>0.13875013875013875</v>
      </c>
      <c r="BP114" s="64">
        <f t="shared" si="30"/>
        <v>0.14285714285714288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242.98092031425364</v>
      </c>
      <c r="Y117" s="781">
        <f>IFERROR(Y111/H111,"0")+IFERROR(Y112/H112,"0")+IFERROR(Y113/H113,"0")+IFERROR(Y114/H114,"0")+IFERROR(Y115/H115,"0")+IFERROR(Y116/H116,"0")</f>
        <v>244</v>
      </c>
      <c r="Z117" s="781">
        <f>IFERROR(IF(Z111="",0,Z111),"0")+IFERROR(IF(Z112="",0,Z112),"0")+IFERROR(IF(Z113="",0,Z113),"0")+IFERROR(IF(Z114="",0,Z114),"0")+IFERROR(IF(Z115="",0,Z115),"0")+IFERROR(IF(Z116="",0,Z116),"0")</f>
        <v>2.36158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971.2</v>
      </c>
      <c r="Y118" s="781">
        <f>IFERROR(SUM(Y111:Y116),"0")</f>
        <v>974.88000000000011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1500</v>
      </c>
      <c r="Y137" s="780">
        <f t="shared" si="31"/>
        <v>1506.6</v>
      </c>
      <c r="Z137" s="36">
        <f>IFERROR(IF(Y137=0,"",ROUNDUP(Y137/H137,0)*0.01898),"")</f>
        <v>3.5302799999999999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1595</v>
      </c>
      <c r="BN137" s="64">
        <f t="shared" si="33"/>
        <v>1602.018</v>
      </c>
      <c r="BO137" s="64">
        <f t="shared" si="34"/>
        <v>2.8935185185185186</v>
      </c>
      <c r="BP137" s="64">
        <f t="shared" si="35"/>
        <v>2.90625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842.4</v>
      </c>
      <c r="Y140" s="780">
        <f t="shared" si="31"/>
        <v>842.40000000000009</v>
      </c>
      <c r="Z140" s="36">
        <f>IFERROR(IF(Y140=0,"",ROUNDUP(Y140/H140,0)*0.00651),"")</f>
        <v>2.03112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921.02399999999989</v>
      </c>
      <c r="BN140" s="64">
        <f t="shared" si="33"/>
        <v>921.02400000000011</v>
      </c>
      <c r="BO140" s="64">
        <f t="shared" si="34"/>
        <v>1.7142857142857142</v>
      </c>
      <c r="BP140" s="64">
        <f t="shared" si="35"/>
        <v>1.7142857142857144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497.18518518518511</v>
      </c>
      <c r="Y143" s="781">
        <f>IFERROR(Y136/H136,"0")+IFERROR(Y137/H137,"0")+IFERROR(Y138/H138,"0")+IFERROR(Y139/H139,"0")+IFERROR(Y140/H140,"0")+IFERROR(Y141/H141,"0")+IFERROR(Y142/H142,"0")</f>
        <v>498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5.5613999999999999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2342.4</v>
      </c>
      <c r="Y144" s="781">
        <f>IFERROR(SUM(Y136:Y142),"0")</f>
        <v>2349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200</v>
      </c>
      <c r="Y195" s="780">
        <f t="shared" si="36"/>
        <v>201.60000000000002</v>
      </c>
      <c r="Z195" s="36">
        <f>IFERROR(IF(Y195=0,"",ROUNDUP(Y195/H195,0)*0.00902),"")</f>
        <v>0.43296000000000001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210</v>
      </c>
      <c r="BN195" s="64">
        <f t="shared" si="38"/>
        <v>211.68000000000004</v>
      </c>
      <c r="BO195" s="64">
        <f t="shared" si="39"/>
        <v>0.36075036075036077</v>
      </c>
      <c r="BP195" s="64">
        <f t="shared" si="40"/>
        <v>0.36363636363636365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47.61904761904762</v>
      </c>
      <c r="Y201" s="781">
        <f>IFERROR(Y193/H193,"0")+IFERROR(Y194/H194,"0")+IFERROR(Y195/H195,"0")+IFERROR(Y196/H196,"0")+IFERROR(Y197/H197,"0")+IFERROR(Y198/H198,"0")+IFERROR(Y199/H199,"0")+IFERROR(Y200/H200,"0")</f>
        <v>48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0.43296000000000001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200</v>
      </c>
      <c r="Y202" s="781">
        <f>IFERROR(SUM(Y193:Y200),"0")</f>
        <v>201.60000000000002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300</v>
      </c>
      <c r="Y215" s="780">
        <f t="shared" ref="Y215:Y222" si="41">IFERROR(IF(X215="",0,CEILING((X215/$H215),1)*$H215),"")</f>
        <v>302.40000000000003</v>
      </c>
      <c r="Z215" s="36">
        <f>IFERROR(IF(Y215=0,"",ROUNDUP(Y215/H215,0)*0.00902),"")</f>
        <v>0.50512000000000001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311.66666666666663</v>
      </c>
      <c r="BN215" s="64">
        <f t="shared" ref="BN215:BN222" si="43">IFERROR(Y215*I215/H215,"0")</f>
        <v>314.16000000000003</v>
      </c>
      <c r="BO215" s="64">
        <f t="shared" ref="BO215:BO222" si="44">IFERROR(1/J215*(X215/H215),"0")</f>
        <v>0.42087542087542085</v>
      </c>
      <c r="BP215" s="64">
        <f t="shared" ref="BP215:BP222" si="45">IFERROR(1/J215*(Y215/H215),"0")</f>
        <v>0.42424242424242425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200</v>
      </c>
      <c r="Y216" s="780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300</v>
      </c>
      <c r="Y217" s="780">
        <f t="shared" si="41"/>
        <v>302.40000000000003</v>
      </c>
      <c r="Z217" s="36">
        <f>IFERROR(IF(Y217=0,"",ROUNDUP(Y217/H217,0)*0.00902),"")</f>
        <v>0.50512000000000001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311.66666666666663</v>
      </c>
      <c r="BN217" s="64">
        <f t="shared" si="43"/>
        <v>314.16000000000003</v>
      </c>
      <c r="BO217" s="64">
        <f t="shared" si="44"/>
        <v>0.42087542087542085</v>
      </c>
      <c r="BP217" s="64">
        <f t="shared" si="45"/>
        <v>0.42424242424242425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200</v>
      </c>
      <c r="Y218" s="780">
        <f t="shared" si="41"/>
        <v>205.20000000000002</v>
      </c>
      <c r="Z218" s="36">
        <f>IFERROR(IF(Y218=0,"",ROUNDUP(Y218/H218,0)*0.00902),"")</f>
        <v>0.34276000000000001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207.77777777777777</v>
      </c>
      <c r="BN218" s="64">
        <f t="shared" si="43"/>
        <v>213.18000000000004</v>
      </c>
      <c r="BO218" s="64">
        <f t="shared" si="44"/>
        <v>0.28058361391694725</v>
      </c>
      <c r="BP218" s="64">
        <f t="shared" si="45"/>
        <v>0.2878787878787879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185.18518518518516</v>
      </c>
      <c r="Y223" s="781">
        <f>IFERROR(Y215/H215,"0")+IFERROR(Y216/H216,"0")+IFERROR(Y217/H217,"0")+IFERROR(Y218/H218,"0")+IFERROR(Y219/H219,"0")+IFERROR(Y220/H220,"0")+IFERROR(Y221/H221,"0")+IFERROR(Y222/H222,"0")</f>
        <v>188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1.6957599999999999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1000</v>
      </c>
      <c r="Y224" s="781">
        <f>IFERROR(SUM(Y215:Y222),"0")</f>
        <v>1015.2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200</v>
      </c>
      <c r="Y226" s="780">
        <f t="shared" ref="Y226:Y236" si="46">IFERROR(IF(X226="",0,CEILING((X226/$H226),1)*$H226),"")</f>
        <v>202.5</v>
      </c>
      <c r="Z226" s="36">
        <f>IFERROR(IF(Y226=0,"",ROUNDUP(Y226/H226,0)*0.01898),"")</f>
        <v>0.47450000000000003</v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212.81481481481481</v>
      </c>
      <c r="BN226" s="64">
        <f t="shared" ref="BN226:BN236" si="48">IFERROR(Y226*I226/H226,"0")</f>
        <v>215.47499999999999</v>
      </c>
      <c r="BO226" s="64">
        <f t="shared" ref="BO226:BO236" si="49">IFERROR(1/J226*(X226/H226),"0")</f>
        <v>0.38580246913580246</v>
      </c>
      <c r="BP226" s="64">
        <f t="shared" ref="BP226:BP236" si="50">IFERROR(1/J226*(Y226/H226),"0")</f>
        <v>0.390625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200</v>
      </c>
      <c r="Y227" s="780">
        <f t="shared" si="46"/>
        <v>202.79999999999998</v>
      </c>
      <c r="Z227" s="36">
        <f>IFERROR(IF(Y227=0,"",ROUNDUP(Y227/H227,0)*0.02175),"")</f>
        <v>0.5655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214.46153846153848</v>
      </c>
      <c r="BN227" s="64">
        <f t="shared" si="48"/>
        <v>217.464</v>
      </c>
      <c r="BO227" s="64">
        <f t="shared" si="49"/>
        <v>0.45787545787545786</v>
      </c>
      <c r="BP227" s="64">
        <f t="shared" si="50"/>
        <v>0.46428571428571425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100</v>
      </c>
      <c r="Y228" s="780">
        <f t="shared" si="46"/>
        <v>105.3</v>
      </c>
      <c r="Z228" s="36">
        <f>IFERROR(IF(Y228=0,"",ROUNDUP(Y228/H228,0)*0.01898),"")</f>
        <v>0.24674000000000001</v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106.1851851851852</v>
      </c>
      <c r="BN228" s="64">
        <f t="shared" si="48"/>
        <v>111.81300000000002</v>
      </c>
      <c r="BO228" s="64">
        <f t="shared" si="49"/>
        <v>0.19290123456790123</v>
      </c>
      <c r="BP228" s="64">
        <f t="shared" si="50"/>
        <v>0.203125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500</v>
      </c>
      <c r="Y229" s="780">
        <f t="shared" si="46"/>
        <v>504.59999999999997</v>
      </c>
      <c r="Z229" s="36">
        <f>IFERROR(IF(Y229=0,"",ROUNDUP(Y229/H229,0)*0.02175),"")</f>
        <v>1.2614999999999998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200</v>
      </c>
      <c r="Y230" s="780">
        <f t="shared" si="46"/>
        <v>201.6</v>
      </c>
      <c r="Z230" s="36">
        <f t="shared" ref="Z230:Z236" si="51">IFERROR(IF(Y230=0,"",ROUNDUP(Y230/H230,0)*0.00651),"")</f>
        <v>0.54683999999999999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222.5</v>
      </c>
      <c r="BN230" s="64">
        <f t="shared" si="48"/>
        <v>224.27999999999997</v>
      </c>
      <c r="BO230" s="64">
        <f t="shared" si="49"/>
        <v>0.45787545787545797</v>
      </c>
      <c r="BP230" s="64">
        <f t="shared" si="50"/>
        <v>0.46153846153846156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500</v>
      </c>
      <c r="Y232" s="780">
        <f t="shared" si="46"/>
        <v>501.59999999999997</v>
      </c>
      <c r="Z232" s="36">
        <f t="shared" si="51"/>
        <v>1.36059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552.5</v>
      </c>
      <c r="BN232" s="64">
        <f t="shared" si="48"/>
        <v>554.26800000000003</v>
      </c>
      <c r="BO232" s="64">
        <f t="shared" si="49"/>
        <v>1.1446886446886448</v>
      </c>
      <c r="BP232" s="64">
        <f t="shared" si="50"/>
        <v>1.1483516483516485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500</v>
      </c>
      <c r="Y233" s="780">
        <f t="shared" si="46"/>
        <v>501.59999999999997</v>
      </c>
      <c r="Z233" s="36">
        <f t="shared" si="51"/>
        <v>1.36059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552.5</v>
      </c>
      <c r="BN233" s="64">
        <f t="shared" si="48"/>
        <v>554.26800000000003</v>
      </c>
      <c r="BO233" s="64">
        <f t="shared" si="49"/>
        <v>1.1446886446886448</v>
      </c>
      <c r="BP233" s="64">
        <f t="shared" si="50"/>
        <v>1.1483516483516485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100</v>
      </c>
      <c r="Y235" s="780">
        <f t="shared" si="46"/>
        <v>100.8</v>
      </c>
      <c r="Z235" s="36">
        <f t="shared" si="51"/>
        <v>0.27342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110.5</v>
      </c>
      <c r="BN235" s="64">
        <f t="shared" si="48"/>
        <v>111.384</v>
      </c>
      <c r="BO235" s="64">
        <f t="shared" si="49"/>
        <v>0.22893772893772898</v>
      </c>
      <c r="BP235" s="64">
        <f t="shared" si="50"/>
        <v>0.23076923076923078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100</v>
      </c>
      <c r="Y236" s="780">
        <f t="shared" si="46"/>
        <v>100.8</v>
      </c>
      <c r="Z236" s="36">
        <f t="shared" si="51"/>
        <v>0.27342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703.48266037921212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708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6.3630999999999993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2400</v>
      </c>
      <c r="Y238" s="781">
        <f>IFERROR(SUM(Y226:Y236),"0")</f>
        <v>2421.6000000000004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50</v>
      </c>
      <c r="Y253" s="780">
        <f t="shared" si="57"/>
        <v>58</v>
      </c>
      <c r="Z253" s="36">
        <f>IFERROR(IF(Y253=0,"",ROUNDUP(Y253/H253,0)*0.02039),"")</f>
        <v>0.10194999999999999</v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52.068965517241381</v>
      </c>
      <c r="BN253" s="64">
        <f t="shared" si="59"/>
        <v>60.4</v>
      </c>
      <c r="BO253" s="64">
        <f t="shared" si="60"/>
        <v>8.9798850574712652E-2</v>
      </c>
      <c r="BP253" s="64">
        <f t="shared" si="61"/>
        <v>0.10416666666666666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4.3103448275862073</v>
      </c>
      <c r="Y258" s="781">
        <f>IFERROR(Y250/H250,"0")+IFERROR(Y251/H251,"0")+IFERROR(Y252/H252,"0")+IFERROR(Y253/H253,"0")+IFERROR(Y254/H254,"0")+IFERROR(Y255/H255,"0")+IFERROR(Y256/H256,"0")+IFERROR(Y257/H257,"0")</f>
        <v>5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0.10194999999999999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50</v>
      </c>
      <c r="Y259" s="781">
        <f>IFERROR(SUM(Y250:Y257),"0")</f>
        <v>58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100</v>
      </c>
      <c r="Y281" s="780">
        <f t="shared" si="67"/>
        <v>108</v>
      </c>
      <c r="Z281" s="36">
        <f>IFERROR(IF(Y281=0,"",ROUNDUP(Y281/H281,0)*0.01898),"")</f>
        <v>0.1898</v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104.02777777777777</v>
      </c>
      <c r="BN281" s="64">
        <f t="shared" si="69"/>
        <v>112.34999999999998</v>
      </c>
      <c r="BO281" s="64">
        <f t="shared" si="70"/>
        <v>0.14467592592592593</v>
      </c>
      <c r="BP281" s="64">
        <f t="shared" si="71"/>
        <v>0.15625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9.2592592592592595</v>
      </c>
      <c r="Y288" s="781">
        <f>IFERROR(Y279/H279,"0")+IFERROR(Y280/H280,"0")+IFERROR(Y281/H281,"0")+IFERROR(Y282/H282,"0")+IFERROR(Y283/H283,"0")+IFERROR(Y284/H284,"0")+IFERROR(Y285/H285,"0")+IFERROR(Y286/H286,"0")+IFERROR(Y287/H287,"0")</f>
        <v>10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0.1898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100</v>
      </c>
      <c r="Y289" s="781">
        <f>IFERROR(SUM(Y279:Y287),"0")</f>
        <v>108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100</v>
      </c>
      <c r="Y307" s="780">
        <f t="shared" si="72"/>
        <v>100.8</v>
      </c>
      <c r="Z307" s="36">
        <f>IFERROR(IF(Y307=0,"",ROUNDUP(Y307/H307,0)*0.00651),"")</f>
        <v>0.27342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110.5</v>
      </c>
      <c r="BN307" s="64">
        <f t="shared" si="74"/>
        <v>111.384</v>
      </c>
      <c r="BO307" s="64">
        <f t="shared" si="75"/>
        <v>0.22893772893772898</v>
      </c>
      <c r="BP307" s="64">
        <f t="shared" si="76"/>
        <v>0.23076923076923078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41.666666666666671</v>
      </c>
      <c r="Y310" s="781">
        <f>IFERROR(Y304/H304,"0")+IFERROR(Y305/H305,"0")+IFERROR(Y306/H306,"0")+IFERROR(Y307/H307,"0")+IFERROR(Y308/H308,"0")+IFERROR(Y309/H309,"0")</f>
        <v>42</v>
      </c>
      <c r="Z310" s="781">
        <f>IFERROR(IF(Z304="",0,Z304),"0")+IFERROR(IF(Z305="",0,Z305),"0")+IFERROR(IF(Z306="",0,Z306),"0")+IFERROR(IF(Z307="",0,Z307),"0")+IFERROR(IF(Z308="",0,Z308),"0")+IFERROR(IF(Z309="",0,Z309),"0")</f>
        <v>0.27342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100</v>
      </c>
      <c r="Y311" s="781">
        <f>IFERROR(SUM(Y304:Y309),"0")</f>
        <v>100.8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200</v>
      </c>
      <c r="Y379" s="780">
        <f t="shared" ref="Y379:Y384" si="82">IFERROR(IF(X379="",0,CEILING((X379/$H379),1)*$H379),"")</f>
        <v>202.79999999999998</v>
      </c>
      <c r="Z379" s="36">
        <f>IFERROR(IF(Y379=0,"",ROUNDUP(Y379/H379,0)*0.01898),"")</f>
        <v>0.49348000000000003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213.15384615384619</v>
      </c>
      <c r="BN379" s="64">
        <f t="shared" ref="BN379:BN384" si="84">IFERROR(Y379*I379/H379,"0")</f>
        <v>216.13799999999998</v>
      </c>
      <c r="BO379" s="64">
        <f t="shared" ref="BO379:BO384" si="85">IFERROR(1/J379*(X379/H379),"0")</f>
        <v>0.40064102564102566</v>
      </c>
      <c r="BP379" s="64">
        <f t="shared" ref="BP379:BP384" si="86">IFERROR(1/J379*(Y379/H379),"0")</f>
        <v>0.40625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25.641025641025642</v>
      </c>
      <c r="Y385" s="781">
        <f>IFERROR(Y379/H379,"0")+IFERROR(Y380/H380,"0")+IFERROR(Y381/H381,"0")+IFERROR(Y382/H382,"0")+IFERROR(Y383/H383,"0")+IFERROR(Y384/H384,"0")</f>
        <v>26</v>
      </c>
      <c r="Z385" s="781">
        <f>IFERROR(IF(Z379="",0,Z379),"0")+IFERROR(IF(Z380="",0,Z380),"0")+IFERROR(IF(Z381="",0,Z381),"0")+IFERROR(IF(Z382="",0,Z382),"0")+IFERROR(IF(Z383="",0,Z383),"0")+IFERROR(IF(Z384="",0,Z384),"0")</f>
        <v>0.49348000000000003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200</v>
      </c>
      <c r="Y386" s="781">
        <f>IFERROR(SUM(Y379:Y384),"0")</f>
        <v>202.79999999999998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1000</v>
      </c>
      <c r="Y389" s="780">
        <f>IFERROR(IF(X389="",0,CEILING((X389/$H389),1)*$H389),"")</f>
        <v>1006.1999999999999</v>
      </c>
      <c r="Z389" s="36">
        <f>IFERROR(IF(Y389=0,"",ROUNDUP(Y389/H389,0)*0.02175),"")</f>
        <v>2.8057499999999997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1072.3076923076924</v>
      </c>
      <c r="BN389" s="64">
        <f>IFERROR(Y389*I389/H389,"0")</f>
        <v>1078.9559999999999</v>
      </c>
      <c r="BO389" s="64">
        <f>IFERROR(1/J389*(X389/H389),"0")</f>
        <v>2.2893772893772892</v>
      </c>
      <c r="BP389" s="64">
        <f>IFERROR(1/J389*(Y389/H389),"0")</f>
        <v>2.3035714285714284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128.2051282051282</v>
      </c>
      <c r="Y392" s="781">
        <f>IFERROR(Y388/H388,"0")+IFERROR(Y389/H389,"0")+IFERROR(Y390/H390,"0")+IFERROR(Y391/H391,"0")</f>
        <v>129</v>
      </c>
      <c r="Z392" s="781">
        <f>IFERROR(IF(Z388="",0,Z388),"0")+IFERROR(IF(Z389="",0,Z389),"0")+IFERROR(IF(Z390="",0,Z390),"0")+IFERROR(IF(Z391="",0,Z391),"0")</f>
        <v>2.8057499999999997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1000</v>
      </c>
      <c r="Y393" s="781">
        <f>IFERROR(SUM(Y388:Y391),"0")</f>
        <v>1006.1999999999999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100</v>
      </c>
      <c r="Y398" s="780">
        <f>IFERROR(IF(X398="",0,CEILING((X398/$H398),1)*$H398),"")</f>
        <v>102</v>
      </c>
      <c r="Z398" s="36">
        <f>IFERROR(IF(Y398=0,"",ROUNDUP(Y398/H398,0)*0.00651),"")</f>
        <v>0.26040000000000002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112.94117647058825</v>
      </c>
      <c r="BN398" s="64">
        <f>IFERROR(Y398*I398/H398,"0")</f>
        <v>115.2</v>
      </c>
      <c r="BO398" s="64">
        <f>IFERROR(1/J398*(X398/H398),"0")</f>
        <v>0.21547080370609786</v>
      </c>
      <c r="BP398" s="64">
        <f>IFERROR(1/J398*(Y398/H398),"0")</f>
        <v>0.2197802197802198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39.215686274509807</v>
      </c>
      <c r="Y399" s="781">
        <f>IFERROR(Y395/H395,"0")+IFERROR(Y396/H396,"0")+IFERROR(Y397/H397,"0")+IFERROR(Y398/H398,"0")</f>
        <v>40</v>
      </c>
      <c r="Z399" s="781">
        <f>IFERROR(IF(Z395="",0,Z395),"0")+IFERROR(IF(Z396="",0,Z396),"0")+IFERROR(IF(Z397="",0,Z397),"0")+IFERROR(IF(Z398="",0,Z398),"0")</f>
        <v>0.26040000000000002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100</v>
      </c>
      <c r="Y400" s="781">
        <f>IFERROR(SUM(Y395:Y398),"0")</f>
        <v>102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350</v>
      </c>
      <c r="Y414" s="780">
        <f>IFERROR(IF(X414="",0,CEILING((X414/$H414),1)*$H414),"")</f>
        <v>350.7</v>
      </c>
      <c r="Z414" s="36">
        <f>IFERROR(IF(Y414=0,"",ROUNDUP(Y414/H414,0)*0.00651),"")</f>
        <v>1.08717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391.99999999999994</v>
      </c>
      <c r="BN414" s="64">
        <f>IFERROR(Y414*I414/H414,"0")</f>
        <v>392.78399999999993</v>
      </c>
      <c r="BO414" s="64">
        <f>IFERROR(1/J414*(X414/H414),"0")</f>
        <v>0.91575091575091572</v>
      </c>
      <c r="BP414" s="64">
        <f>IFERROR(1/J414*(Y414/H414),"0")</f>
        <v>0.91758241758241765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166.66666666666666</v>
      </c>
      <c r="Y416" s="781">
        <f>IFERROR(Y413/H413,"0")+IFERROR(Y414/H414,"0")+IFERROR(Y415/H415,"0")</f>
        <v>167</v>
      </c>
      <c r="Z416" s="781">
        <f>IFERROR(IF(Z413="",0,Z413),"0")+IFERROR(IF(Z414="",0,Z414),"0")+IFERROR(IF(Z415="",0,Z415),"0")</f>
        <v>1.08717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350</v>
      </c>
      <c r="Y417" s="781">
        <f>IFERROR(SUM(Y413:Y415),"0")</f>
        <v>350.7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0</v>
      </c>
      <c r="Y432" s="781">
        <f>IFERROR(SUM(Y421:Y430),"0")</f>
        <v>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720</v>
      </c>
      <c r="Y434" s="780">
        <f>IFERROR(IF(X434="",0,CEILING((X434/$H434),1)*$H434),"")</f>
        <v>720</v>
      </c>
      <c r="Z434" s="36">
        <f>IFERROR(IF(Y434=0,"",ROUNDUP(Y434/H434,0)*0.02175),"")</f>
        <v>1.044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743.04000000000008</v>
      </c>
      <c r="BN434" s="64">
        <f>IFERROR(Y434*I434/H434,"0")</f>
        <v>743.04000000000008</v>
      </c>
      <c r="BO434" s="64">
        <f>IFERROR(1/J434*(X434/H434),"0")</f>
        <v>1</v>
      </c>
      <c r="BP434" s="64">
        <f>IFERROR(1/J434*(Y434/H434),"0")</f>
        <v>1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48</v>
      </c>
      <c r="Y436" s="781">
        <f>IFERROR(Y434/H434,"0")+IFERROR(Y435/H435,"0")</f>
        <v>48</v>
      </c>
      <c r="Z436" s="781">
        <f>IFERROR(IF(Z434="",0,Z434),"0")+IFERROR(IF(Z435="",0,Z435),"0")</f>
        <v>1.044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720</v>
      </c>
      <c r="Y437" s="781">
        <f>IFERROR(SUM(Y434:Y435),"0")</f>
        <v>720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200</v>
      </c>
      <c r="Y455" s="780">
        <f t="shared" si="92"/>
        <v>204</v>
      </c>
      <c r="Z455" s="36">
        <f>IFERROR(IF(Y455=0,"",ROUNDUP(Y455/H455,0)*0.02175),"")</f>
        <v>0.36974999999999997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208</v>
      </c>
      <c r="BN455" s="64">
        <f t="shared" si="94"/>
        <v>212.16</v>
      </c>
      <c r="BO455" s="64">
        <f t="shared" si="95"/>
        <v>0.29761904761904762</v>
      </c>
      <c r="BP455" s="64">
        <f t="shared" si="96"/>
        <v>0.30357142857142855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16.666666666666668</v>
      </c>
      <c r="Y457" s="781">
        <f>IFERROR(Y449/H449,"0")+IFERROR(Y450/H450,"0")+IFERROR(Y451/H451,"0")+IFERROR(Y452/H452,"0")+IFERROR(Y453/H453,"0")+IFERROR(Y454/H454,"0")+IFERROR(Y455/H455,"0")+IFERROR(Y456/H456,"0")</f>
        <v>17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0.36974999999999997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200</v>
      </c>
      <c r="Y458" s="781">
        <f>IFERROR(SUM(Y449:Y456),"0")</f>
        <v>204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2000</v>
      </c>
      <c r="Y465" s="780">
        <f>IFERROR(IF(X465="",0,CEILING((X465/$H465),1)*$H465),"")</f>
        <v>2007</v>
      </c>
      <c r="Z465" s="36">
        <f>IFERROR(IF(Y465=0,"",ROUNDUP(Y465/H465,0)*0.01898),"")</f>
        <v>4.2325400000000002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2115.3333333333335</v>
      </c>
      <c r="BN465" s="64">
        <f>IFERROR(Y465*I465/H465,"0")</f>
        <v>2122.7370000000001</v>
      </c>
      <c r="BO465" s="64">
        <f>IFERROR(1/J465*(X465/H465),"0")</f>
        <v>3.4722222222222223</v>
      </c>
      <c r="BP465" s="64">
        <f>IFERROR(1/J465*(Y465/H465),"0")</f>
        <v>3.484375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300</v>
      </c>
      <c r="Y467" s="780">
        <f>IFERROR(IF(X467="",0,CEILING((X467/$H467),1)*$H467),"")</f>
        <v>300</v>
      </c>
      <c r="Z467" s="36">
        <f>IFERROR(IF(Y467=0,"",ROUNDUP(Y467/H467,0)*0.00651),"")</f>
        <v>0.81374999999999997</v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333.00000000000006</v>
      </c>
      <c r="BN467" s="64">
        <f>IFERROR(Y467*I467/H467,"0")</f>
        <v>333.00000000000006</v>
      </c>
      <c r="BO467" s="64">
        <f>IFERROR(1/J467*(X467/H467),"0")</f>
        <v>0.68681318681318682</v>
      </c>
      <c r="BP467" s="64">
        <f>IFERROR(1/J467*(Y467/H467),"0")</f>
        <v>0.68681318681318682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347.22222222222223</v>
      </c>
      <c r="Y470" s="781">
        <f>IFERROR(Y465/H465,"0")+IFERROR(Y466/H466,"0")+IFERROR(Y467/H467,"0")+IFERROR(Y468/H468,"0")+IFERROR(Y469/H469,"0")</f>
        <v>348</v>
      </c>
      <c r="Z470" s="781">
        <f>IFERROR(IF(Z465="",0,Z465),"0")+IFERROR(IF(Z466="",0,Z466),"0")+IFERROR(IF(Z467="",0,Z467),"0")+IFERROR(IF(Z468="",0,Z468),"0")+IFERROR(IF(Z469="",0,Z469),"0")</f>
        <v>5.0462899999999999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2300</v>
      </c>
      <c r="Y471" s="781">
        <f>IFERROR(SUM(Y465:Y469),"0")</f>
        <v>2307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1200</v>
      </c>
      <c r="Y544" s="780">
        <f t="shared" si="103"/>
        <v>1203.8400000000001</v>
      </c>
      <c r="Z544" s="36">
        <f t="shared" si="104"/>
        <v>2.72688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1281.8181818181818</v>
      </c>
      <c r="BN544" s="64">
        <f t="shared" si="106"/>
        <v>1285.92</v>
      </c>
      <c r="BO544" s="64">
        <f t="shared" si="107"/>
        <v>2.1853146853146854</v>
      </c>
      <c r="BP544" s="64">
        <f t="shared" si="108"/>
        <v>2.1923076923076925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1200</v>
      </c>
      <c r="Y546" s="780">
        <f t="shared" si="103"/>
        <v>1203.8400000000001</v>
      </c>
      <c r="Z546" s="36">
        <f t="shared" si="104"/>
        <v>2.72688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1281.8181818181818</v>
      </c>
      <c r="BN546" s="64">
        <f t="shared" si="106"/>
        <v>1285.92</v>
      </c>
      <c r="BO546" s="64">
        <f t="shared" si="107"/>
        <v>2.1853146853146854</v>
      </c>
      <c r="BP546" s="64">
        <f t="shared" si="108"/>
        <v>2.1923076923076925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454.5454545454545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456.00000000000006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5.4537599999999999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2400</v>
      </c>
      <c r="Y557" s="781">
        <f>IFERROR(SUM(Y541:Y555),"0")</f>
        <v>2407.6800000000003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700</v>
      </c>
      <c r="Y560" s="780">
        <f>IFERROR(IF(X560="",0,CEILING((X560/$H560),1)*$H560),"")</f>
        <v>702.24</v>
      </c>
      <c r="Z560" s="36">
        <f>IFERROR(IF(Y560=0,"",ROUNDUP(Y560/H560,0)*0.01196),"")</f>
        <v>1.5906800000000001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747.72727272727275</v>
      </c>
      <c r="BN560" s="64">
        <f>IFERROR(Y560*I560/H560,"0")</f>
        <v>750.11999999999989</v>
      </c>
      <c r="BO560" s="64">
        <f>IFERROR(1/J560*(X560/H560),"0")</f>
        <v>1.2747668997668997</v>
      </c>
      <c r="BP560" s="64">
        <f>IFERROR(1/J560*(Y560/H560),"0")</f>
        <v>1.278846153846154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132.57575757575756</v>
      </c>
      <c r="Y562" s="781">
        <f>IFERROR(Y559/H559,"0")+IFERROR(Y560/H560,"0")+IFERROR(Y561/H561,"0")</f>
        <v>133</v>
      </c>
      <c r="Z562" s="781">
        <f>IFERROR(IF(Z559="",0,Z559),"0")+IFERROR(IF(Z560="",0,Z560),"0")+IFERROR(IF(Z561="",0,Z561),"0")</f>
        <v>1.5906800000000001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700</v>
      </c>
      <c r="Y563" s="781">
        <f>IFERROR(SUM(Y559:Y561),"0")</f>
        <v>702.24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15483.6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15588.100000000002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16560.436059152402</v>
      </c>
      <c r="Y668" s="781">
        <f>IFERROR(SUM(BN22:BN664),"0")</f>
        <v>16671.244000000002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30</v>
      </c>
      <c r="Y669" s="38">
        <f>ROUNDUP(SUM(BP22:BP664),0)</f>
        <v>30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17310.436059152402</v>
      </c>
      <c r="Y670" s="781">
        <f>GrossWeightTotalR+PalletQtyTotalR*25</f>
        <v>17421.244000000002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3122.8352846412345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3140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35.75759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151.20000000000002</v>
      </c>
      <c r="E677" s="46">
        <f>IFERROR(Y105*1,"0")+IFERROR(Y106*1,"0")+IFERROR(Y107*1,"0")+IFERROR(Y111*1,"0")+IFERROR(Y112*1,"0")+IFERROR(Y113*1,"0")+IFERROR(Y114*1,"0")+IFERROR(Y115*1,"0")+IFERROR(Y116*1,"0")</f>
        <v>1180.08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2349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201.60000000000002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3436.8</v>
      </c>
      <c r="K677" s="46">
        <f>IFERROR(Y250*1,"0")+IFERROR(Y251*1,"0")+IFERROR(Y252*1,"0")+IFERROR(Y253*1,"0")+IFERROR(Y254*1,"0")+IFERROR(Y255*1,"0")+IFERROR(Y256*1,"0")+IFERROR(Y257*1,"0")</f>
        <v>58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108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100.8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1311</v>
      </c>
      <c r="W677" s="46">
        <f>IFERROR(Y409*1,"0")+IFERROR(Y413*1,"0")+IFERROR(Y414*1,"0")+IFERROR(Y415*1,"0")</f>
        <v>350.7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720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2511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3109.92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