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7D1F272-6717-4B49-952F-AA0459E5CB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D7" i="1"/>
  <c r="Q6" i="1"/>
  <c r="P2" i="1"/>
  <c r="Z444" i="1" l="1"/>
  <c r="Z445" i="1" s="1"/>
  <c r="BN444" i="1"/>
  <c r="BP444" i="1"/>
  <c r="Y445" i="1"/>
  <c r="Z69" i="1"/>
  <c r="BN69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92" i="1"/>
  <c r="BN92" i="1"/>
  <c r="Z92" i="1"/>
  <c r="BP100" i="1"/>
  <c r="BN100" i="1"/>
  <c r="Z100" i="1"/>
  <c r="H9" i="1"/>
  <c r="B677" i="1"/>
  <c r="Y23" i="1"/>
  <c r="BP22" i="1"/>
  <c r="BN22" i="1"/>
  <c r="Z22" i="1"/>
  <c r="Z23" i="1" s="1"/>
  <c r="X669" i="1"/>
  <c r="X670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Z101" i="1" s="1"/>
  <c r="Y102" i="1"/>
  <c r="Y127" i="1"/>
  <c r="Y160" i="1"/>
  <c r="Y167" i="1"/>
  <c r="Y109" i="1"/>
  <c r="Y118" i="1"/>
  <c r="Y133" i="1"/>
  <c r="Y143" i="1"/>
  <c r="Y149" i="1"/>
  <c r="Y156" i="1"/>
  <c r="Y172" i="1"/>
  <c r="Y180" i="1"/>
  <c r="Y184" i="1"/>
  <c r="Y202" i="1"/>
  <c r="J677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Z300" i="1"/>
  <c r="BP298" i="1"/>
  <c r="BN298" i="1"/>
  <c r="Z298" i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Z385" i="1" s="1"/>
  <c r="BP384" i="1"/>
  <c r="BN384" i="1"/>
  <c r="Z384" i="1"/>
  <c r="Z416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Z288" i="1" s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Z556" i="1" s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70" i="1" l="1"/>
  <c r="Z619" i="1"/>
  <c r="Z457" i="1"/>
  <c r="Z441" i="1"/>
  <c r="Z369" i="1"/>
  <c r="Z223" i="1"/>
  <c r="Z179" i="1"/>
  <c r="Z155" i="1"/>
  <c r="Z117" i="1"/>
  <c r="Z108" i="1"/>
  <c r="Y668" i="1"/>
  <c r="Y671" i="1"/>
  <c r="Z86" i="1"/>
  <c r="Z640" i="1"/>
  <c r="Z470" i="1"/>
  <c r="Z579" i="1"/>
  <c r="Z376" i="1"/>
  <c r="Z258" i="1"/>
  <c r="Z246" i="1"/>
  <c r="Z34" i="1"/>
  <c r="Y667" i="1"/>
  <c r="Y669" i="1"/>
  <c r="Z53" i="1"/>
  <c r="Z672" i="1" s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<sst xmlns="http://schemas.openxmlformats.org/spreadsheetml/2006/main" count="3166" uniqueCount="1090">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</sst>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1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500</v>
      </c>
      <c r="Y48" s="780">
        <f t="shared" si="6"/>
        <v>507.6</v>
      </c>
      <c r="Z48" s="36">
        <f>IFERROR(IF(Y48=0,"",ROUNDUP(Y48/H48,0)*0.01898),"")</f>
        <v>0.89205999999999996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520.1388888888888</v>
      </c>
      <c r="BN48" s="64">
        <f t="shared" si="8"/>
        <v>528.04499999999996</v>
      </c>
      <c r="BO48" s="64">
        <f t="shared" si="9"/>
        <v>0.72337962962962954</v>
      </c>
      <c r="BP48" s="64">
        <f t="shared" si="10"/>
        <v>0.734375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48</v>
      </c>
      <c r="Y51" s="780">
        <f t="shared" si="6"/>
        <v>48</v>
      </c>
      <c r="Z51" s="36">
        <f>IFERROR(IF(Y51=0,"",ROUNDUP(Y51/H51,0)*0.00902),"")</f>
        <v>0.10824</v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50.519999999999996</v>
      </c>
      <c r="BN51" s="64">
        <f t="shared" si="8"/>
        <v>50.519999999999996</v>
      </c>
      <c r="BO51" s="64">
        <f t="shared" si="9"/>
        <v>9.0909090909090912E-2</v>
      </c>
      <c r="BP51" s="64">
        <f t="shared" si="10"/>
        <v>9.0909090909090912E-2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58.296296296296291</v>
      </c>
      <c r="Y53" s="781">
        <f>IFERROR(Y47/H47,"0")+IFERROR(Y48/H48,"0")+IFERROR(Y49/H49,"0")+IFERROR(Y50/H50,"0")+IFERROR(Y51/H51,"0")+IFERROR(Y52/H52,"0")</f>
        <v>59</v>
      </c>
      <c r="Z53" s="781">
        <f>IFERROR(IF(Z47="",0,Z47),"0")+IFERROR(IF(Z48="",0,Z48),"0")+IFERROR(IF(Z49="",0,Z49),"0")+IFERROR(IF(Z50="",0,Z50),"0")+IFERROR(IF(Z51="",0,Z51),"0")+IFERROR(IF(Z52="",0,Z52),"0")</f>
        <v>1.0003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548</v>
      </c>
      <c r="Y54" s="781">
        <f>IFERROR(SUM(Y47:Y52),"0")</f>
        <v>555.6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300</v>
      </c>
      <c r="Y64" s="780">
        <f t="shared" si="11"/>
        <v>302.40000000000003</v>
      </c>
      <c r="Z64" s="36">
        <f>IFERROR(IF(Y64=0,"",ROUNDUP(Y64/H64,0)*0.02039),"")</f>
        <v>0.57091999999999998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0.57870370370370361</v>
      </c>
      <c r="BP64" s="64">
        <f t="shared" si="15"/>
        <v>0.58333333333333326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324</v>
      </c>
      <c r="Y69" s="780">
        <f t="shared" si="11"/>
        <v>324</v>
      </c>
      <c r="Z69" s="36">
        <f>IFERROR(IF(Y69=0,"",ROUNDUP(Y69/H69,0)*0.00902),"")</f>
        <v>0.64944000000000002</v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339.12</v>
      </c>
      <c r="BN69" s="64">
        <f t="shared" si="13"/>
        <v>339.12</v>
      </c>
      <c r="BO69" s="64">
        <f t="shared" si="14"/>
        <v>0.54545454545454541</v>
      </c>
      <c r="BP69" s="64">
        <f t="shared" si="15"/>
        <v>0.54545454545454541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99.777777777777771</v>
      </c>
      <c r="Y70" s="781">
        <f>IFERROR(Y62/H62,"0")+IFERROR(Y63/H63,"0")+IFERROR(Y64/H64,"0")+IFERROR(Y65/H65,"0")+IFERROR(Y66/H66,"0")+IFERROR(Y67/H67,"0")+IFERROR(Y68/H68,"0")+IFERROR(Y69/H69,"0")</f>
        <v>100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1.2203599999999999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624</v>
      </c>
      <c r="Y71" s="781">
        <f>IFERROR(SUM(Y62:Y69),"0")</f>
        <v>626.40000000000009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300</v>
      </c>
      <c r="Y111" s="780">
        <f t="shared" ref="Y111:Y116" si="26">IFERROR(IF(X111="",0,CEILING((X111/$H111),1)*$H111),"")</f>
        <v>307.8</v>
      </c>
      <c r="Z111" s="36">
        <f>IFERROR(IF(Y111=0,"",ROUNDUP(Y111/H111,0)*0.01898),"")</f>
        <v>0.72123999999999999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319.22222222222223</v>
      </c>
      <c r="BN111" s="64">
        <f t="shared" ref="BN111:BN116" si="28">IFERROR(Y111*I111/H111,"0")</f>
        <v>327.52199999999999</v>
      </c>
      <c r="BO111" s="64">
        <f t="shared" ref="BO111:BO116" si="29">IFERROR(1/J111*(X111/H111),"0")</f>
        <v>0.57870370370370372</v>
      </c>
      <c r="BP111" s="64">
        <f t="shared" ref="BP111:BP116" si="30">IFERROR(1/J111*(Y111/H111),"0")</f>
        <v>0.59375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421.2</v>
      </c>
      <c r="Y113" s="780">
        <f t="shared" si="26"/>
        <v>421.20000000000005</v>
      </c>
      <c r="Z113" s="36">
        <f>IFERROR(IF(Y113=0,"",ROUNDUP(Y113/H113,0)*0.00651),"")</f>
        <v>1.01556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460.51199999999994</v>
      </c>
      <c r="BN113" s="64">
        <f t="shared" si="28"/>
        <v>460.51200000000006</v>
      </c>
      <c r="BO113" s="64">
        <f t="shared" si="29"/>
        <v>0.8571428571428571</v>
      </c>
      <c r="BP113" s="64">
        <f t="shared" si="30"/>
        <v>0.85714285714285721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193.03703703703701</v>
      </c>
      <c r="Y117" s="781">
        <f>IFERROR(Y111/H111,"0")+IFERROR(Y112/H112,"0")+IFERROR(Y113/H113,"0")+IFERROR(Y114/H114,"0")+IFERROR(Y115/H115,"0")+IFERROR(Y116/H116,"0")</f>
        <v>194</v>
      </c>
      <c r="Z117" s="781">
        <f>IFERROR(IF(Z111="",0,Z111),"0")+IFERROR(IF(Z112="",0,Z112),"0")+IFERROR(IF(Z113="",0,Z113),"0")+IFERROR(IF(Z114="",0,Z114),"0")+IFERROR(IF(Z115="",0,Z115),"0")+IFERROR(IF(Z116="",0,Z116),"0")</f>
        <v>1.7368000000000001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721.2</v>
      </c>
      <c r="Y118" s="781">
        <f>IFERROR(SUM(Y111:Y116),"0")</f>
        <v>729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200</v>
      </c>
      <c r="Y121" s="780">
        <f>IFERROR(IF(X121="",0,CEILING((X121/$H121),1)*$H121),"")</f>
        <v>205.20000000000002</v>
      </c>
      <c r="Z121" s="36">
        <f>IFERROR(IF(Y121=0,"",ROUNDUP(Y121/H121,0)*0.01898),"")</f>
        <v>0.36062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208.05555555555554</v>
      </c>
      <c r="BN121" s="64">
        <f>IFERROR(Y121*I121/H121,"0")</f>
        <v>213.46499999999997</v>
      </c>
      <c r="BO121" s="64">
        <f>IFERROR(1/J121*(X121/H121),"0")</f>
        <v>0.28935185185185186</v>
      </c>
      <c r="BP121" s="64">
        <f>IFERROR(1/J121*(Y121/H121),"0")</f>
        <v>0.296875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18.518518518518519</v>
      </c>
      <c r="Y126" s="781">
        <f>IFERROR(Y121/H121,"0")+IFERROR(Y122/H122,"0")+IFERROR(Y123/H123,"0")+IFERROR(Y124/H124,"0")+IFERROR(Y125/H125,"0")</f>
        <v>19</v>
      </c>
      <c r="Z126" s="781">
        <f>IFERROR(IF(Z121="",0,Z121),"0")+IFERROR(IF(Z122="",0,Z122),"0")+IFERROR(IF(Z123="",0,Z123),"0")+IFERROR(IF(Z124="",0,Z124),"0")+IFERROR(IF(Z125="",0,Z125),"0")</f>
        <v>0.36062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200</v>
      </c>
      <c r="Y127" s="781">
        <f>IFERROR(SUM(Y121:Y125),"0")</f>
        <v>205.20000000000002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200</v>
      </c>
      <c r="Y137" s="780">
        <f t="shared" si="31"/>
        <v>202.5</v>
      </c>
      <c r="Z137" s="36">
        <f>IFERROR(IF(Y137=0,"",ROUNDUP(Y137/H137,0)*0.01898),"")</f>
        <v>0.47450000000000003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212.66666666666666</v>
      </c>
      <c r="BN137" s="64">
        <f t="shared" si="33"/>
        <v>215.32499999999999</v>
      </c>
      <c r="BO137" s="64">
        <f t="shared" si="34"/>
        <v>0.38580246913580246</v>
      </c>
      <c r="BP137" s="64">
        <f t="shared" si="35"/>
        <v>0.390625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24.691358024691358</v>
      </c>
      <c r="Y143" s="781">
        <f>IFERROR(Y136/H136,"0")+IFERROR(Y137/H137,"0")+IFERROR(Y138/H138,"0")+IFERROR(Y139/H139,"0")+IFERROR(Y140/H140,"0")+IFERROR(Y141/H141,"0")+IFERROR(Y142/H142,"0")</f>
        <v>25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0.47450000000000003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200</v>
      </c>
      <c r="Y144" s="781">
        <f>IFERROR(SUM(Y136:Y142),"0")</f>
        <v>202.5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100</v>
      </c>
      <c r="Y379" s="780">
        <f t="shared" ref="Y379:Y384" si="82">IFERROR(IF(X379="",0,CEILING((X379/$H379),1)*$H379),"")</f>
        <v>101.39999999999999</v>
      </c>
      <c r="Z379" s="36">
        <f>IFERROR(IF(Y379=0,"",ROUNDUP(Y379/H379,0)*0.01898),"")</f>
        <v>0.24674000000000001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106.57692307692309</v>
      </c>
      <c r="BN379" s="64">
        <f t="shared" ref="BN379:BN384" si="84">IFERROR(Y379*I379/H379,"0")</f>
        <v>108.06899999999999</v>
      </c>
      <c r="BO379" s="64">
        <f t="shared" ref="BO379:BO384" si="85">IFERROR(1/J379*(X379/H379),"0")</f>
        <v>0.20032051282051283</v>
      </c>
      <c r="BP379" s="64">
        <f t="shared" ref="BP379:BP384" si="86">IFERROR(1/J379*(Y379/H379),"0")</f>
        <v>0.203125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12.820512820512821</v>
      </c>
      <c r="Y385" s="781">
        <f>IFERROR(Y379/H379,"0")+IFERROR(Y380/H380,"0")+IFERROR(Y381/H381,"0")+IFERROR(Y382/H382,"0")+IFERROR(Y383/H383,"0")+IFERROR(Y384/H384,"0")</f>
        <v>13</v>
      </c>
      <c r="Z385" s="781">
        <f>IFERROR(IF(Z379="",0,Z379),"0")+IFERROR(IF(Z380="",0,Z380),"0")+IFERROR(IF(Z381="",0,Z381),"0")+IFERROR(IF(Z382="",0,Z382),"0")+IFERROR(IF(Z383="",0,Z383),"0")+IFERROR(IF(Z384="",0,Z384),"0")</f>
        <v>0.24674000000000001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100</v>
      </c>
      <c r="Y386" s="781">
        <f>IFERROR(SUM(Y379:Y384),"0")</f>
        <v>101.39999999999999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300</v>
      </c>
      <c r="Y389" s="780">
        <f>IFERROR(IF(X389="",0,CEILING((X389/$H389),1)*$H389),"")</f>
        <v>304.2</v>
      </c>
      <c r="Z389" s="36">
        <f>IFERROR(IF(Y389=0,"",ROUNDUP(Y389/H389,0)*0.02175),"")</f>
        <v>0.84824999999999995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321.69230769230774</v>
      </c>
      <c r="BN389" s="64">
        <f>IFERROR(Y389*I389/H389,"0")</f>
        <v>326.19600000000003</v>
      </c>
      <c r="BO389" s="64">
        <f>IFERROR(1/J389*(X389/H389),"0")</f>
        <v>0.6868131868131867</v>
      </c>
      <c r="BP389" s="64">
        <f>IFERROR(1/J389*(Y389/H389),"0")</f>
        <v>0.6964285714285714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38.46153846153846</v>
      </c>
      <c r="Y392" s="781">
        <f>IFERROR(Y388/H388,"0")+IFERROR(Y389/H389,"0")+IFERROR(Y390/H390,"0")+IFERROR(Y391/H391,"0")</f>
        <v>39</v>
      </c>
      <c r="Z392" s="781">
        <f>IFERROR(IF(Z388="",0,Z388),"0")+IFERROR(IF(Z389="",0,Z389),"0")+IFERROR(IF(Z390="",0,Z390),"0")+IFERROR(IF(Z391="",0,Z391),"0")</f>
        <v>0.84824999999999995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300</v>
      </c>
      <c r="Y393" s="781">
        <f>IFERROR(SUM(Y388:Y391),"0")</f>
        <v>304.2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1440</v>
      </c>
      <c r="Y422" s="780">
        <f t="shared" si="87"/>
        <v>1440</v>
      </c>
      <c r="Z422" s="36">
        <f>IFERROR(IF(Y422=0,"",ROUNDUP(Y422/H422,0)*0.02175),"")</f>
        <v>2.0880000000000001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1486.0800000000002</v>
      </c>
      <c r="BN422" s="64">
        <f t="shared" si="89"/>
        <v>1486.0800000000002</v>
      </c>
      <c r="BO422" s="64">
        <f t="shared" si="90"/>
        <v>2</v>
      </c>
      <c r="BP422" s="64">
        <f t="shared" si="91"/>
        <v>2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600</v>
      </c>
      <c r="Y423" s="780">
        <f t="shared" si="87"/>
        <v>600</v>
      </c>
      <c r="Z423" s="36">
        <f>IFERROR(IF(Y423=0,"",ROUNDUP(Y423/H423,0)*0.02039),"")</f>
        <v>0.81559999999999988</v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619.20000000000005</v>
      </c>
      <c r="BN423" s="64">
        <f t="shared" si="89"/>
        <v>619.20000000000005</v>
      </c>
      <c r="BO423" s="64">
        <f t="shared" si="90"/>
        <v>0.83333333333333326</v>
      </c>
      <c r="BP423" s="64">
        <f t="shared" si="91"/>
        <v>0.83333333333333326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IFERROR(IF(Y425=0,"",ROUNDUP(Y425/H425,0)*0.02039),"")</f>
        <v>0.69325999999999999</v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169.33333333333334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170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3.5968599999999999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2540</v>
      </c>
      <c r="Y432" s="781">
        <f>IFERROR(SUM(Y421:Y430),"0")</f>
        <v>2550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1440</v>
      </c>
      <c r="Y434" s="780">
        <f>IFERROR(IF(X434="",0,CEILING((X434/$H434),1)*$H434),"")</f>
        <v>1440</v>
      </c>
      <c r="Z434" s="36">
        <f>IFERROR(IF(Y434=0,"",ROUNDUP(Y434/H434,0)*0.02175),"")</f>
        <v>2.0880000000000001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1486.0800000000002</v>
      </c>
      <c r="BN434" s="64">
        <f>IFERROR(Y434*I434/H434,"0")</f>
        <v>1486.0800000000002</v>
      </c>
      <c r="BO434" s="64">
        <f>IFERROR(1/J434*(X434/H434),"0")</f>
        <v>2</v>
      </c>
      <c r="BP434" s="64">
        <f>IFERROR(1/J434*(Y434/H434),"0")</f>
        <v>2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96</v>
      </c>
      <c r="Y436" s="781">
        <f>IFERROR(Y434/H434,"0")+IFERROR(Y435/H435,"0")</f>
        <v>96</v>
      </c>
      <c r="Z436" s="781">
        <f>IFERROR(IF(Z434="",0,Z434),"0")+IFERROR(IF(Z435="",0,Z435),"0")</f>
        <v>2.0880000000000001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1440</v>
      </c>
      <c r="Y437" s="781">
        <f>IFERROR(SUM(Y434:Y435),"0")</f>
        <v>1440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250</v>
      </c>
      <c r="Y444" s="780">
        <f>IFERROR(IF(X444="",0,CEILING((X444/$H444),1)*$H444),"")</f>
        <v>252</v>
      </c>
      <c r="Z444" s="36">
        <f>IFERROR(IF(Y444=0,"",ROUNDUP(Y444/H444,0)*0.01898),"")</f>
        <v>0.53144000000000002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264.41666666666669</v>
      </c>
      <c r="BN444" s="64">
        <f>IFERROR(Y444*I444/H444,"0")</f>
        <v>266.53199999999998</v>
      </c>
      <c r="BO444" s="64">
        <f>IFERROR(1/J444*(X444/H444),"0")</f>
        <v>0.43402777777777779</v>
      </c>
      <c r="BP444" s="64">
        <f>IFERROR(1/J444*(Y444/H444),"0")</f>
        <v>0.4375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27.777777777777779</v>
      </c>
      <c r="Y445" s="781">
        <f>IFERROR(Y444/H444,"0")</f>
        <v>28</v>
      </c>
      <c r="Z445" s="781">
        <f>IFERROR(IF(Z444="",0,Z444),"0")</f>
        <v>0.53144000000000002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250</v>
      </c>
      <c r="Y446" s="781">
        <f>IFERROR(SUM(Y444:Y444),"0")</f>
        <v>252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3000</v>
      </c>
      <c r="Y465" s="780">
        <f>IFERROR(IF(X465="",0,CEILING((X465/$H465),1)*$H465),"")</f>
        <v>3006</v>
      </c>
      <c r="Z465" s="36">
        <f>IFERROR(IF(Y465=0,"",ROUNDUP(Y465/H465,0)*0.01898),"")</f>
        <v>6.3393199999999998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3173</v>
      </c>
      <c r="BN465" s="64">
        <f>IFERROR(Y465*I465/H465,"0")</f>
        <v>3179.346</v>
      </c>
      <c r="BO465" s="64">
        <f>IFERROR(1/J465*(X465/H465),"0")</f>
        <v>5.208333333333333</v>
      </c>
      <c r="BP465" s="64">
        <f>IFERROR(1/J465*(Y465/H465),"0")</f>
        <v>5.21875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333.33333333333331</v>
      </c>
      <c r="Y470" s="781">
        <f>IFERROR(Y465/H465,"0")+IFERROR(Y466/H466,"0")+IFERROR(Y467/H467,"0")+IFERROR(Y468/H468,"0")+IFERROR(Y469/H469,"0")</f>
        <v>334</v>
      </c>
      <c r="Z470" s="781">
        <f>IFERROR(IF(Z465="",0,Z465),"0")+IFERROR(IF(Z466="",0,Z466),"0")+IFERROR(IF(Z467="",0,Z467),"0")+IFERROR(IF(Z468="",0,Z468),"0")+IFERROR(IF(Z469="",0,Z469),"0")</f>
        <v>6.3393199999999998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3000</v>
      </c>
      <c r="Y471" s="781">
        <f>IFERROR(SUM(Y465:Y469),"0")</f>
        <v>3006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500</v>
      </c>
      <c r="Y542" s="780">
        <f t="shared" si="103"/>
        <v>501.6</v>
      </c>
      <c r="Z542" s="36">
        <f t="shared" si="104"/>
        <v>1.1362000000000001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534.09090909090912</v>
      </c>
      <c r="BN542" s="64">
        <f t="shared" si="106"/>
        <v>535.79999999999995</v>
      </c>
      <c r="BO542" s="64">
        <f t="shared" si="107"/>
        <v>0.91054778554778548</v>
      </c>
      <c r="BP542" s="64">
        <f t="shared" si="108"/>
        <v>0.91346153846153855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1500</v>
      </c>
      <c r="Y544" s="780">
        <f t="shared" si="103"/>
        <v>1504.8000000000002</v>
      </c>
      <c r="Z544" s="36">
        <f t="shared" si="104"/>
        <v>3.4085999999999999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1602.2727272727273</v>
      </c>
      <c r="BN544" s="64">
        <f t="shared" si="106"/>
        <v>1607.3999999999999</v>
      </c>
      <c r="BO544" s="64">
        <f t="shared" si="107"/>
        <v>2.7316433566433567</v>
      </c>
      <c r="BP544" s="64">
        <f t="shared" si="108"/>
        <v>2.7403846153846154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1500</v>
      </c>
      <c r="Y546" s="780">
        <f t="shared" si="103"/>
        <v>1504.8000000000002</v>
      </c>
      <c r="Z546" s="36">
        <f t="shared" si="104"/>
        <v>3.4085999999999999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1602.2727272727273</v>
      </c>
      <c r="BN546" s="64">
        <f t="shared" si="106"/>
        <v>1607.3999999999999</v>
      </c>
      <c r="BO546" s="64">
        <f t="shared" si="107"/>
        <v>2.7316433566433567</v>
      </c>
      <c r="BP546" s="64">
        <f t="shared" si="108"/>
        <v>2.7403846153846154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662.87878787878776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665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7.9534000000000002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3500</v>
      </c>
      <c r="Y557" s="781">
        <f>IFERROR(SUM(Y541:Y555),"0")</f>
        <v>3511.2000000000003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1000</v>
      </c>
      <c r="Y560" s="780">
        <f>IFERROR(IF(X560="",0,CEILING((X560/$H560),1)*$H560),"")</f>
        <v>1003.2</v>
      </c>
      <c r="Z560" s="36">
        <f>IFERROR(IF(Y560=0,"",ROUNDUP(Y560/H560,0)*0.01196),"")</f>
        <v>2.2724000000000002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1068.1818181818182</v>
      </c>
      <c r="BN560" s="64">
        <f>IFERROR(Y560*I560/H560,"0")</f>
        <v>1071.5999999999999</v>
      </c>
      <c r="BO560" s="64">
        <f>IFERROR(1/J560*(X560/H560),"0")</f>
        <v>1.821095571095571</v>
      </c>
      <c r="BP560" s="64">
        <f>IFERROR(1/J560*(Y560/H560),"0")</f>
        <v>1.8269230769230771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189.39393939393938</v>
      </c>
      <c r="Y562" s="781">
        <f>IFERROR(Y559/H559,"0")+IFERROR(Y560/H560,"0")+IFERROR(Y561/H561,"0")</f>
        <v>190</v>
      </c>
      <c r="Z562" s="781">
        <f>IFERROR(IF(Z559="",0,Z559),"0")+IFERROR(IF(Z560="",0,Z560),"0")+IFERROR(IF(Z561="",0,Z561),"0")</f>
        <v>2.2724000000000002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1000</v>
      </c>
      <c r="Y563" s="781">
        <f>IFERROR(SUM(Y559:Y561),"0")</f>
        <v>1003.2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300</v>
      </c>
      <c r="Y569" s="780">
        <f t="shared" si="109"/>
        <v>300.96000000000004</v>
      </c>
      <c r="Z569" s="36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170.45454545454544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171.00000000000003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2.0451600000000001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900</v>
      </c>
      <c r="Y580" s="781">
        <f>IFERROR(SUM(Y565:Y578),"0")</f>
        <v>902.88000000000011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300</v>
      </c>
      <c r="Y607" s="780">
        <f t="shared" si="114"/>
        <v>300</v>
      </c>
      <c r="Z607" s="36">
        <f>IFERROR(IF(Y607=0,"",ROUNDUP(Y607/H607,0)*0.01898),"")</f>
        <v>0.47450000000000003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310.875</v>
      </c>
      <c r="BN607" s="64">
        <f t="shared" si="116"/>
        <v>310.875</v>
      </c>
      <c r="BO607" s="64">
        <f t="shared" si="117"/>
        <v>0.390625</v>
      </c>
      <c r="BP607" s="64">
        <f t="shared" si="118"/>
        <v>0.390625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25</v>
      </c>
      <c r="Y612" s="781">
        <f>IFERROR(Y605/H605,"0")+IFERROR(Y606/H606,"0")+IFERROR(Y607/H607,"0")+IFERROR(Y608/H608,"0")+IFERROR(Y609/H609,"0")+IFERROR(Y610/H610,"0")+IFERROR(Y611/H611,"0")</f>
        <v>25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0.47450000000000003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300</v>
      </c>
      <c r="Y613" s="781">
        <f>IFERROR(SUM(Y605:Y611),"0")</f>
        <v>300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15623.2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15689.580000000002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16475.671382284385</v>
      </c>
      <c r="Y668" s="781">
        <f>IFERROR(SUM(BN22:BN664),"0")</f>
        <v>16545.686999999998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27</v>
      </c>
      <c r="Y669" s="38">
        <f>ROUNDUP(SUM(BP22:BP664),0)</f>
        <v>27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17150.671382284385</v>
      </c>
      <c r="Y670" s="781">
        <f>GrossWeightTotalR+PalletQtyTotalR*25</f>
        <v>17220.686999999998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2119.7747561080892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2128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31.188650000000003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555.6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626.40000000000009</v>
      </c>
      <c r="E677" s="46">
        <f>IFERROR(Y105*1,"0")+IFERROR(Y106*1,"0")+IFERROR(Y107*1,"0")+IFERROR(Y111*1,"0")+IFERROR(Y112*1,"0")+IFERROR(Y113*1,"0")+IFERROR(Y114*1,"0")+IFERROR(Y115*1,"0")+IFERROR(Y116*1,"0")</f>
        <v>729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407.70000000000005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405.59999999999997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4242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3006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5417.2800000000007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300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