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9347E7E-EF3A-4A2D-913E-16E8814083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Y531" i="1" s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O484" i="1"/>
  <c r="BM484" i="1"/>
  <c r="Y484" i="1"/>
  <c r="BP484" i="1" s="1"/>
  <c r="BO483" i="1"/>
  <c r="BM483" i="1"/>
  <c r="Y483" i="1"/>
  <c r="BP483" i="1" s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Y442" i="1" s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Y370" i="1" s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F10" i="1" s="1"/>
  <c r="D7" i="1"/>
  <c r="Q6" i="1"/>
  <c r="P2" i="1"/>
  <c r="Z484" i="1" l="1"/>
  <c r="BN484" i="1"/>
  <c r="Z483" i="1"/>
  <c r="BN483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6" i="1"/>
  <c r="Y377" i="1"/>
  <c r="BP372" i="1"/>
  <c r="BN372" i="1"/>
  <c r="Z372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Z374" i="1"/>
  <c r="BN374" i="1"/>
  <c r="Y385" i="1"/>
  <c r="Z380" i="1"/>
  <c r="Z385" i="1" s="1"/>
  <c r="BN380" i="1"/>
  <c r="Z382" i="1"/>
  <c r="BN382" i="1"/>
  <c r="Y386" i="1"/>
  <c r="Y392" i="1"/>
  <c r="BP388" i="1"/>
  <c r="BN388" i="1"/>
  <c r="Z388" i="1"/>
  <c r="Y400" i="1"/>
  <c r="Z405" i="1"/>
  <c r="BP403" i="1"/>
  <c r="BN403" i="1"/>
  <c r="Z403" i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384" i="1"/>
  <c r="BN384" i="1"/>
  <c r="BP391" i="1"/>
  <c r="BN391" i="1"/>
  <c r="Z391" i="1"/>
  <c r="Y393" i="1"/>
  <c r="BP397" i="1"/>
  <c r="BN397" i="1"/>
  <c r="Z397" i="1"/>
  <c r="Z399" i="1" s="1"/>
  <c r="BP414" i="1"/>
  <c r="BN414" i="1"/>
  <c r="Z414" i="1"/>
  <c r="Z416" i="1" s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Z556" i="1" s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04" i="1" l="1"/>
  <c r="Z579" i="1"/>
  <c r="Z457" i="1"/>
  <c r="Z392" i="1"/>
  <c r="Y669" i="1"/>
  <c r="Z246" i="1"/>
  <c r="Y667" i="1"/>
  <c r="Z640" i="1"/>
  <c r="Z470" i="1"/>
  <c r="Z166" i="1"/>
  <c r="Z133" i="1"/>
  <c r="Z126" i="1"/>
  <c r="Z101" i="1"/>
  <c r="Z34" i="1"/>
  <c r="Z672" i="1" s="1"/>
  <c r="Y671" i="1"/>
  <c r="Y668" i="1"/>
  <c r="Z376" i="1"/>
  <c r="Z258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<sst xmlns="http://schemas.openxmlformats.org/spreadsheetml/2006/main" count="3166" uniqueCount="1090">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</sst>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1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500</v>
      </c>
      <c r="Y48" s="780">
        <f t="shared" si="6"/>
        <v>507.6</v>
      </c>
      <c r="Z48" s="36">
        <f>IFERROR(IF(Y48=0,"",ROUNDUP(Y48/H48,0)*0.01898),"")</f>
        <v>0.89205999999999996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520.1388888888888</v>
      </c>
      <c r="BN48" s="64">
        <f t="shared" si="8"/>
        <v>528.04499999999996</v>
      </c>
      <c r="BO48" s="64">
        <f t="shared" si="9"/>
        <v>0.72337962962962954</v>
      </c>
      <c r="BP48" s="64">
        <f t="shared" si="10"/>
        <v>0.734375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46.296296296296291</v>
      </c>
      <c r="Y53" s="781">
        <f>IFERROR(Y47/H47,"0")+IFERROR(Y48/H48,"0")+IFERROR(Y49/H49,"0")+IFERROR(Y50/H50,"0")+IFERROR(Y51/H51,"0")+IFERROR(Y52/H52,"0")</f>
        <v>47</v>
      </c>
      <c r="Z53" s="781">
        <f>IFERROR(IF(Z47="",0,Z47),"0")+IFERROR(IF(Z48="",0,Z48),"0")+IFERROR(IF(Z49="",0,Z49),"0")+IFERROR(IF(Z50="",0,Z50),"0")+IFERROR(IF(Z51="",0,Z51),"0")+IFERROR(IF(Z52="",0,Z52),"0")</f>
        <v>0.89205999999999996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500</v>
      </c>
      <c r="Y54" s="781">
        <f>IFERROR(SUM(Y47:Y52),"0")</f>
        <v>507.6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200</v>
      </c>
      <c r="Y121" s="780">
        <f>IFERROR(IF(X121="",0,CEILING((X121/$H121),1)*$H121),"")</f>
        <v>205.20000000000002</v>
      </c>
      <c r="Z121" s="36">
        <f>IFERROR(IF(Y121=0,"",ROUNDUP(Y121/H121,0)*0.01898),"")</f>
        <v>0.36062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208.05555555555554</v>
      </c>
      <c r="BN121" s="64">
        <f>IFERROR(Y121*I121/H121,"0")</f>
        <v>213.46499999999997</v>
      </c>
      <c r="BO121" s="64">
        <f>IFERROR(1/J121*(X121/H121),"0")</f>
        <v>0.28935185185185186</v>
      </c>
      <c r="BP121" s="64">
        <f>IFERROR(1/J121*(Y121/H121),"0")</f>
        <v>0.296875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18.518518518518519</v>
      </c>
      <c r="Y126" s="781">
        <f>IFERROR(Y121/H121,"0")+IFERROR(Y122/H122,"0")+IFERROR(Y123/H123,"0")+IFERROR(Y124/H124,"0")+IFERROR(Y125/H125,"0")</f>
        <v>19</v>
      </c>
      <c r="Z126" s="781">
        <f>IFERROR(IF(Z121="",0,Z121),"0")+IFERROR(IF(Z122="",0,Z122),"0")+IFERROR(IF(Z123="",0,Z123),"0")+IFERROR(IF(Z124="",0,Z124),"0")+IFERROR(IF(Z125="",0,Z125),"0")</f>
        <v>0.36062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200</v>
      </c>
      <c r="Y127" s="781">
        <f>IFERROR(SUM(Y121:Y125),"0")</f>
        <v>205.20000000000002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200</v>
      </c>
      <c r="Y137" s="780">
        <f t="shared" si="31"/>
        <v>202.5</v>
      </c>
      <c r="Z137" s="36">
        <f>IFERROR(IF(Y137=0,"",ROUNDUP(Y137/H137,0)*0.01898),"")</f>
        <v>0.47450000000000003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212.66666666666666</v>
      </c>
      <c r="BN137" s="64">
        <f t="shared" si="33"/>
        <v>215.32499999999999</v>
      </c>
      <c r="BO137" s="64">
        <f t="shared" si="34"/>
        <v>0.38580246913580246</v>
      </c>
      <c r="BP137" s="64">
        <f t="shared" si="35"/>
        <v>0.390625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24.691358024691358</v>
      </c>
      <c r="Y143" s="781">
        <f>IFERROR(Y136/H136,"0")+IFERROR(Y137/H137,"0")+IFERROR(Y138/H138,"0")+IFERROR(Y139/H139,"0")+IFERROR(Y140/H140,"0")+IFERROR(Y141/H141,"0")+IFERROR(Y142/H142,"0")</f>
        <v>25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0.47450000000000003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200</v>
      </c>
      <c r="Y144" s="781">
        <f>IFERROR(SUM(Y136:Y142),"0")</f>
        <v>202.5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50</v>
      </c>
      <c r="Y230" s="780">
        <f t="shared" si="46"/>
        <v>50.4</v>
      </c>
      <c r="Z230" s="36">
        <f t="shared" ref="Z230:Z236" si="51">IFERROR(IF(Y230=0,"",ROUNDUP(Y230/H230,0)*0.00651),"")</f>
        <v>0.13671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55.625</v>
      </c>
      <c r="BN230" s="64">
        <f t="shared" si="48"/>
        <v>56.069999999999993</v>
      </c>
      <c r="BO230" s="64">
        <f t="shared" si="49"/>
        <v>0.11446886446886449</v>
      </c>
      <c r="BP230" s="64">
        <f t="shared" si="50"/>
        <v>0.11538461538461539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100</v>
      </c>
      <c r="Y232" s="780">
        <f t="shared" si="46"/>
        <v>100.8</v>
      </c>
      <c r="Z232" s="36">
        <f t="shared" si="51"/>
        <v>0.27342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100</v>
      </c>
      <c r="Y233" s="780">
        <f t="shared" si="46"/>
        <v>100.8</v>
      </c>
      <c r="Z233" s="36">
        <f t="shared" si="51"/>
        <v>0.27342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110.5</v>
      </c>
      <c r="BN233" s="64">
        <f t="shared" si="48"/>
        <v>111.384</v>
      </c>
      <c r="BO233" s="64">
        <f t="shared" si="49"/>
        <v>0.22893772893772898</v>
      </c>
      <c r="BP233" s="64">
        <f t="shared" si="50"/>
        <v>0.23076923076923078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50</v>
      </c>
      <c r="Y235" s="780">
        <f t="shared" si="46"/>
        <v>50.4</v>
      </c>
      <c r="Z235" s="36">
        <f t="shared" si="51"/>
        <v>0.13671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55.25</v>
      </c>
      <c r="BN235" s="64">
        <f t="shared" si="48"/>
        <v>55.692</v>
      </c>
      <c r="BO235" s="64">
        <f t="shared" si="49"/>
        <v>0.11446886446886449</v>
      </c>
      <c r="BP235" s="64">
        <f t="shared" si="50"/>
        <v>0.11538461538461539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50</v>
      </c>
      <c r="Y236" s="780">
        <f t="shared" si="46"/>
        <v>50.4</v>
      </c>
      <c r="Z236" s="36">
        <f t="shared" si="51"/>
        <v>0.13671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55.375000000000007</v>
      </c>
      <c r="BN236" s="64">
        <f t="shared" si="48"/>
        <v>55.818000000000005</v>
      </c>
      <c r="BO236" s="64">
        <f t="shared" si="49"/>
        <v>0.11446886446886449</v>
      </c>
      <c r="BP236" s="64">
        <f t="shared" si="50"/>
        <v>0.11538461538461539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145.83333333333337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147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0.95696999999999999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350</v>
      </c>
      <c r="Y238" s="781">
        <f>IFERROR(SUM(Y226:Y236),"0")</f>
        <v>352.79999999999995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100</v>
      </c>
      <c r="Y414" s="780">
        <f>IFERROR(IF(X414="",0,CEILING((X414/$H414),1)*$H414),"")</f>
        <v>100.80000000000001</v>
      </c>
      <c r="Z414" s="36">
        <f>IFERROR(IF(Y414=0,"",ROUNDUP(Y414/H414,0)*0.00651),"")</f>
        <v>0.31247999999999998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111.99999999999999</v>
      </c>
      <c r="BN414" s="64">
        <f>IFERROR(Y414*I414/H414,"0")</f>
        <v>112.896</v>
      </c>
      <c r="BO414" s="64">
        <f>IFERROR(1/J414*(X414/H414),"0")</f>
        <v>0.26164311878597596</v>
      </c>
      <c r="BP414" s="64">
        <f>IFERROR(1/J414*(Y414/H414),"0")</f>
        <v>0.26373626373626374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100</v>
      </c>
      <c r="Y415" s="780">
        <f>IFERROR(IF(X415="",0,CEILING((X415/$H415),1)*$H415),"")</f>
        <v>100.80000000000001</v>
      </c>
      <c r="Z415" s="36">
        <f>IFERROR(IF(Y415=0,"",ROUNDUP(Y415/H415,0)*0.00651),"")</f>
        <v>0.31247999999999998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111.42857142857143</v>
      </c>
      <c r="BN415" s="64">
        <f>IFERROR(Y415*I415/H415,"0")</f>
        <v>112.32000000000001</v>
      </c>
      <c r="BO415" s="64">
        <f>IFERROR(1/J415*(X415/H415),"0")</f>
        <v>0.26164311878597596</v>
      </c>
      <c r="BP415" s="64">
        <f>IFERROR(1/J415*(Y415/H415),"0")</f>
        <v>0.26373626373626374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95.238095238095241</v>
      </c>
      <c r="Y416" s="781">
        <f>IFERROR(Y413/H413,"0")+IFERROR(Y414/H414,"0")+IFERROR(Y415/H415,"0")</f>
        <v>96</v>
      </c>
      <c r="Z416" s="781">
        <f>IFERROR(IF(Z413="",0,Z413),"0")+IFERROR(IF(Z414="",0,Z414),"0")+IFERROR(IF(Z415="",0,Z415),"0")</f>
        <v>0.62495999999999996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200</v>
      </c>
      <c r="Y417" s="781">
        <f>IFERROR(SUM(Y413:Y415),"0")</f>
        <v>201.60000000000002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720</v>
      </c>
      <c r="Y422" s="780">
        <f t="shared" si="87"/>
        <v>720</v>
      </c>
      <c r="Z422" s="36">
        <f>IFERROR(IF(Y422=0,"",ROUNDUP(Y422/H422,0)*0.02175),"")</f>
        <v>1.044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743.04000000000008</v>
      </c>
      <c r="BN422" s="64">
        <f t="shared" si="89"/>
        <v>743.04000000000008</v>
      </c>
      <c r="BO422" s="64">
        <f t="shared" si="90"/>
        <v>1</v>
      </c>
      <c r="BP422" s="64">
        <f t="shared" si="91"/>
        <v>1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200</v>
      </c>
      <c r="Y423" s="780">
        <f t="shared" si="87"/>
        <v>210</v>
      </c>
      <c r="Z423" s="36">
        <f>IFERROR(IF(Y423=0,"",ROUNDUP(Y423/H423,0)*0.02039),"")</f>
        <v>0.28545999999999999</v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206.4</v>
      </c>
      <c r="BN423" s="64">
        <f t="shared" si="89"/>
        <v>216.72</v>
      </c>
      <c r="BO423" s="64">
        <f t="shared" si="90"/>
        <v>0.27777777777777779</v>
      </c>
      <c r="BP423" s="64">
        <f t="shared" si="91"/>
        <v>0.29166666666666663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500</v>
      </c>
      <c r="Y425" s="780">
        <f t="shared" si="87"/>
        <v>510</v>
      </c>
      <c r="Z425" s="36">
        <f>IFERROR(IF(Y425=0,"",ROUNDUP(Y425/H425,0)*0.02039),"")</f>
        <v>0.69325999999999999</v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94.666666666666671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96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2.0227200000000001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1420</v>
      </c>
      <c r="Y432" s="781">
        <f>IFERROR(SUM(Y421:Y430),"0")</f>
        <v>1440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720</v>
      </c>
      <c r="Y434" s="780">
        <f>IFERROR(IF(X434="",0,CEILING((X434/$H434),1)*$H434),"")</f>
        <v>720</v>
      </c>
      <c r="Z434" s="36">
        <f>IFERROR(IF(Y434=0,"",ROUNDUP(Y434/H434,0)*0.02175),"")</f>
        <v>1.044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743.04000000000008</v>
      </c>
      <c r="BN434" s="64">
        <f>IFERROR(Y434*I434/H434,"0")</f>
        <v>743.04000000000008</v>
      </c>
      <c r="BO434" s="64">
        <f>IFERROR(1/J434*(X434/H434),"0")</f>
        <v>1</v>
      </c>
      <c r="BP434" s="64">
        <f>IFERROR(1/J434*(Y434/H434),"0")</f>
        <v>1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48</v>
      </c>
      <c r="Y436" s="781">
        <f>IFERROR(Y434/H434,"0")+IFERROR(Y435/H435,"0")</f>
        <v>48</v>
      </c>
      <c r="Z436" s="781">
        <f>IFERROR(IF(Z434="",0,Z434),"0")+IFERROR(IF(Z435="",0,Z435),"0")</f>
        <v>1.044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720</v>
      </c>
      <c r="Y437" s="781">
        <f>IFERROR(SUM(Y434:Y435),"0")</f>
        <v>720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200</v>
      </c>
      <c r="Y455" s="780">
        <f t="shared" si="92"/>
        <v>204</v>
      </c>
      <c r="Z455" s="36">
        <f>IFERROR(IF(Y455=0,"",ROUNDUP(Y455/H455,0)*0.02175),"")</f>
        <v>0.36974999999999997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208</v>
      </c>
      <c r="BN455" s="64">
        <f t="shared" si="94"/>
        <v>212.16</v>
      </c>
      <c r="BO455" s="64">
        <f t="shared" si="95"/>
        <v>0.29761904761904762</v>
      </c>
      <c r="BP455" s="64">
        <f t="shared" si="96"/>
        <v>0.30357142857142855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16.666666666666668</v>
      </c>
      <c r="Y457" s="781">
        <f>IFERROR(Y449/H449,"0")+IFERROR(Y450/H450,"0")+IFERROR(Y451/H451,"0")+IFERROR(Y452/H452,"0")+IFERROR(Y453/H453,"0")+IFERROR(Y454/H454,"0")+IFERROR(Y455/H455,"0")+IFERROR(Y456/H456,"0")</f>
        <v>17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0.36974999999999997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200</v>
      </c>
      <c r="Y458" s="781">
        <f>IFERROR(SUM(Y449:Y456),"0")</f>
        <v>204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3000</v>
      </c>
      <c r="Y465" s="780">
        <f>IFERROR(IF(X465="",0,CEILING((X465/$H465),1)*$H465),"")</f>
        <v>3006</v>
      </c>
      <c r="Z465" s="36">
        <f>IFERROR(IF(Y465=0,"",ROUNDUP(Y465/H465,0)*0.01898),"")</f>
        <v>6.3393199999999998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3173</v>
      </c>
      <c r="BN465" s="64">
        <f>IFERROR(Y465*I465/H465,"0")</f>
        <v>3179.346</v>
      </c>
      <c r="BO465" s="64">
        <f>IFERROR(1/J465*(X465/H465),"0")</f>
        <v>5.208333333333333</v>
      </c>
      <c r="BP465" s="64">
        <f>IFERROR(1/J465*(Y465/H465),"0")</f>
        <v>5.21875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150</v>
      </c>
      <c r="Y468" s="780">
        <f>IFERROR(IF(X468="",0,CEILING((X468/$H468),1)*$H468),"")</f>
        <v>151.19999999999999</v>
      </c>
      <c r="Z468" s="36">
        <f>IFERROR(IF(Y468=0,"",ROUNDUP(Y468/H468,0)*0.00651),"")</f>
        <v>0.41012999999999999</v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166.50000000000003</v>
      </c>
      <c r="BN468" s="64">
        <f>IFERROR(Y468*I468/H468,"0")</f>
        <v>167.83200000000002</v>
      </c>
      <c r="BO468" s="64">
        <f>IFERROR(1/J468*(X468/H468),"0")</f>
        <v>0.34340659340659341</v>
      </c>
      <c r="BP468" s="64">
        <f>IFERROR(1/J468*(Y468/H468),"0")</f>
        <v>0.3461538461538462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395.83333333333331</v>
      </c>
      <c r="Y470" s="781">
        <f>IFERROR(Y465/H465,"0")+IFERROR(Y466/H466,"0")+IFERROR(Y467/H467,"0")+IFERROR(Y468/H468,"0")+IFERROR(Y469/H469,"0")</f>
        <v>397</v>
      </c>
      <c r="Z470" s="781">
        <f>IFERROR(IF(Z465="",0,Z465),"0")+IFERROR(IF(Z466="",0,Z466),"0")+IFERROR(IF(Z467="",0,Z467),"0")+IFERROR(IF(Z468="",0,Z468),"0")+IFERROR(IF(Z469="",0,Z469),"0")</f>
        <v>6.7494499999999995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3150</v>
      </c>
      <c r="Y471" s="781">
        <f>IFERROR(SUM(Y465:Y469),"0")</f>
        <v>3157.2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50</v>
      </c>
      <c r="Y483" s="780">
        <f t="shared" ref="Y483:Y503" si="97">IFERROR(IF(X483="",0,CEILING((X483/$H483),1)*$H483),"")</f>
        <v>54</v>
      </c>
      <c r="Z483" s="36">
        <f>IFERROR(IF(Y483=0,"",ROUNDUP(Y483/H483,0)*0.00902),"")</f>
        <v>9.0200000000000002E-2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51.944444444444443</v>
      </c>
      <c r="BN483" s="64">
        <f t="shared" ref="BN483:BN503" si="99">IFERROR(Y483*I483/H483,"0")</f>
        <v>56.099999999999994</v>
      </c>
      <c r="BO483" s="64">
        <f t="shared" ref="BO483:BO503" si="100">IFERROR(1/J483*(X483/H483),"0")</f>
        <v>7.0145903479236812E-2</v>
      </c>
      <c r="BP483" s="64">
        <f t="shared" ref="BP483:BP503" si="101">IFERROR(1/J483*(Y483/H483),"0")</f>
        <v>7.575757575757576E-2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50</v>
      </c>
      <c r="Y484" s="780">
        <f t="shared" si="97"/>
        <v>54</v>
      </c>
      <c r="Z484" s="36">
        <f>IFERROR(IF(Y484=0,"",ROUNDUP(Y484/H484,0)*0.00937),"")</f>
        <v>9.3700000000000006E-2</v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51.944444444444443</v>
      </c>
      <c r="BN484" s="64">
        <f t="shared" si="99"/>
        <v>56.099999999999994</v>
      </c>
      <c r="BO484" s="64">
        <f t="shared" si="100"/>
        <v>7.716049382716049E-2</v>
      </c>
      <c r="BP484" s="64">
        <f t="shared" si="101"/>
        <v>8.3333333333333329E-2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50</v>
      </c>
      <c r="Y486" s="780">
        <f t="shared" si="97"/>
        <v>50.400000000000006</v>
      </c>
      <c r="Z486" s="36">
        <f>IFERROR(IF(Y486=0,"",ROUNDUP(Y486/H486,0)*0.00902),"")</f>
        <v>0.10824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52.857142857142861</v>
      </c>
      <c r="BN486" s="64">
        <f t="shared" si="99"/>
        <v>53.280000000000008</v>
      </c>
      <c r="BO486" s="64">
        <f t="shared" si="100"/>
        <v>9.0187590187590191E-2</v>
      </c>
      <c r="BP486" s="64">
        <f t="shared" si="101"/>
        <v>9.0909090909090912E-2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30.423280423280424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0.29214000000000001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150</v>
      </c>
      <c r="Y505" s="781">
        <f>IFERROR(SUM(Y483:Y503),"0")</f>
        <v>158.4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200</v>
      </c>
      <c r="Y542" s="780">
        <f t="shared" si="103"/>
        <v>200.64000000000001</v>
      </c>
      <c r="Z542" s="36">
        <f t="shared" si="104"/>
        <v>0.45448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213.63636363636363</v>
      </c>
      <c r="BN542" s="64">
        <f t="shared" si="106"/>
        <v>214.32</v>
      </c>
      <c r="BO542" s="64">
        <f t="shared" si="107"/>
        <v>0.36421911421911418</v>
      </c>
      <c r="BP542" s="64">
        <f t="shared" si="108"/>
        <v>0.36538461538461542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3000</v>
      </c>
      <c r="Y544" s="780">
        <f t="shared" si="103"/>
        <v>3004.32</v>
      </c>
      <c r="Z544" s="36">
        <f t="shared" si="104"/>
        <v>6.8052400000000004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3204.5454545454545</v>
      </c>
      <c r="BN544" s="64">
        <f t="shared" si="106"/>
        <v>3209.16</v>
      </c>
      <c r="BO544" s="64">
        <f t="shared" si="107"/>
        <v>5.4632867132867133</v>
      </c>
      <c r="BP544" s="64">
        <f t="shared" si="108"/>
        <v>5.4711538461538467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2500</v>
      </c>
      <c r="Y546" s="780">
        <f t="shared" si="103"/>
        <v>2502.7200000000003</v>
      </c>
      <c r="Z546" s="36">
        <f t="shared" si="104"/>
        <v>5.6690399999999999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2670.4545454545455</v>
      </c>
      <c r="BN546" s="64">
        <f t="shared" si="106"/>
        <v>2673.3599999999997</v>
      </c>
      <c r="BO546" s="64">
        <f t="shared" si="107"/>
        <v>4.5527389277389272</v>
      </c>
      <c r="BP546" s="64">
        <f t="shared" si="108"/>
        <v>4.5576923076923084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1079.5454545454545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1081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12.92876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5700</v>
      </c>
      <c r="Y557" s="781">
        <f>IFERROR(SUM(Y541:Y555),"0")</f>
        <v>5707.68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1000</v>
      </c>
      <c r="Y560" s="780">
        <f>IFERROR(IF(X560="",0,CEILING((X560/$H560),1)*$H560),"")</f>
        <v>1003.2</v>
      </c>
      <c r="Z560" s="36">
        <f>IFERROR(IF(Y560=0,"",ROUNDUP(Y560/H560,0)*0.01196),"")</f>
        <v>2.2724000000000002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1068.1818181818182</v>
      </c>
      <c r="BN560" s="64">
        <f>IFERROR(Y560*I560/H560,"0")</f>
        <v>1071.5999999999999</v>
      </c>
      <c r="BO560" s="64">
        <f>IFERROR(1/J560*(X560/H560),"0")</f>
        <v>1.821095571095571</v>
      </c>
      <c r="BP560" s="64">
        <f>IFERROR(1/J560*(Y560/H560),"0")</f>
        <v>1.8269230769230771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189.39393939393938</v>
      </c>
      <c r="Y562" s="781">
        <f>IFERROR(Y559/H559,"0")+IFERROR(Y560/H560,"0")+IFERROR(Y561/H561,"0")</f>
        <v>190</v>
      </c>
      <c r="Z562" s="781">
        <f>IFERROR(IF(Z559="",0,Z559),"0")+IFERROR(IF(Z560="",0,Z560),"0")+IFERROR(IF(Z561="",0,Z561),"0")</f>
        <v>2.2724000000000002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1000</v>
      </c>
      <c r="Y563" s="781">
        <f>IFERROR(SUM(Y559:Y561),"0")</f>
        <v>1003.2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300</v>
      </c>
      <c r="Y565" s="780">
        <f t="shared" ref="Y565:Y578" si="109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320.45454545454544</v>
      </c>
      <c r="BN565" s="64">
        <f t="shared" ref="BN565:BN578" si="111">IFERROR(Y565*I565/H565,"0")</f>
        <v>321.48</v>
      </c>
      <c r="BO565" s="64">
        <f t="shared" ref="BO565:BO578" si="112">IFERROR(1/J565*(X565/H565),"0")</f>
        <v>0.54632867132867136</v>
      </c>
      <c r="BP565" s="64">
        <f t="shared" ref="BP565:BP578" si="113">IFERROR(1/J565*(Y565/H565),"0")</f>
        <v>0.54807692307692313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300</v>
      </c>
      <c r="Y567" s="780">
        <f t="shared" si="109"/>
        <v>300.96000000000004</v>
      </c>
      <c r="Z567" s="36">
        <f>IFERROR(IF(Y567=0,"",ROUNDUP(Y567/H567,0)*0.01196),"")</f>
        <v>0.68171999999999999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320.45454545454544</v>
      </c>
      <c r="BN567" s="64">
        <f t="shared" si="111"/>
        <v>321.48</v>
      </c>
      <c r="BO567" s="64">
        <f t="shared" si="112"/>
        <v>0.54632867132867136</v>
      </c>
      <c r="BP567" s="64">
        <f t="shared" si="113"/>
        <v>0.54807692307692313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600</v>
      </c>
      <c r="Y569" s="780">
        <f t="shared" si="109"/>
        <v>601.92000000000007</v>
      </c>
      <c r="Z569" s="36">
        <f>IFERROR(IF(Y569=0,"",ROUNDUP(Y569/H569,0)*0.01196),"")</f>
        <v>1.36344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640.90909090909088</v>
      </c>
      <c r="BN569" s="64">
        <f t="shared" si="111"/>
        <v>642.96</v>
      </c>
      <c r="BO569" s="64">
        <f t="shared" si="112"/>
        <v>1.0926573426573427</v>
      </c>
      <c r="BP569" s="64">
        <f t="shared" si="113"/>
        <v>1.0961538461538463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227.27272727272725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228.00000000000003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2.72688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1200</v>
      </c>
      <c r="Y580" s="781">
        <f>IFERROR(SUM(Y565:Y578),"0")</f>
        <v>1203.8400000000001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200</v>
      </c>
      <c r="Y607" s="780">
        <f t="shared" si="114"/>
        <v>204</v>
      </c>
      <c r="Z607" s="36">
        <f>IFERROR(IF(Y607=0,"",ROUNDUP(Y607/H607,0)*0.01898),"")</f>
        <v>0.32266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207.25</v>
      </c>
      <c r="BN607" s="64">
        <f t="shared" si="116"/>
        <v>211.39500000000001</v>
      </c>
      <c r="BO607" s="64">
        <f t="shared" si="117"/>
        <v>0.26041666666666669</v>
      </c>
      <c r="BP607" s="64">
        <f t="shared" si="118"/>
        <v>0.265625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16.666666666666668</v>
      </c>
      <c r="Y612" s="781">
        <f>IFERROR(Y605/H605,"0")+IFERROR(Y606/H606,"0")+IFERROR(Y607/H607,"0")+IFERROR(Y608/H608,"0")+IFERROR(Y609/H609,"0")+IFERROR(Y610/H610,"0")+IFERROR(Y611/H611,"0")</f>
        <v>17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0.32266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200</v>
      </c>
      <c r="Y613" s="781">
        <f>IFERROR(SUM(Y605:Y611),"0")</f>
        <v>204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400</v>
      </c>
      <c r="Y632" s="780">
        <f t="shared" ref="Y632:Y639" si="124">IFERROR(IF(X632="",0,CEILING((X632/$H632),1)*$H632),"")</f>
        <v>405.59999999999997</v>
      </c>
      <c r="Z632" s="36">
        <f>IFERROR(IF(Y632=0,"",ROUNDUP(Y632/H632,0)*0.01898),"")</f>
        <v>0.98696000000000006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426.6153846153847</v>
      </c>
      <c r="BN632" s="64">
        <f t="shared" ref="BN632:BN639" si="126">IFERROR(Y632*I632/H632,"0")</f>
        <v>432.58800000000002</v>
      </c>
      <c r="BO632" s="64">
        <f t="shared" ref="BO632:BO639" si="127">IFERROR(1/J632*(X632/H632),"0")</f>
        <v>0.80128205128205132</v>
      </c>
      <c r="BP632" s="64">
        <f t="shared" ref="BP632:BP639" si="128">IFERROR(1/J632*(Y632/H632),"0")</f>
        <v>0.8125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51.282051282051285</v>
      </c>
      <c r="Y640" s="781">
        <f>IFERROR(Y632/H632,"0")+IFERROR(Y633/H633,"0")+IFERROR(Y634/H634,"0")+IFERROR(Y635/H635,"0")+IFERROR(Y636/H636,"0")+IFERROR(Y637/H637,"0")+IFERROR(Y638/H638,"0")+IFERROR(Y639/H639,"0")</f>
        <v>52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0.98696000000000006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400</v>
      </c>
      <c r="Y641" s="781">
        <f>IFERROR(SUM(Y632:Y639),"0")</f>
        <v>405.59999999999997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15590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15673.62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16536.767462537464</v>
      </c>
      <c r="Y668" s="781">
        <f>IFERROR(SUM(BN22:BN664),"0")</f>
        <v>16624.68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28</v>
      </c>
      <c r="Y669" s="38">
        <f>ROUNDUP(SUM(BP22:BP664),0)</f>
        <v>28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17236.767462537464</v>
      </c>
      <c r="Y670" s="781">
        <f>GrossWeightTotalR+PalletQtyTotalR*25</f>
        <v>17324.68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2480.3283876617206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2492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33.024830000000009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507.6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407.70000000000005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352.79999999999995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201.60000000000002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2160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3361.2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158.4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7914.72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609.59999999999991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