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7C80F9-32B1-4FD7-902F-2106E98449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H9" i="1" l="1"/>
  <c r="A10" i="1"/>
  <c r="X24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X34" i="1"/>
  <c r="X54" i="1"/>
  <c r="X62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Y201" i="1" s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Y252" i="1" s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19" i="1"/>
  <c r="Y403" i="1"/>
  <c r="Y130" i="1"/>
  <c r="X545" i="1"/>
  <c r="X547" i="1"/>
  <c r="Y271" i="1"/>
  <c r="Y235" i="1"/>
  <c r="Y511" i="1"/>
  <c r="Y451" i="1"/>
  <c r="X546" i="1"/>
  <c r="X548" i="1" s="1"/>
  <c r="Y178" i="1"/>
  <c r="Y550" i="1" s="1"/>
  <c r="X549" i="1"/>
</calcChain>
</file>

<file path=xl/sharedStrings.xml><?xml version="1.0" encoding="utf-8"?>
<sst xmlns="http://schemas.openxmlformats.org/spreadsheetml/2006/main" count="2359" uniqueCount="772">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</sst>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4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0.33333333333333331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120</v>
      </c>
      <c r="X51" s="381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44.444444444444443</v>
      </c>
      <c r="X53" s="382">
        <f>IFERROR(X51/H51,"0")+IFERROR(X52/H52,"0")</f>
        <v>46</v>
      </c>
      <c r="Y53" s="382">
        <f>IFERROR(IF(Y51="",0,Y51),"0")+IFERROR(IF(Y52="",0,Y52),"0")</f>
        <v>0.51702000000000004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210</v>
      </c>
      <c r="X54" s="382">
        <f>IFERROR(SUM(X51:X52),"0")</f>
        <v>221.40000000000003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300</v>
      </c>
      <c r="X57" s="381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360</v>
      </c>
      <c r="X59" s="381">
        <f>IFERROR(IF(W59="",0,CEILING((W59/$H59),1)*$H59),"")</f>
        <v>360</v>
      </c>
      <c r="Y59" s="36">
        <f>IFERROR(IF(X59=0,"",ROUNDUP(X59/H59,0)*0.00937),"")</f>
        <v>0.74960000000000004</v>
      </c>
      <c r="Z59" s="56"/>
      <c r="AA59" s="57"/>
      <c r="AE59" s="64"/>
      <c r="BB59" s="81" t="s">
        <v>1</v>
      </c>
      <c r="BL59" s="64">
        <f>IFERROR(W59*I59/H59,"0")</f>
        <v>379.20000000000005</v>
      </c>
      <c r="BM59" s="64">
        <f>IFERROR(X59*I59/H59,"0")</f>
        <v>379.20000000000005</v>
      </c>
      <c r="BN59" s="64">
        <f>IFERROR(1/J59*(W59/H59),"0")</f>
        <v>0.66666666666666663</v>
      </c>
      <c r="BO59" s="64">
        <f>IFERROR(1/J59*(X59/H59),"0")</f>
        <v>0.66666666666666663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107.77777777777777</v>
      </c>
      <c r="X61" s="382">
        <f>IFERROR(X57/H57,"0")+IFERROR(X58/H58,"0")+IFERROR(X59/H59,"0")+IFERROR(X60/H60,"0")</f>
        <v>108</v>
      </c>
      <c r="Y61" s="382">
        <f>IFERROR(IF(Y57="",0,Y57),"0")+IFERROR(IF(Y58="",0,Y58),"0")+IFERROR(IF(Y59="",0,Y59),"0")+IFERROR(IF(Y60="",0,Y60),"0")</f>
        <v>1.3586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660</v>
      </c>
      <c r="X62" s="382">
        <f>IFERROR(SUM(X57:X60),"0")</f>
        <v>662.40000000000009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170</v>
      </c>
      <c r="X66" s="381">
        <f t="shared" si="6"/>
        <v>179.2</v>
      </c>
      <c r="Y66" s="36">
        <f t="shared" si="7"/>
        <v>0.34799999999999998</v>
      </c>
      <c r="Z66" s="56"/>
      <c r="AA66" s="57"/>
      <c r="AE66" s="64"/>
      <c r="BB66" s="84" t="s">
        <v>1</v>
      </c>
      <c r="BL66" s="64">
        <f t="shared" si="8"/>
        <v>177.28571428571428</v>
      </c>
      <c r="BM66" s="64">
        <f t="shared" si="9"/>
        <v>186.88000000000002</v>
      </c>
      <c r="BN66" s="64">
        <f t="shared" si="10"/>
        <v>0.27104591836734693</v>
      </c>
      <c r="BO66" s="64">
        <f t="shared" si="11"/>
        <v>0.2857142857142857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400</v>
      </c>
      <c r="X69" s="381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40</v>
      </c>
      <c r="X71" s="381">
        <f t="shared" si="6"/>
        <v>44.8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41.714285714285715</v>
      </c>
      <c r="BM71" s="64">
        <f t="shared" si="9"/>
        <v>46.720000000000006</v>
      </c>
      <c r="BN71" s="64">
        <f t="shared" si="10"/>
        <v>6.3775510204081634E-2</v>
      </c>
      <c r="BO71" s="64">
        <f t="shared" si="11"/>
        <v>7.1428571428571425E-2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30</v>
      </c>
      <c r="X72" s="381">
        <f t="shared" si="6"/>
        <v>30</v>
      </c>
      <c r="Y72" s="36">
        <f>IFERROR(IF(X72=0,"",ROUNDUP(X72/H72,0)*0.00753),"")</f>
        <v>7.5300000000000006E-2</v>
      </c>
      <c r="Z72" s="56"/>
      <c r="AA72" s="57"/>
      <c r="AE72" s="64"/>
      <c r="BB72" s="90" t="s">
        <v>1</v>
      </c>
      <c r="BL72" s="64">
        <f t="shared" si="8"/>
        <v>32</v>
      </c>
      <c r="BM72" s="64">
        <f t="shared" si="9"/>
        <v>32</v>
      </c>
      <c r="BN72" s="64">
        <f t="shared" si="10"/>
        <v>6.4102564102564097E-2</v>
      </c>
      <c r="BO72" s="64">
        <f t="shared" si="11"/>
        <v>6.4102564102564097E-2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240</v>
      </c>
      <c r="X74" s="381">
        <f t="shared" si="6"/>
        <v>240</v>
      </c>
      <c r="Y74" s="36">
        <f t="shared" si="12"/>
        <v>0.56220000000000003</v>
      </c>
      <c r="Z74" s="56"/>
      <c r="AA74" s="57"/>
      <c r="AE74" s="64"/>
      <c r="BB74" s="92" t="s">
        <v>1</v>
      </c>
      <c r="BL74" s="64">
        <f t="shared" si="8"/>
        <v>254.4</v>
      </c>
      <c r="BM74" s="64">
        <f t="shared" si="9"/>
        <v>254.4</v>
      </c>
      <c r="BN74" s="64">
        <f t="shared" si="10"/>
        <v>0.5</v>
      </c>
      <c r="BO74" s="64">
        <f t="shared" si="11"/>
        <v>0.5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225</v>
      </c>
      <c r="X79" s="381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80</v>
      </c>
      <c r="X80" s="381">
        <f t="shared" si="6"/>
        <v>80</v>
      </c>
      <c r="Y80" s="36">
        <f>IFERROR(IF(X80=0,"",ROUNDUP(X80/H80,0)*0.00753),"")</f>
        <v>0.18825</v>
      </c>
      <c r="Z80" s="56"/>
      <c r="AA80" s="57"/>
      <c r="AE80" s="64"/>
      <c r="BB80" s="98" t="s">
        <v>1</v>
      </c>
      <c r="BL80" s="64">
        <f t="shared" si="8"/>
        <v>85</v>
      </c>
      <c r="BM80" s="64">
        <f t="shared" si="9"/>
        <v>85</v>
      </c>
      <c r="BN80" s="64">
        <f t="shared" si="10"/>
        <v>0.16025641025641024</v>
      </c>
      <c r="BO80" s="64">
        <f t="shared" si="11"/>
        <v>0.16025641025641024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900</v>
      </c>
      <c r="X84" s="381">
        <f t="shared" si="6"/>
        <v>900</v>
      </c>
      <c r="Y84" s="36">
        <f>IFERROR(IF(X84=0,"",ROUNDUP(X84/H84,0)*0.00937),"")</f>
        <v>1.8739999999999999</v>
      </c>
      <c r="Z84" s="56"/>
      <c r="AA84" s="57"/>
      <c r="AE84" s="64"/>
      <c r="BB84" s="102" t="s">
        <v>1</v>
      </c>
      <c r="BL84" s="64">
        <f t="shared" si="8"/>
        <v>948</v>
      </c>
      <c r="BM84" s="64">
        <f t="shared" si="9"/>
        <v>948</v>
      </c>
      <c r="BN84" s="64">
        <f t="shared" si="10"/>
        <v>1.6666666666666667</v>
      </c>
      <c r="BO84" s="64">
        <f t="shared" si="11"/>
        <v>1.6666666666666667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400.78703703703707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403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4.4297499999999994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2085</v>
      </c>
      <c r="X87" s="382">
        <f>IFERROR(SUM(X65:X85),"0")</f>
        <v>2109.4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52.5</v>
      </c>
      <c r="X101" s="381">
        <f t="shared" si="13"/>
        <v>53.199999999999996</v>
      </c>
      <c r="Y101" s="36">
        <f>IFERROR(IF(X101=0,"",ROUNDUP(X101/H101,0)*0.00753),"")</f>
        <v>0.14307</v>
      </c>
      <c r="Z101" s="56"/>
      <c r="AA101" s="57"/>
      <c r="AE101" s="64"/>
      <c r="BB101" s="113" t="s">
        <v>1</v>
      </c>
      <c r="BL101" s="64">
        <f t="shared" si="14"/>
        <v>57.900000000000006</v>
      </c>
      <c r="BM101" s="64">
        <f t="shared" si="15"/>
        <v>58.672000000000004</v>
      </c>
      <c r="BN101" s="64">
        <f t="shared" si="16"/>
        <v>0.12019230769230768</v>
      </c>
      <c r="BO101" s="64">
        <f t="shared" si="17"/>
        <v>0.12179487179487179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18.75</v>
      </c>
      <c r="X103" s="382">
        <f>IFERROR(X96/H96,"0")+IFERROR(X97/H97,"0")+IFERROR(X98/H98,"0")+IFERROR(X99/H99,"0")+IFERROR(X100/H100,"0")+IFERROR(X101/H101,"0")+IFERROR(X102/H102,"0")</f>
        <v>19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0.14307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52.5</v>
      </c>
      <c r="X104" s="382">
        <f>IFERROR(SUM(X96:X102),"0")</f>
        <v>53.199999999999996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150</v>
      </c>
      <c r="X106" s="381">
        <f t="shared" ref="X106:X119" si="18">IFERROR(IF(W106="",0,CEILING((W106/$H106),1)*$H106),"")</f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160.07142857142858</v>
      </c>
      <c r="BM106" s="64">
        <f t="shared" ref="BM106:BM119" si="20">IFERROR(X106*I106/H106,"0")</f>
        <v>161.35200000000003</v>
      </c>
      <c r="BN106" s="64">
        <f t="shared" ref="BN106:BN119" si="21">IFERROR(1/J106*(W106/H106),"0")</f>
        <v>0.31887755102040816</v>
      </c>
      <c r="BO106" s="64">
        <f t="shared" ref="BO106:BO119" si="22">IFERROR(1/J106*(X106/H106),"0")</f>
        <v>0.3214285714285714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72.600000000000009</v>
      </c>
      <c r="X110" s="381">
        <f t="shared" si="18"/>
        <v>73.92</v>
      </c>
      <c r="Y110" s="36">
        <f>IFERROR(IF(X110=0,"",ROUNDUP(X110/H110,0)*0.00753),"")</f>
        <v>0.21084</v>
      </c>
      <c r="Z110" s="56"/>
      <c r="AA110" s="57"/>
      <c r="AE110" s="64"/>
      <c r="BB110" s="119" t="s">
        <v>1</v>
      </c>
      <c r="BL110" s="64">
        <f t="shared" si="19"/>
        <v>80.52000000000001</v>
      </c>
      <c r="BM110" s="64">
        <f t="shared" si="20"/>
        <v>81.983999999999995</v>
      </c>
      <c r="BN110" s="64">
        <f t="shared" si="21"/>
        <v>0.17628205128205129</v>
      </c>
      <c r="BO110" s="64">
        <f t="shared" si="22"/>
        <v>0.17948717948717949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180</v>
      </c>
      <c r="X112" s="381">
        <f t="shared" si="18"/>
        <v>180.9</v>
      </c>
      <c r="Y112" s="36">
        <f>IFERROR(IF(X112=0,"",ROUNDUP(X112/H112,0)*0.00753),"")</f>
        <v>0.50451000000000001</v>
      </c>
      <c r="Z112" s="56"/>
      <c r="AA112" s="57"/>
      <c r="AE112" s="64"/>
      <c r="BB112" s="121" t="s">
        <v>1</v>
      </c>
      <c r="BL112" s="64">
        <f t="shared" si="19"/>
        <v>198.13333333333333</v>
      </c>
      <c r="BM112" s="64">
        <f t="shared" si="20"/>
        <v>199.124</v>
      </c>
      <c r="BN112" s="64">
        <f t="shared" si="21"/>
        <v>0.42735042735042728</v>
      </c>
      <c r="BO112" s="64">
        <f t="shared" si="22"/>
        <v>0.42948717948717946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25</v>
      </c>
      <c r="X116" s="381">
        <f t="shared" si="18"/>
        <v>27</v>
      </c>
      <c r="Y116" s="36">
        <f t="shared" si="23"/>
        <v>6.7769999999999997E-2</v>
      </c>
      <c r="Z116" s="56"/>
      <c r="AA116" s="57"/>
      <c r="AE116" s="64"/>
      <c r="BB116" s="125" t="s">
        <v>1</v>
      </c>
      <c r="BL116" s="64">
        <f t="shared" si="19"/>
        <v>27.266666666666666</v>
      </c>
      <c r="BM116" s="64">
        <f t="shared" si="20"/>
        <v>29.447999999999997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120.35714285714285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122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1.17462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427.6</v>
      </c>
      <c r="X121" s="382">
        <f>IFERROR(SUM(X106:X119),"0")</f>
        <v>433.02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80</v>
      </c>
      <c r="X125" s="381">
        <f t="shared" si="24"/>
        <v>84</v>
      </c>
      <c r="Y125" s="36">
        <f>IFERROR(IF(X125=0,"",ROUNDUP(X125/H125,0)*0.02175),"")</f>
        <v>0.21749999999999997</v>
      </c>
      <c r="Z125" s="56"/>
      <c r="AA125" s="57"/>
      <c r="AE125" s="64"/>
      <c r="BB125" s="131" t="s">
        <v>1</v>
      </c>
      <c r="BL125" s="64">
        <f t="shared" si="25"/>
        <v>85.371428571428567</v>
      </c>
      <c r="BM125" s="64">
        <f t="shared" si="26"/>
        <v>89.64</v>
      </c>
      <c r="BN125" s="64">
        <f t="shared" si="27"/>
        <v>0.17006802721088435</v>
      </c>
      <c r="BO125" s="64">
        <f t="shared" si="28"/>
        <v>0.17857142857142855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33</v>
      </c>
      <c r="X128" s="381">
        <f t="shared" si="24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5"/>
        <v>37.633333333333333</v>
      </c>
      <c r="BM128" s="64">
        <f t="shared" si="26"/>
        <v>38.385999999999996</v>
      </c>
      <c r="BN128" s="64">
        <f t="shared" si="27"/>
        <v>0.10683760683760685</v>
      </c>
      <c r="BO128" s="64">
        <f t="shared" si="28"/>
        <v>0.10897435897435898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26.19047619047619</v>
      </c>
      <c r="X130" s="382">
        <f>IFERROR(X123/H123,"0")+IFERROR(X124/H124,"0")+IFERROR(X125/H125,"0")+IFERROR(X126/H126,"0")+IFERROR(X127/H127,"0")+IFERROR(X128/H128,"0")+IFERROR(X129/H129,"0")</f>
        <v>27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0.34550999999999998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113</v>
      </c>
      <c r="X131" s="382">
        <f>IFERROR(SUM(X123:X129),"0")</f>
        <v>117.66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585</v>
      </c>
      <c r="X137" s="381">
        <f>IFERROR(IF(W137="",0,CEILING((W137/$H137),1)*$H137),"")</f>
        <v>585.90000000000009</v>
      </c>
      <c r="Y137" s="36">
        <f>IFERROR(IF(X137=0,"",ROUNDUP(X137/H137,0)*0.00753),"")</f>
        <v>1.63401</v>
      </c>
      <c r="Z137" s="56"/>
      <c r="AA137" s="57"/>
      <c r="AE137" s="64"/>
      <c r="BB137" s="139" t="s">
        <v>1</v>
      </c>
      <c r="BL137" s="64">
        <f>IFERROR(W137*I137/H137,"0")</f>
        <v>643.93333333333328</v>
      </c>
      <c r="BM137" s="64">
        <f>IFERROR(X137*I137/H137,"0")</f>
        <v>644.92400000000009</v>
      </c>
      <c r="BN137" s="64">
        <f>IFERROR(1/J137*(W137/H137),"0")</f>
        <v>1.3888888888888888</v>
      </c>
      <c r="BO137" s="64">
        <f>IFERROR(1/J137*(X137/H137),"0")</f>
        <v>1.3910256410256412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15</v>
      </c>
      <c r="X138" s="381">
        <f>IFERROR(IF(W138="",0,CEILING((W138/$H138),1)*$H138),"")</f>
        <v>16.2</v>
      </c>
      <c r="Y138" s="36">
        <f>IFERROR(IF(X138=0,"",ROUNDUP(X138/H138,0)*0.00753),"")</f>
        <v>6.7769999999999997E-2</v>
      </c>
      <c r="Z138" s="56"/>
      <c r="AA138" s="57"/>
      <c r="AE138" s="64"/>
      <c r="BB138" s="140" t="s">
        <v>1</v>
      </c>
      <c r="BL138" s="64">
        <f>IFERROR(W138*I138/H138,"0")</f>
        <v>16.666666666666668</v>
      </c>
      <c r="BM138" s="64">
        <f>IFERROR(X138*I138/H138,"0")</f>
        <v>18</v>
      </c>
      <c r="BN138" s="64">
        <f>IFERROR(1/J138*(W138/H138),"0")</f>
        <v>5.3418803418803423E-2</v>
      </c>
      <c r="BO138" s="64">
        <f>IFERROR(1/J138*(X138/H138),"0")</f>
        <v>5.7692307692307689E-2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236.9047619047619</v>
      </c>
      <c r="X139" s="382">
        <f>IFERROR(X134/H134,"0")+IFERROR(X135/H135,"0")+IFERROR(X136/H136,"0")+IFERROR(X137/H137,"0")+IFERROR(X138/H138,"0")</f>
        <v>238.00000000000003</v>
      </c>
      <c r="Y139" s="382">
        <f>IFERROR(IF(Y134="",0,Y134),"0")+IFERROR(IF(Y135="",0,Y135),"0")+IFERROR(IF(Y136="",0,Y136),"0")+IFERROR(IF(Y137="",0,Y137),"0")+IFERROR(IF(Y138="",0,Y138),"0")</f>
        <v>1.96278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700</v>
      </c>
      <c r="X140" s="382">
        <f>IFERROR(SUM(X134:X138),"0")</f>
        <v>702.90000000000009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100</v>
      </c>
      <c r="X151" s="381">
        <f t="shared" ref="X151:X159" si="29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106.19047619047619</v>
      </c>
      <c r="BM151" s="64">
        <f t="shared" ref="BM151:BM159" si="31">IFERROR(X151*I151/H151,"0")</f>
        <v>107.04</v>
      </c>
      <c r="BN151" s="64">
        <f t="shared" ref="BN151:BN159" si="32">IFERROR(1/J151*(W151/H151),"0")</f>
        <v>0.15262515262515264</v>
      </c>
      <c r="BO151" s="64">
        <f t="shared" ref="BO151:BO159" si="33">IFERROR(1/J151*(X151/H151),"0")</f>
        <v>0.15384615384615385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20</v>
      </c>
      <c r="X152" s="381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200</v>
      </c>
      <c r="X153" s="381">
        <f t="shared" si="29"/>
        <v>201.60000000000002</v>
      </c>
      <c r="Y153" s="36">
        <f>IFERROR(IF(X153=0,"",ROUNDUP(X153/H153,0)*0.00753),"")</f>
        <v>0.36143999999999998</v>
      </c>
      <c r="Z153" s="56"/>
      <c r="AA153" s="57"/>
      <c r="AE153" s="64"/>
      <c r="BB153" s="146" t="s">
        <v>1</v>
      </c>
      <c r="BL153" s="64">
        <f t="shared" si="30"/>
        <v>209.52380952380955</v>
      </c>
      <c r="BM153" s="64">
        <f t="shared" si="31"/>
        <v>211.20000000000005</v>
      </c>
      <c r="BN153" s="64">
        <f t="shared" si="32"/>
        <v>0.30525030525030528</v>
      </c>
      <c r="BO153" s="64">
        <f t="shared" si="33"/>
        <v>0.30769230769230771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175</v>
      </c>
      <c r="X154" s="381">
        <f t="shared" si="29"/>
        <v>176.4</v>
      </c>
      <c r="Y154" s="36">
        <f>IFERROR(IF(X154=0,"",ROUNDUP(X154/H154,0)*0.00502),"")</f>
        <v>0.42168</v>
      </c>
      <c r="Z154" s="56"/>
      <c r="AA154" s="57"/>
      <c r="AE154" s="64"/>
      <c r="BB154" s="147" t="s">
        <v>1</v>
      </c>
      <c r="BL154" s="64">
        <f t="shared" si="30"/>
        <v>185.83333333333331</v>
      </c>
      <c r="BM154" s="64">
        <f t="shared" si="31"/>
        <v>187.32</v>
      </c>
      <c r="BN154" s="64">
        <f t="shared" si="32"/>
        <v>0.35612535612535612</v>
      </c>
      <c r="BO154" s="64">
        <f t="shared" si="33"/>
        <v>0.35897435897435903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175</v>
      </c>
      <c r="X156" s="381">
        <f t="shared" si="29"/>
        <v>176.4</v>
      </c>
      <c r="Y156" s="36">
        <f>IFERROR(IF(X156=0,"",ROUNDUP(X156/H156,0)*0.00502),"")</f>
        <v>0.42168</v>
      </c>
      <c r="Z156" s="56"/>
      <c r="AA156" s="57"/>
      <c r="AE156" s="64"/>
      <c r="BB156" s="149" t="s">
        <v>1</v>
      </c>
      <c r="BL156" s="64">
        <f t="shared" si="30"/>
        <v>185.83333333333331</v>
      </c>
      <c r="BM156" s="64">
        <f t="shared" si="31"/>
        <v>187.32</v>
      </c>
      <c r="BN156" s="64">
        <f t="shared" si="32"/>
        <v>0.35612535612535612</v>
      </c>
      <c r="BO156" s="64">
        <f t="shared" si="33"/>
        <v>0.35897435897435903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210</v>
      </c>
      <c r="X157" s="381">
        <f t="shared" si="29"/>
        <v>210</v>
      </c>
      <c r="Y157" s="36">
        <f>IFERROR(IF(X157=0,"",ROUNDUP(X157/H157,0)*0.00502),"")</f>
        <v>0.502</v>
      </c>
      <c r="Z157" s="56"/>
      <c r="AA157" s="57"/>
      <c r="AE157" s="64"/>
      <c r="BB157" s="150" t="s">
        <v>1</v>
      </c>
      <c r="BL157" s="64">
        <f t="shared" si="30"/>
        <v>220.00000000000003</v>
      </c>
      <c r="BM157" s="64">
        <f t="shared" si="31"/>
        <v>220.00000000000003</v>
      </c>
      <c r="BN157" s="64">
        <f t="shared" si="32"/>
        <v>0.42735042735042739</v>
      </c>
      <c r="BO157" s="64">
        <f t="shared" si="33"/>
        <v>0.42735042735042739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342.85714285714283</v>
      </c>
      <c r="X160" s="382">
        <f>IFERROR(X151/H151,"0")+IFERROR(X152/H152,"0")+IFERROR(X153/H153,"0")+IFERROR(X154/H154,"0")+IFERROR(X155/H155,"0")+IFERROR(X156/H156,"0")+IFERROR(X157/H157,"0")+IFERROR(X158/H158,"0")+IFERROR(X159/H159,"0")</f>
        <v>345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1.92517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880</v>
      </c>
      <c r="X161" s="382">
        <f>IFERROR(SUM(X151:X159),"0")</f>
        <v>886.2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150</v>
      </c>
      <c r="X174" s="381">
        <f>IFERROR(IF(W174="",0,CEILING((W174/$H174),1)*$H174),"")</f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57" t="s">
        <v>1</v>
      </c>
      <c r="BL174" s="64">
        <f>IFERROR(W174*I174/H174,"0")</f>
        <v>155.83333333333331</v>
      </c>
      <c r="BM174" s="64">
        <f>IFERROR(X174*I174/H174,"0")</f>
        <v>157.08000000000001</v>
      </c>
      <c r="BN174" s="64">
        <f>IFERROR(1/J174*(W174/H174),"0")</f>
        <v>0.23148148148148145</v>
      </c>
      <c r="BO174" s="64">
        <f>IFERROR(1/J174*(X174/H174),"0")</f>
        <v>0.23333333333333334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180</v>
      </c>
      <c r="X176" s="381">
        <f>IFERROR(IF(W176="",0,CEILING((W176/$H176),1)*$H176),"")</f>
        <v>183.60000000000002</v>
      </c>
      <c r="Y176" s="36">
        <f>IFERROR(IF(X176=0,"",ROUNDUP(X176/H176,0)*0.00937),"")</f>
        <v>0.31857999999999997</v>
      </c>
      <c r="Z176" s="56"/>
      <c r="AA176" s="57"/>
      <c r="AE176" s="64"/>
      <c r="BB176" s="159" t="s">
        <v>1</v>
      </c>
      <c r="BL176" s="64">
        <f>IFERROR(W176*I176/H176,"0")</f>
        <v>187</v>
      </c>
      <c r="BM176" s="64">
        <f>IFERROR(X176*I176/H176,"0")</f>
        <v>190.74</v>
      </c>
      <c r="BN176" s="64">
        <f>IFERROR(1/J176*(W176/H176),"0")</f>
        <v>0.27777777777777773</v>
      </c>
      <c r="BO176" s="64">
        <f>IFERROR(1/J176*(X176/H176),"0")</f>
        <v>0.28333333333333333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140</v>
      </c>
      <c r="X177" s="381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>IFERROR(W177*I177/H177,"0")</f>
        <v>145.44444444444446</v>
      </c>
      <c r="BM177" s="64">
        <f>IFERROR(X177*I177/H177,"0")</f>
        <v>145.86000000000001</v>
      </c>
      <c r="BN177" s="64">
        <f>IFERROR(1/J177*(W177/H177),"0")</f>
        <v>0.21604938271604937</v>
      </c>
      <c r="BO177" s="64">
        <f>IFERROR(1/J177*(X177/H177),"0")</f>
        <v>0.21666666666666667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105.55555555555554</v>
      </c>
      <c r="X178" s="382">
        <f>IFERROR(X174/H174,"0")+IFERROR(X175/H175,"0")+IFERROR(X176/H176,"0")+IFERROR(X177/H177,"0")</f>
        <v>107</v>
      </c>
      <c r="Y178" s="382">
        <f>IFERROR(IF(Y174="",0,Y174),"0")+IFERROR(IF(Y175="",0,Y175),"0")+IFERROR(IF(Y176="",0,Y176),"0")+IFERROR(IF(Y177="",0,Y177),"0")</f>
        <v>1.0025899999999999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570</v>
      </c>
      <c r="X179" s="382">
        <f>IFERROR(SUM(X174:X177),"0")</f>
        <v>577.80000000000007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220</v>
      </c>
      <c r="X187" s="381">
        <f t="shared" si="34"/>
        <v>226.2</v>
      </c>
      <c r="Y187" s="36">
        <f>IFERROR(IF(X187=0,"",ROUNDUP(X187/H187,0)*0.02175),"")</f>
        <v>0.5655</v>
      </c>
      <c r="Z187" s="56"/>
      <c r="AA187" s="57"/>
      <c r="AE187" s="64"/>
      <c r="BB187" s="167" t="s">
        <v>1</v>
      </c>
      <c r="BL187" s="64">
        <f t="shared" si="35"/>
        <v>234.26206896551724</v>
      </c>
      <c r="BM187" s="64">
        <f t="shared" si="36"/>
        <v>240.864</v>
      </c>
      <c r="BN187" s="64">
        <f t="shared" si="37"/>
        <v>0.45155993431855507</v>
      </c>
      <c r="BO187" s="64">
        <f t="shared" si="38"/>
        <v>0.46428571428571425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360</v>
      </c>
      <c r="X189" s="381">
        <f t="shared" si="34"/>
        <v>360</v>
      </c>
      <c r="Y189" s="36">
        <f>IFERROR(IF(X189=0,"",ROUNDUP(X189/H189,0)*0.00753),"")</f>
        <v>1.1294999999999999</v>
      </c>
      <c r="Z189" s="56"/>
      <c r="AA189" s="57"/>
      <c r="AE189" s="64"/>
      <c r="BB189" s="169" t="s">
        <v>1</v>
      </c>
      <c r="BL189" s="64">
        <f t="shared" si="35"/>
        <v>400.80000000000007</v>
      </c>
      <c r="BM189" s="64">
        <f t="shared" si="36"/>
        <v>400.80000000000007</v>
      </c>
      <c r="BN189" s="64">
        <f t="shared" si="37"/>
        <v>0.96153846153846145</v>
      </c>
      <c r="BO189" s="64">
        <f t="shared" si="38"/>
        <v>0.96153846153846145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640</v>
      </c>
      <c r="X191" s="381">
        <f t="shared" si="34"/>
        <v>640.79999999999995</v>
      </c>
      <c r="Y191" s="36">
        <f>IFERROR(IF(X191=0,"",ROUNDUP(X191/H191,0)*0.00753),"")</f>
        <v>2.01051</v>
      </c>
      <c r="Z191" s="56"/>
      <c r="AA191" s="57"/>
      <c r="AE191" s="64"/>
      <c r="BB191" s="171" t="s">
        <v>1</v>
      </c>
      <c r="BL191" s="64">
        <f t="shared" si="35"/>
        <v>693.33333333333337</v>
      </c>
      <c r="BM191" s="64">
        <f t="shared" si="36"/>
        <v>694.2</v>
      </c>
      <c r="BN191" s="64">
        <f t="shared" si="37"/>
        <v>1.7094017094017095</v>
      </c>
      <c r="BO191" s="64">
        <f t="shared" si="38"/>
        <v>1.7115384615384615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280</v>
      </c>
      <c r="X193" s="381">
        <f t="shared" si="34"/>
        <v>280.8</v>
      </c>
      <c r="Y193" s="36">
        <f t="shared" ref="Y193:Y200" si="39">IFERROR(IF(X193=0,"",ROUNDUP(X193/H193,0)*0.00753),"")</f>
        <v>0.88101000000000007</v>
      </c>
      <c r="Z193" s="56"/>
      <c r="AA193" s="57"/>
      <c r="AE193" s="64"/>
      <c r="BB193" s="173" t="s">
        <v>1</v>
      </c>
      <c r="BL193" s="64">
        <f t="shared" si="35"/>
        <v>313.83333333333331</v>
      </c>
      <c r="BM193" s="64">
        <f t="shared" si="36"/>
        <v>314.73</v>
      </c>
      <c r="BN193" s="64">
        <f t="shared" si="37"/>
        <v>0.74786324786324787</v>
      </c>
      <c r="BO193" s="64">
        <f t="shared" si="38"/>
        <v>0.75000000000000011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720</v>
      </c>
      <c r="X194" s="381">
        <f t="shared" si="34"/>
        <v>720</v>
      </c>
      <c r="Y194" s="36">
        <f t="shared" si="39"/>
        <v>2.2589999999999999</v>
      </c>
      <c r="Z194" s="56"/>
      <c r="AA194" s="57"/>
      <c r="AE194" s="64"/>
      <c r="BB194" s="174" t="s">
        <v>1</v>
      </c>
      <c r="BL194" s="64">
        <f t="shared" si="35"/>
        <v>801.60000000000014</v>
      </c>
      <c r="BM194" s="64">
        <f t="shared" si="36"/>
        <v>801.60000000000014</v>
      </c>
      <c r="BN194" s="64">
        <f t="shared" si="37"/>
        <v>1.9230769230769229</v>
      </c>
      <c r="BO194" s="64">
        <f t="shared" si="38"/>
        <v>1.9230769230769229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140</v>
      </c>
      <c r="X198" s="381">
        <f t="shared" si="34"/>
        <v>141.6</v>
      </c>
      <c r="Y198" s="36">
        <f t="shared" si="39"/>
        <v>0.44427</v>
      </c>
      <c r="Z198" s="56"/>
      <c r="AA198" s="57"/>
      <c r="AE198" s="64"/>
      <c r="BB198" s="178" t="s">
        <v>1</v>
      </c>
      <c r="BL198" s="64">
        <f t="shared" si="35"/>
        <v>155.8666666666667</v>
      </c>
      <c r="BM198" s="64">
        <f t="shared" si="36"/>
        <v>157.64800000000002</v>
      </c>
      <c r="BN198" s="64">
        <f t="shared" si="37"/>
        <v>0.37393162393162394</v>
      </c>
      <c r="BO198" s="64">
        <f t="shared" si="38"/>
        <v>0.37820512820512819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260</v>
      </c>
      <c r="X200" s="381">
        <f t="shared" si="34"/>
        <v>261.59999999999997</v>
      </c>
      <c r="Y200" s="36">
        <f t="shared" si="39"/>
        <v>0.82077</v>
      </c>
      <c r="Z200" s="56"/>
      <c r="AA200" s="57"/>
      <c r="AE200" s="64"/>
      <c r="BB200" s="180" t="s">
        <v>1</v>
      </c>
      <c r="BL200" s="64">
        <f t="shared" si="35"/>
        <v>290.11666666666667</v>
      </c>
      <c r="BM200" s="64">
        <f t="shared" si="36"/>
        <v>291.90199999999999</v>
      </c>
      <c r="BN200" s="64">
        <f t="shared" si="37"/>
        <v>0.69444444444444453</v>
      </c>
      <c r="BO200" s="64">
        <f t="shared" si="38"/>
        <v>0.69871794871794857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1025.2873563218391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1028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8.1105600000000013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2620</v>
      </c>
      <c r="X202" s="382">
        <f>IFERROR(SUM(X181:X200),"0")</f>
        <v>2631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44</v>
      </c>
      <c r="X206" s="381">
        <f t="shared" si="40"/>
        <v>45.6</v>
      </c>
      <c r="Y206" s="36">
        <f>IFERROR(IF(X206=0,"",ROUNDUP(X206/H206,0)*0.00753),"")</f>
        <v>0.14307</v>
      </c>
      <c r="Z206" s="56"/>
      <c r="AA206" s="57"/>
      <c r="AE206" s="64"/>
      <c r="BB206" s="183" t="s">
        <v>1</v>
      </c>
      <c r="BL206" s="64">
        <f t="shared" si="41"/>
        <v>48.986666666666672</v>
      </c>
      <c r="BM206" s="64">
        <f t="shared" si="42"/>
        <v>50.768000000000008</v>
      </c>
      <c r="BN206" s="64">
        <f t="shared" si="43"/>
        <v>0.11752136752136753</v>
      </c>
      <c r="BO206" s="64">
        <f t="shared" si="44"/>
        <v>0.12179487179487179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60</v>
      </c>
      <c r="X208" s="381">
        <f t="shared" si="40"/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 t="shared" si="41"/>
        <v>66.800000000000011</v>
      </c>
      <c r="BM208" s="64">
        <f t="shared" si="42"/>
        <v>66.800000000000011</v>
      </c>
      <c r="BN208" s="64">
        <f t="shared" si="43"/>
        <v>0.16025641025641024</v>
      </c>
      <c r="BO208" s="64">
        <f t="shared" si="44"/>
        <v>0.16025641025641024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43.333333333333336</v>
      </c>
      <c r="X210" s="382">
        <f>IFERROR(X204/H204,"0")+IFERROR(X205/H205,"0")+IFERROR(X206/H206,"0")+IFERROR(X207/H207,"0")+IFERROR(X208/H208,"0")+IFERROR(X209/H209,"0")</f>
        <v>44</v>
      </c>
      <c r="Y210" s="382">
        <f>IFERROR(IF(Y204="",0,Y204),"0")+IFERROR(IF(Y205="",0,Y205),"0")+IFERROR(IF(Y206="",0,Y206),"0")+IFERROR(IF(Y207="",0,Y207),"0")+IFERROR(IF(Y208="",0,Y208),"0")+IFERROR(IF(Y209="",0,Y209),"0")</f>
        <v>0.33132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104</v>
      </c>
      <c r="X211" s="382">
        <f>IFERROR(SUM(X204:X209),"0")</f>
        <v>105.6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80</v>
      </c>
      <c r="X216" s="381">
        <f t="shared" si="45"/>
        <v>81.2</v>
      </c>
      <c r="Y216" s="36">
        <f>IFERROR(IF(X216=0,"",ROUNDUP(X216/H216,0)*0.02175),"")</f>
        <v>0.15225</v>
      </c>
      <c r="Z216" s="56"/>
      <c r="AA216" s="57"/>
      <c r="AE216" s="64"/>
      <c r="BB216" s="189" t="s">
        <v>1</v>
      </c>
      <c r="BL216" s="64">
        <f t="shared" si="46"/>
        <v>83.310344827586206</v>
      </c>
      <c r="BM216" s="64">
        <f t="shared" si="47"/>
        <v>84.56</v>
      </c>
      <c r="BN216" s="64">
        <f t="shared" si="48"/>
        <v>0.12315270935960591</v>
      </c>
      <c r="BO216" s="64">
        <f t="shared" si="49"/>
        <v>0.125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36</v>
      </c>
      <c r="X219" s="381">
        <f t="shared" si="45"/>
        <v>36</v>
      </c>
      <c r="Y219" s="36">
        <f>IFERROR(IF(X219=0,"",ROUNDUP(X219/H219,0)*0.00937),"")</f>
        <v>8.4330000000000002E-2</v>
      </c>
      <c r="Z219" s="56"/>
      <c r="AA219" s="57"/>
      <c r="AE219" s="64"/>
      <c r="BB219" s="192" t="s">
        <v>1</v>
      </c>
      <c r="BL219" s="64">
        <f t="shared" si="46"/>
        <v>38.160000000000004</v>
      </c>
      <c r="BM219" s="64">
        <f t="shared" si="47"/>
        <v>38.160000000000004</v>
      </c>
      <c r="BN219" s="64">
        <f t="shared" si="48"/>
        <v>7.4999999999999997E-2</v>
      </c>
      <c r="BO219" s="64">
        <f t="shared" si="49"/>
        <v>7.4999999999999997E-2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15.896551724137932</v>
      </c>
      <c r="X220" s="382">
        <f>IFERROR(X214/H214,"0")+IFERROR(X215/H215,"0")+IFERROR(X216/H216,"0")+IFERROR(X217/H217,"0")+IFERROR(X218/H218,"0")+IFERROR(X219/H219,"0")</f>
        <v>16</v>
      </c>
      <c r="Y220" s="382">
        <f>IFERROR(IF(Y214="",0,Y214),"0")+IFERROR(IF(Y215="",0,Y215),"0")+IFERROR(IF(Y216="",0,Y216),"0")+IFERROR(IF(Y217="",0,Y217),"0")+IFERROR(IF(Y218="",0,Y218),"0")+IFERROR(IF(Y219="",0,Y219),"0")</f>
        <v>0.23658000000000001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116</v>
      </c>
      <c r="X221" s="382">
        <f>IFERROR(SUM(X214:X219),"0")</f>
        <v>117.2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245</v>
      </c>
      <c r="X223" s="381">
        <f>IFERROR(IF(W223="",0,CEILING((W223/$H223),1)*$H223),"")</f>
        <v>245.70000000000002</v>
      </c>
      <c r="Y223" s="36">
        <f>IFERROR(IF(X223=0,"",ROUNDUP(X223/H223,0)*0.00502),"")</f>
        <v>0.58733999999999997</v>
      </c>
      <c r="Z223" s="56"/>
      <c r="AA223" s="57"/>
      <c r="AE223" s="64"/>
      <c r="BB223" s="193" t="s">
        <v>1</v>
      </c>
      <c r="BL223" s="64">
        <f>IFERROR(W223*I223/H223,"0")</f>
        <v>256.66666666666663</v>
      </c>
      <c r="BM223" s="64">
        <f>IFERROR(X223*I223/H223,"0")</f>
        <v>257.40000000000003</v>
      </c>
      <c r="BN223" s="64">
        <f>IFERROR(1/J223*(W223/H223),"0")</f>
        <v>0.4985754985754986</v>
      </c>
      <c r="BO223" s="64">
        <f>IFERROR(1/J223*(X223/H223),"0")</f>
        <v>0.5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116.66666666666666</v>
      </c>
      <c r="X225" s="382">
        <f>IFERROR(X223/H223,"0")+IFERROR(X224/H224,"0")</f>
        <v>117</v>
      </c>
      <c r="Y225" s="382">
        <f>IFERROR(IF(Y223="",0,Y223),"0")+IFERROR(IF(Y224="",0,Y224),"0")</f>
        <v>0.58733999999999997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245</v>
      </c>
      <c r="X226" s="382">
        <f>IFERROR(SUM(X223:X224),"0")</f>
        <v>245.70000000000002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100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200</v>
      </c>
      <c r="X231" s="381">
        <f t="shared" si="50"/>
        <v>208.79999999999998</v>
      </c>
      <c r="Y231" s="36">
        <f>IFERROR(IF(X231=0,"",ROUNDUP(X231/H231,0)*0.02175),"")</f>
        <v>0.39149999999999996</v>
      </c>
      <c r="Z231" s="56"/>
      <c r="AA231" s="57"/>
      <c r="AE231" s="64"/>
      <c r="BB231" s="197" t="s">
        <v>1</v>
      </c>
      <c r="BL231" s="64">
        <f t="shared" si="51"/>
        <v>208.27586206896552</v>
      </c>
      <c r="BM231" s="64">
        <f t="shared" si="52"/>
        <v>217.43999999999997</v>
      </c>
      <c r="BN231" s="64">
        <f t="shared" si="53"/>
        <v>0.30788177339901479</v>
      </c>
      <c r="BO231" s="64">
        <f t="shared" si="54"/>
        <v>0.3214285714285714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12</v>
      </c>
      <c r="X232" s="381">
        <f t="shared" si="50"/>
        <v>12</v>
      </c>
      <c r="Y232" s="36">
        <f>IFERROR(IF(X232=0,"",ROUNDUP(X232/H232,0)*0.00937),"")</f>
        <v>2.811E-2</v>
      </c>
      <c r="Z232" s="56"/>
      <c r="AA232" s="57"/>
      <c r="AE232" s="64"/>
      <c r="BB232" s="198" t="s">
        <v>1</v>
      </c>
      <c r="BL232" s="64">
        <f t="shared" si="51"/>
        <v>12.72</v>
      </c>
      <c r="BM232" s="64">
        <f t="shared" si="52"/>
        <v>12.72</v>
      </c>
      <c r="BN232" s="64">
        <f t="shared" si="53"/>
        <v>2.5000000000000001E-2</v>
      </c>
      <c r="BO232" s="64">
        <f t="shared" si="54"/>
        <v>2.5000000000000001E-2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160</v>
      </c>
      <c r="X234" s="381">
        <f t="shared" si="50"/>
        <v>160</v>
      </c>
      <c r="Y234" s="36">
        <f>IFERROR(IF(X234=0,"",ROUNDUP(X234/H234,0)*0.00937),"")</f>
        <v>0.37480000000000002</v>
      </c>
      <c r="Z234" s="56"/>
      <c r="AA234" s="57"/>
      <c r="AE234" s="64"/>
      <c r="BB234" s="200" t="s">
        <v>1</v>
      </c>
      <c r="BL234" s="64">
        <f t="shared" si="51"/>
        <v>169.60000000000002</v>
      </c>
      <c r="BM234" s="64">
        <f t="shared" si="52"/>
        <v>169.60000000000002</v>
      </c>
      <c r="BN234" s="64">
        <f t="shared" si="53"/>
        <v>0.33333333333333331</v>
      </c>
      <c r="BO234" s="64">
        <f t="shared" si="54"/>
        <v>0.33333333333333331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68.862068965517238</v>
      </c>
      <c r="X235" s="382">
        <f>IFERROR(X229/H229,"0")+IFERROR(X230/H230,"0")+IFERROR(X231/H231,"0")+IFERROR(X232/H232,"0")+IFERROR(X233/H233,"0")+IFERROR(X234/H234,"0")</f>
        <v>70</v>
      </c>
      <c r="Y235" s="382">
        <f>IFERROR(IF(Y229="",0,Y229),"0")+IFERROR(IF(Y230="",0,Y230),"0")+IFERROR(IF(Y231="",0,Y231),"0")+IFERROR(IF(Y232="",0,Y232),"0")+IFERROR(IF(Y233="",0,Y233),"0")+IFERROR(IF(Y234="",0,Y234),"0")</f>
        <v>0.99015999999999993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472</v>
      </c>
      <c r="X236" s="382">
        <f>IFERROR(SUM(X229:X234),"0")</f>
        <v>485.2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14</v>
      </c>
      <c r="X258" s="381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7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8.3333333333333339</v>
      </c>
      <c r="X259" s="382">
        <f>IFERROR(X255/H255,"0")+IFERROR(X256/H256,"0")+IFERROR(X257/H257,"0")+IFERROR(X258/H258,"0")</f>
        <v>9</v>
      </c>
      <c r="Y259" s="382">
        <f>IFERROR(IF(Y255="",0,Y255),"0")+IFERROR(IF(Y256="",0,Y256),"0")+IFERROR(IF(Y257="",0,Y257),"0")+IFERROR(IF(Y258="",0,Y258),"0")</f>
        <v>4.5179999999999998E-2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14</v>
      </c>
      <c r="X260" s="382">
        <f>IFERROR(SUM(X255:X258),"0")</f>
        <v>15.12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66</v>
      </c>
      <c r="X269" s="381">
        <f t="shared" si="61"/>
        <v>67.319999999999993</v>
      </c>
      <c r="Y269" s="36">
        <f>IFERROR(IF(X269=0,"",ROUNDUP(X269/H269,0)*0.00753),"")</f>
        <v>0.25602000000000003</v>
      </c>
      <c r="Z269" s="56"/>
      <c r="AA269" s="57"/>
      <c r="AE269" s="64"/>
      <c r="BB269" s="225" t="s">
        <v>1</v>
      </c>
      <c r="BL269" s="64">
        <f t="shared" si="62"/>
        <v>72.666666666666686</v>
      </c>
      <c r="BM269" s="64">
        <f t="shared" si="63"/>
        <v>74.12</v>
      </c>
      <c r="BN269" s="64">
        <f t="shared" si="64"/>
        <v>0.21367521367521369</v>
      </c>
      <c r="BO269" s="64">
        <f t="shared" si="65"/>
        <v>0.21794871794871795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29.7</v>
      </c>
      <c r="X270" s="381">
        <f t="shared" si="61"/>
        <v>29.7</v>
      </c>
      <c r="Y270" s="36">
        <f>IFERROR(IF(X270=0,"",ROUNDUP(X270/H270,0)*0.00753),"")</f>
        <v>0.11295000000000001</v>
      </c>
      <c r="Z270" s="56"/>
      <c r="AA270" s="57"/>
      <c r="AE270" s="64"/>
      <c r="BB270" s="226" t="s">
        <v>1</v>
      </c>
      <c r="BL270" s="64">
        <f t="shared" si="62"/>
        <v>33.69</v>
      </c>
      <c r="BM270" s="64">
        <f t="shared" si="63"/>
        <v>33.69</v>
      </c>
      <c r="BN270" s="64">
        <f t="shared" si="64"/>
        <v>9.6153846153846145E-2</v>
      </c>
      <c r="BO270" s="64">
        <f t="shared" si="65"/>
        <v>9.6153846153846145E-2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48.333333333333336</v>
      </c>
      <c r="X271" s="382">
        <f>IFERROR(X262/H262,"0")+IFERROR(X263/H263,"0")+IFERROR(X264/H264,"0")+IFERROR(X265/H265,"0")+IFERROR(X266/H266,"0")+IFERROR(X267/H267,"0")+IFERROR(X268/H268,"0")+IFERROR(X269/H269,"0")+IFERROR(X270/H270,"0")</f>
        <v>49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0.36897000000000002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95.7</v>
      </c>
      <c r="X272" s="382">
        <f>IFERROR(SUM(X262:X270),"0")</f>
        <v>97.02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50</v>
      </c>
      <c r="X274" s="38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7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350</v>
      </c>
      <c r="X275" s="381">
        <f>IFERROR(IF(W275="",0,CEILING((W275/$H275),1)*$H275),"")</f>
        <v>351</v>
      </c>
      <c r="Y275" s="36">
        <f>IFERROR(IF(X275=0,"",ROUNDUP(X275/H275,0)*0.02175),"")</f>
        <v>0.9787499999999999</v>
      </c>
      <c r="Z275" s="56"/>
      <c r="AA275" s="57"/>
      <c r="AE275" s="64"/>
      <c r="BB275" s="228" t="s">
        <v>1</v>
      </c>
      <c r="BL275" s="64">
        <f>IFERROR(W275*I275/H275,"0")</f>
        <v>375.30769230769232</v>
      </c>
      <c r="BM275" s="64">
        <f>IFERROR(X275*I275/H275,"0")</f>
        <v>376.38000000000005</v>
      </c>
      <c r="BN275" s="64">
        <f>IFERROR(1/J275*(W275/H275),"0")</f>
        <v>0.80128205128205132</v>
      </c>
      <c r="BO275" s="64">
        <f>IFERROR(1/J275*(X275/H275),"0")</f>
        <v>0.80357142857142849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50</v>
      </c>
      <c r="X276" s="381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9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56.776556776556774</v>
      </c>
      <c r="X277" s="382">
        <f>IFERROR(X274/H274,"0")+IFERROR(X275/H275,"0")+IFERROR(X276/H276,"0")</f>
        <v>57</v>
      </c>
      <c r="Y277" s="382">
        <f>IFERROR(IF(Y274="",0,Y274),"0")+IFERROR(IF(Y275="",0,Y275),"0")+IFERROR(IF(Y276="",0,Y276),"0")</f>
        <v>1.2397499999999999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450</v>
      </c>
      <c r="X278" s="382">
        <f>IFERROR(SUM(X274:X276),"0")</f>
        <v>451.79999999999995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24</v>
      </c>
      <c r="X309" s="381">
        <f>IFERROR(IF(W309="",0,CEILING((W309/$H309),1)*$H309),"")</f>
        <v>25.2</v>
      </c>
      <c r="Y309" s="36">
        <f>IFERROR(IF(X309=0,"",ROUNDUP(X309/H309,0)*0.00753),"")</f>
        <v>0.10542</v>
      </c>
      <c r="Z309" s="56"/>
      <c r="AA309" s="57"/>
      <c r="AE309" s="64"/>
      <c r="BB309" s="245" t="s">
        <v>1</v>
      </c>
      <c r="BL309" s="64">
        <f>IFERROR(W309*I309/H309,"0")</f>
        <v>27.306666666666665</v>
      </c>
      <c r="BM309" s="64">
        <f>IFERROR(X309*I309/H309,"0")</f>
        <v>28.672000000000001</v>
      </c>
      <c r="BN309" s="64">
        <f>IFERROR(1/J309*(W309/H309),"0")</f>
        <v>8.5470085470085458E-2</v>
      </c>
      <c r="BO309" s="64">
        <f>IFERROR(1/J309*(X309/H309),"0")</f>
        <v>8.9743589743589744E-2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13.333333333333332</v>
      </c>
      <c r="X310" s="382">
        <f>IFERROR(X309/H309,"0")</f>
        <v>14</v>
      </c>
      <c r="Y310" s="382">
        <f>IFERROR(IF(Y309="",0,Y309),"0")</f>
        <v>0.10542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24</v>
      </c>
      <c r="X311" s="382">
        <f>IFERROR(SUM(X309:X309),"0")</f>
        <v>25.2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350</v>
      </c>
      <c r="X314" s="381">
        <f>IFERROR(IF(W314="",0,CEILING((W314/$H314),1)*$H314),"")</f>
        <v>350.7</v>
      </c>
      <c r="Y314" s="36">
        <f>IFERROR(IF(X314=0,"",ROUNDUP(X314/H314,0)*0.00753),"")</f>
        <v>1.2575100000000001</v>
      </c>
      <c r="Z314" s="56"/>
      <c r="AA314" s="57"/>
      <c r="AE314" s="64"/>
      <c r="BB314" s="247" t="s">
        <v>1</v>
      </c>
      <c r="BL314" s="64">
        <f>IFERROR(W314*I314/H314,"0")</f>
        <v>395.33333333333326</v>
      </c>
      <c r="BM314" s="64">
        <f>IFERROR(X314*I314/H314,"0")</f>
        <v>396.12399999999997</v>
      </c>
      <c r="BN314" s="64">
        <f>IFERROR(1/J314*(W314/H314),"0")</f>
        <v>1.0683760683760684</v>
      </c>
      <c r="BO314" s="64">
        <f>IFERROR(1/J314*(X314/H314),"0")</f>
        <v>1.0705128205128205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560</v>
      </c>
      <c r="X315" s="381">
        <f>IFERROR(IF(W315="",0,CEILING((W315/$H315),1)*$H315),"")</f>
        <v>560.70000000000005</v>
      </c>
      <c r="Y315" s="36">
        <f>IFERROR(IF(X315=0,"",ROUNDUP(X315/H315,0)*0.00753),"")</f>
        <v>2.01051</v>
      </c>
      <c r="Z315" s="56"/>
      <c r="AA315" s="57"/>
      <c r="AE315" s="64"/>
      <c r="BB315" s="248" t="s">
        <v>1</v>
      </c>
      <c r="BL315" s="64">
        <f>IFERROR(W315*I315/H315,"0")</f>
        <v>629.33333333333326</v>
      </c>
      <c r="BM315" s="64">
        <f>IFERROR(X315*I315/H315,"0")</f>
        <v>630.12</v>
      </c>
      <c r="BN315" s="64">
        <f>IFERROR(1/J315*(W315/H315),"0")</f>
        <v>1.7094017094017091</v>
      </c>
      <c r="BO315" s="64">
        <f>IFERROR(1/J315*(X315/H315),"0")</f>
        <v>1.7115384615384615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433.33333333333326</v>
      </c>
      <c r="X316" s="382">
        <f>IFERROR(X313/H313,"0")+IFERROR(X314/H314,"0")+IFERROR(X315/H315,"0")</f>
        <v>434</v>
      </c>
      <c r="Y316" s="382">
        <f>IFERROR(IF(Y313="",0,Y313),"0")+IFERROR(IF(Y314="",0,Y314),"0")+IFERROR(IF(Y315="",0,Y315),"0")</f>
        <v>3.2680199999999999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910</v>
      </c>
      <c r="X317" s="382">
        <f>IFERROR(SUM(X313:X315),"0")</f>
        <v>911.40000000000009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22.8</v>
      </c>
      <c r="X319" s="381">
        <f>IFERROR(IF(W319="",0,CEILING((W319/$H319),1)*$H319),"")</f>
        <v>22.799999999999997</v>
      </c>
      <c r="Y319" s="36">
        <f>IFERROR(IF(X319=0,"",ROUNDUP(X319/H319,0)*0.00753),"")</f>
        <v>7.5300000000000006E-2</v>
      </c>
      <c r="Z319" s="56"/>
      <c r="AA319" s="57"/>
      <c r="AE319" s="64"/>
      <c r="BB319" s="249" t="s">
        <v>1</v>
      </c>
      <c r="BL319" s="64">
        <f>IFERROR(W319*I319/H319,"0")</f>
        <v>25.520000000000003</v>
      </c>
      <c r="BM319" s="64">
        <f>IFERROR(X319*I319/H319,"0")</f>
        <v>25.52</v>
      </c>
      <c r="BN319" s="64">
        <f>IFERROR(1/J319*(W319/H319),"0")</f>
        <v>6.4102564102564111E-2</v>
      </c>
      <c r="BO319" s="64">
        <f>IFERROR(1/J319*(X319/H319),"0")</f>
        <v>6.4102564102564097E-2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10.000000000000002</v>
      </c>
      <c r="X320" s="382">
        <f>IFERROR(X319/H319,"0")</f>
        <v>10</v>
      </c>
      <c r="Y320" s="382">
        <f>IFERROR(IF(Y319="",0,Y319),"0")</f>
        <v>7.5300000000000006E-2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22.8</v>
      </c>
      <c r="X321" s="382">
        <f>IFERROR(SUM(X319:X319),"0")</f>
        <v>22.799999999999997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1800</v>
      </c>
      <c r="X330" s="381">
        <f t="shared" si="71"/>
        <v>1800</v>
      </c>
      <c r="Y330" s="36">
        <f>IFERROR(IF(X330=0,"",ROUNDUP(X330/H330,0)*0.02175),"")</f>
        <v>2.61</v>
      </c>
      <c r="Z330" s="56"/>
      <c r="AA330" s="57"/>
      <c r="AE330" s="64"/>
      <c r="BB330" s="252" t="s">
        <v>1</v>
      </c>
      <c r="BL330" s="64">
        <f t="shared" si="72"/>
        <v>1857.6</v>
      </c>
      <c r="BM330" s="64">
        <f t="shared" si="73"/>
        <v>1857.6</v>
      </c>
      <c r="BN330" s="64">
        <f t="shared" si="74"/>
        <v>2.5</v>
      </c>
      <c r="BO330" s="64">
        <f t="shared" si="75"/>
        <v>2.5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700</v>
      </c>
      <c r="X331" s="381">
        <f t="shared" si="71"/>
        <v>705</v>
      </c>
      <c r="Y331" s="36">
        <f>IFERROR(IF(X331=0,"",ROUNDUP(X331/H331,0)*0.02175),"")</f>
        <v>1.0222499999999999</v>
      </c>
      <c r="Z331" s="56"/>
      <c r="AA331" s="57"/>
      <c r="AE331" s="64"/>
      <c r="BB331" s="253" t="s">
        <v>1</v>
      </c>
      <c r="BL331" s="64">
        <f t="shared" si="72"/>
        <v>722.4</v>
      </c>
      <c r="BM331" s="64">
        <f t="shared" si="73"/>
        <v>727.56</v>
      </c>
      <c r="BN331" s="64">
        <f t="shared" si="74"/>
        <v>0.9722222222222221</v>
      </c>
      <c r="BO331" s="64">
        <f t="shared" si="75"/>
        <v>0.97916666666666663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40</v>
      </c>
      <c r="X335" s="381">
        <f t="shared" si="71"/>
        <v>40</v>
      </c>
      <c r="Y335" s="36">
        <f>IFERROR(IF(X335=0,"",ROUNDUP(X335/H335,0)*0.00937),"")</f>
        <v>7.4959999999999999E-2</v>
      </c>
      <c r="Z335" s="56"/>
      <c r="AA335" s="57"/>
      <c r="AE335" s="64"/>
      <c r="BB335" s="257" t="s">
        <v>1</v>
      </c>
      <c r="BL335" s="64">
        <f t="shared" si="72"/>
        <v>41.68</v>
      </c>
      <c r="BM335" s="64">
        <f t="shared" si="73"/>
        <v>41.68</v>
      </c>
      <c r="BN335" s="64">
        <f t="shared" si="74"/>
        <v>6.6666666666666666E-2</v>
      </c>
      <c r="BO335" s="64">
        <f t="shared" si="75"/>
        <v>6.6666666666666666E-2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208</v>
      </c>
      <c r="X338" s="382">
        <f>IFERROR(X329/H329,"0")+IFERROR(X330/H330,"0")+IFERROR(X331/H331,"0")+IFERROR(X332/H332,"0")+IFERROR(X333/H333,"0")+IFERROR(X334/H334,"0")+IFERROR(X335/H335,"0")+IFERROR(X336/H336,"0")+IFERROR(X337/H337,"0")</f>
        <v>209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4.4467099999999995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3040</v>
      </c>
      <c r="X339" s="382">
        <f>IFERROR(SUM(X329:X337),"0")</f>
        <v>3055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33.333333333333336</v>
      </c>
      <c r="X345" s="382">
        <f>IFERROR(X341/H341,"0")+IFERROR(X342/H342,"0")+IFERROR(X343/H343,"0")+IFERROR(X344/H344,"0")</f>
        <v>34</v>
      </c>
      <c r="Y345" s="382">
        <f>IFERROR(IF(Y341="",0,Y341),"0")+IFERROR(IF(Y342="",0,Y342),"0")+IFERROR(IF(Y343="",0,Y343),"0")+IFERROR(IF(Y344="",0,Y344),"0")</f>
        <v>0.73949999999999994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500</v>
      </c>
      <c r="X346" s="382">
        <f>IFERROR(SUM(X341:X344),"0")</f>
        <v>510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30</v>
      </c>
      <c r="X350" s="381">
        <f>IFERROR(IF(W350="",0,CEILING((W350/$H350),1)*$H350),"")</f>
        <v>31.2</v>
      </c>
      <c r="Y350" s="36">
        <f>IFERROR(IF(X350=0,"",ROUNDUP(X350/H350,0)*0.02175),"")</f>
        <v>8.6999999999999994E-2</v>
      </c>
      <c r="Z350" s="56"/>
      <c r="AA350" s="57"/>
      <c r="AE350" s="64"/>
      <c r="BB350" s="266" t="s">
        <v>1</v>
      </c>
      <c r="BL350" s="64">
        <f>IFERROR(W350*I350/H350,"0")</f>
        <v>32.169230769230772</v>
      </c>
      <c r="BM350" s="64">
        <f>IFERROR(X350*I350/H350,"0")</f>
        <v>33.456000000000003</v>
      </c>
      <c r="BN350" s="64">
        <f>IFERROR(1/J350*(W350/H350),"0")</f>
        <v>6.8681318681318673E-2</v>
      </c>
      <c r="BO350" s="64">
        <f>IFERROR(1/J350*(X350/H350),"0")</f>
        <v>7.1428571428571425E-2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3.8461538461538463</v>
      </c>
      <c r="X351" s="382">
        <f>IFERROR(X348/H348,"0")+IFERROR(X349/H349,"0")+IFERROR(X350/H350,"0")</f>
        <v>4</v>
      </c>
      <c r="Y351" s="382">
        <f>IFERROR(IF(Y348="",0,Y348),"0")+IFERROR(IF(Y349="",0,Y349),"0")+IFERROR(IF(Y350="",0,Y350),"0")</f>
        <v>8.6999999999999994E-2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30</v>
      </c>
      <c r="X352" s="382">
        <f>IFERROR(SUM(X348:X350),"0")</f>
        <v>31.2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40</v>
      </c>
      <c r="X354" s="381">
        <f>IFERROR(IF(W354="",0,CEILING((W354/$H354),1)*$H354),"")</f>
        <v>46.8</v>
      </c>
      <c r="Y354" s="36">
        <f>IFERROR(IF(X354=0,"",ROUNDUP(X354/H354,0)*0.02175),"")</f>
        <v>0.1305</v>
      </c>
      <c r="Z354" s="56"/>
      <c r="AA354" s="57"/>
      <c r="AE354" s="64"/>
      <c r="BB354" s="267" t="s">
        <v>1</v>
      </c>
      <c r="BL354" s="64">
        <f>IFERROR(W354*I354/H354,"0")</f>
        <v>42.892307692307703</v>
      </c>
      <c r="BM354" s="64">
        <f>IFERROR(X354*I354/H354,"0")</f>
        <v>50.184000000000005</v>
      </c>
      <c r="BN354" s="64">
        <f>IFERROR(1/J354*(W354/H354),"0")</f>
        <v>9.1575091575091583E-2</v>
      </c>
      <c r="BO354" s="64">
        <f>IFERROR(1/J354*(X354/H354),"0")</f>
        <v>0.10714285714285714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5.1282051282051286</v>
      </c>
      <c r="X355" s="382">
        <f>IFERROR(X354/H354,"0")</f>
        <v>6</v>
      </c>
      <c r="Y355" s="382">
        <f>IFERROR(IF(Y354="",0,Y354),"0")</f>
        <v>0.1305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40</v>
      </c>
      <c r="X356" s="382">
        <f>IFERROR(SUM(X354:X354),"0")</f>
        <v>46.8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50</v>
      </c>
      <c r="X359" s="381">
        <f>IFERROR(IF(W359="",0,CEILING((W359/$H359),1)*$H359),"")</f>
        <v>60</v>
      </c>
      <c r="Y359" s="36">
        <f>IFERROR(IF(X359=0,"",ROUNDUP(X359/H359,0)*0.02175),"")</f>
        <v>0.10874999999999999</v>
      </c>
      <c r="Z359" s="56"/>
      <c r="AA359" s="57"/>
      <c r="AE359" s="64"/>
      <c r="BB359" s="268" t="s">
        <v>1</v>
      </c>
      <c r="BL359" s="64">
        <f>IFERROR(W359*I359/H359,"0")</f>
        <v>52</v>
      </c>
      <c r="BM359" s="64">
        <f>IFERROR(X359*I359/H359,"0")</f>
        <v>62.400000000000006</v>
      </c>
      <c r="BN359" s="64">
        <f>IFERROR(1/J359*(W359/H359),"0")</f>
        <v>7.4404761904761904E-2</v>
      </c>
      <c r="BO359" s="64">
        <f>IFERROR(1/J359*(X359/H359),"0")</f>
        <v>8.9285714285714274E-2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4.166666666666667</v>
      </c>
      <c r="X364" s="382">
        <f>IFERROR(X359/H359,"0")+IFERROR(X360/H360,"0")+IFERROR(X361/H361,"0")+IFERROR(X362/H362,"0")+IFERROR(X363/H363,"0")</f>
        <v>5</v>
      </c>
      <c r="Y364" s="382">
        <f>IFERROR(IF(Y359="",0,Y359),"0")+IFERROR(IF(Y360="",0,Y360),"0")+IFERROR(IF(Y361="",0,Y361),"0")+IFERROR(IF(Y362="",0,Y362),"0")+IFERROR(IF(Y363="",0,Y363),"0")</f>
        <v>0.10874999999999999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50</v>
      </c>
      <c r="X365" s="382">
        <f>IFERROR(SUM(X359:X363),"0")</f>
        <v>60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18</v>
      </c>
      <c r="X386" s="381">
        <f>IFERROR(IF(W386="",0,CEILING((W386/$H386),1)*$H386),"")</f>
        <v>18.900000000000002</v>
      </c>
      <c r="Y386" s="36">
        <f>IFERROR(IF(X386=0,"",ROUNDUP(X386/H386,0)*0.00753),"")</f>
        <v>5.271E-2</v>
      </c>
      <c r="Z386" s="56"/>
      <c r="AA386" s="57"/>
      <c r="AE386" s="64"/>
      <c r="BB386" s="281" t="s">
        <v>1</v>
      </c>
      <c r="BL386" s="64">
        <f>IFERROR(W386*I386/H386,"0")</f>
        <v>19.333333333333332</v>
      </c>
      <c r="BM386" s="64">
        <f>IFERROR(X386*I386/H386,"0")</f>
        <v>20.3</v>
      </c>
      <c r="BN386" s="64">
        <f>IFERROR(1/J386*(W386/H386),"0")</f>
        <v>4.2735042735042729E-2</v>
      </c>
      <c r="BO386" s="64">
        <f>IFERROR(1/J386*(X386/H386),"0")</f>
        <v>4.4871794871794872E-2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6.6666666666666661</v>
      </c>
      <c r="X387" s="382">
        <f>IFERROR(X385/H385,"0")+IFERROR(X386/H386,"0")</f>
        <v>7</v>
      </c>
      <c r="Y387" s="382">
        <f>IFERROR(IF(Y385="",0,Y385),"0")+IFERROR(IF(Y386="",0,Y386),"0")</f>
        <v>5.271E-2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18</v>
      </c>
      <c r="X388" s="382">
        <f>IFERROR(SUM(X385:X386),"0")</f>
        <v>18.900000000000002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20</v>
      </c>
      <c r="X390" s="381">
        <f t="shared" ref="X390:X402" si="76">IFERROR(IF(W390="",0,CEILING((W390/$H390),1)*$H390),"")</f>
        <v>21</v>
      </c>
      <c r="Y390" s="36">
        <f>IFERROR(IF(X390=0,"",ROUNDUP(X390/H390,0)*0.00753),"")</f>
        <v>3.7650000000000003E-2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21.095238095238091</v>
      </c>
      <c r="BM390" s="64">
        <f t="shared" ref="BM390:BM402" si="78">IFERROR(X390*I390/H390,"0")</f>
        <v>22.15</v>
      </c>
      <c r="BN390" s="64">
        <f t="shared" ref="BN390:BN402" si="79">IFERROR(1/J390*(W390/H390),"0")</f>
        <v>3.0525030525030524E-2</v>
      </c>
      <c r="BO390" s="64">
        <f t="shared" ref="BO390:BO402" si="80">IFERROR(1/J390*(X390/H390),"0")</f>
        <v>3.2051282051282048E-2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90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94.928571428571416</v>
      </c>
      <c r="BM392" s="64">
        <f t="shared" si="78"/>
        <v>97.46</v>
      </c>
      <c r="BN392" s="64">
        <f t="shared" si="79"/>
        <v>0.13736263736263735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168</v>
      </c>
      <c r="X393" s="381">
        <f t="shared" si="76"/>
        <v>168</v>
      </c>
      <c r="Y393" s="36">
        <f>IFERROR(IF(X393=0,"",ROUNDUP(X393/H393,0)*0.00753),"")</f>
        <v>0.753</v>
      </c>
      <c r="Z393" s="56"/>
      <c r="AA393" s="57"/>
      <c r="AE393" s="64"/>
      <c r="BB393" s="285" t="s">
        <v>1</v>
      </c>
      <c r="BL393" s="64">
        <f t="shared" si="77"/>
        <v>260</v>
      </c>
      <c r="BM393" s="64">
        <f t="shared" si="78"/>
        <v>260</v>
      </c>
      <c r="BN393" s="64">
        <f t="shared" si="79"/>
        <v>0.64102564102564097</v>
      </c>
      <c r="BO393" s="64">
        <f t="shared" si="80"/>
        <v>0.64102564102564097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87.5</v>
      </c>
      <c r="X395" s="381">
        <f t="shared" si="76"/>
        <v>88.2</v>
      </c>
      <c r="Y395" s="36">
        <f t="shared" si="81"/>
        <v>0.21084</v>
      </c>
      <c r="Z395" s="56"/>
      <c r="AA395" s="57"/>
      <c r="AE395" s="64"/>
      <c r="BB395" s="287" t="s">
        <v>1</v>
      </c>
      <c r="BL395" s="64">
        <f t="shared" si="77"/>
        <v>92.916666666666657</v>
      </c>
      <c r="BM395" s="64">
        <f t="shared" si="78"/>
        <v>93.66</v>
      </c>
      <c r="BN395" s="64">
        <f t="shared" si="79"/>
        <v>0.17806267806267806</v>
      </c>
      <c r="BO395" s="64">
        <f t="shared" si="80"/>
        <v>0.17948717948717952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140</v>
      </c>
      <c r="X401" s="381">
        <f t="shared" si="76"/>
        <v>140.70000000000002</v>
      </c>
      <c r="Y401" s="36">
        <f t="shared" si="81"/>
        <v>0.33634000000000003</v>
      </c>
      <c r="Z401" s="56"/>
      <c r="AA401" s="57"/>
      <c r="AE401" s="64"/>
      <c r="BB401" s="293" t="s">
        <v>1</v>
      </c>
      <c r="BL401" s="64">
        <f t="shared" si="77"/>
        <v>148.66666666666666</v>
      </c>
      <c r="BM401" s="64">
        <f t="shared" si="78"/>
        <v>149.41</v>
      </c>
      <c r="BN401" s="64">
        <f t="shared" si="79"/>
        <v>0.28490028490028491</v>
      </c>
      <c r="BO401" s="64">
        <f t="shared" si="80"/>
        <v>0.28632478632478636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234.52380952380952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236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1.50349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505.5</v>
      </c>
      <c r="X404" s="382">
        <f>IFERROR(SUM(X390:X402),"0")</f>
        <v>510.29999999999995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9</v>
      </c>
      <c r="X416" s="381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9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5.5</v>
      </c>
      <c r="X418" s="381">
        <f>IFERROR(IF(W418="",0,CEILING((W418/$H418),1)*$H418),"")</f>
        <v>6.6000000000000005</v>
      </c>
      <c r="Y418" s="36">
        <f>IFERROR(IF(X418=0,"",ROUNDUP(X418/H418,0)*0.00627),"")</f>
        <v>3.1350000000000003E-2</v>
      </c>
      <c r="Z418" s="56"/>
      <c r="AA418" s="57"/>
      <c r="AE418" s="64"/>
      <c r="BB418" s="301" t="s">
        <v>1</v>
      </c>
      <c r="BL418" s="64">
        <f>IFERROR(W418*I418/H418,"0")</f>
        <v>7.833333333333333</v>
      </c>
      <c r="BM418" s="64">
        <f>IFERROR(X418*I418/H418,"0")</f>
        <v>9.3999999999999986</v>
      </c>
      <c r="BN418" s="64">
        <f>IFERROR(1/J418*(W418/H418),"0")</f>
        <v>2.0833333333333332E-2</v>
      </c>
      <c r="BO418" s="64">
        <f>IFERROR(1/J418*(X418/H418),"0")</f>
        <v>2.5000000000000001E-2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16.666666666666664</v>
      </c>
      <c r="X419" s="382">
        <f>IFERROR(X416/H416,"0")+IFERROR(X417/H417,"0")+IFERROR(X418/H418,"0")</f>
        <v>18</v>
      </c>
      <c r="Y419" s="382">
        <f>IFERROR(IF(Y416="",0,Y416),"0")+IFERROR(IF(Y417="",0,Y417),"0")+IFERROR(IF(Y418="",0,Y418),"0")</f>
        <v>0.11286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20.5</v>
      </c>
      <c r="X420" s="382">
        <f>IFERROR(SUM(X416:X418),"0")</f>
        <v>22.2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110</v>
      </c>
      <c r="X428" s="381">
        <f t="shared" ref="X428:X434" si="82">IFERROR(IF(W428="",0,CEILING((W428/$H428),1)*$H428),"")</f>
        <v>113.4</v>
      </c>
      <c r="Y428" s="36">
        <f>IFERROR(IF(X428=0,"",ROUNDUP(X428/H428,0)*0.00753),"")</f>
        <v>0.20331000000000002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116.0238095238095</v>
      </c>
      <c r="BM428" s="64">
        <f t="shared" ref="BM428:BM434" si="84">IFERROR(X428*I428/H428,"0")</f>
        <v>119.60999999999999</v>
      </c>
      <c r="BN428" s="64">
        <f t="shared" ref="BN428:BN434" si="85">IFERROR(1/J428*(W428/H428),"0")</f>
        <v>0.16788766788766787</v>
      </c>
      <c r="BO428" s="64">
        <f t="shared" ref="BO428:BO434" si="86">IFERROR(1/J428*(X428/H428),"0")</f>
        <v>0.17307692307692307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26.19047619047619</v>
      </c>
      <c r="X435" s="382">
        <f>IFERROR(X428/H428,"0")+IFERROR(X429/H429,"0")+IFERROR(X430/H430,"0")+IFERROR(X431/H431,"0")+IFERROR(X432/H432,"0")+IFERROR(X433/H433,"0")+IFERROR(X434/H434,"0")</f>
        <v>27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0.20331000000000002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110</v>
      </c>
      <c r="X436" s="382">
        <f>IFERROR(SUM(X428:X434),"0")</f>
        <v>113.4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16</v>
      </c>
      <c r="X448" s="381">
        <f>IFERROR(IF(W448="",0,CEILING((W448/$H448),1)*$H448),"")</f>
        <v>16.8</v>
      </c>
      <c r="Y448" s="36">
        <f>IFERROR(IF(X448=0,"",ROUNDUP(X448/H448,0)*0.00502),"")</f>
        <v>7.0280000000000009E-2</v>
      </c>
      <c r="Z448" s="56"/>
      <c r="AA448" s="57"/>
      <c r="AE448" s="64"/>
      <c r="BB448" s="314" t="s">
        <v>1</v>
      </c>
      <c r="BL448" s="64">
        <f>IFERROR(W448*I448/H448,"0")</f>
        <v>18.293333333333337</v>
      </c>
      <c r="BM448" s="64">
        <f>IFERROR(X448*I448/H448,"0")</f>
        <v>19.208000000000002</v>
      </c>
      <c r="BN448" s="64">
        <f>IFERROR(1/J448*(W448/H448),"0")</f>
        <v>5.6980056980056988E-2</v>
      </c>
      <c r="BO448" s="64">
        <f>IFERROR(1/J448*(X448/H448),"0")</f>
        <v>5.9829059829059845E-2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18</v>
      </c>
      <c r="X449" s="381">
        <f>IFERROR(IF(W449="",0,CEILING((W449/$H449),1)*$H449),"")</f>
        <v>18</v>
      </c>
      <c r="Y449" s="36">
        <f>IFERROR(IF(X449=0,"",ROUNDUP(X449/H449,0)*0.00502),"")</f>
        <v>7.5300000000000006E-2</v>
      </c>
      <c r="Z449" s="56"/>
      <c r="AA449" s="57"/>
      <c r="AE449" s="64"/>
      <c r="BB449" s="315" t="s">
        <v>1</v>
      </c>
      <c r="BL449" s="64">
        <f>IFERROR(W449*I449/H449,"0")</f>
        <v>19.500000000000004</v>
      </c>
      <c r="BM449" s="64">
        <f>IFERROR(X449*I449/H449,"0")</f>
        <v>19.500000000000004</v>
      </c>
      <c r="BN449" s="64">
        <f>IFERROR(1/J449*(W449/H449),"0")</f>
        <v>6.4102564102564111E-2</v>
      </c>
      <c r="BO449" s="64">
        <f>IFERROR(1/J449*(X449/H449),"0")</f>
        <v>6.4102564102564111E-2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18</v>
      </c>
      <c r="X450" s="381">
        <f>IFERROR(IF(W450="",0,CEILING((W450/$H450),1)*$H450),"")</f>
        <v>18</v>
      </c>
      <c r="Y450" s="36">
        <f>IFERROR(IF(X450=0,"",ROUNDUP(X450/H450,0)*0.00502),"")</f>
        <v>7.5300000000000006E-2</v>
      </c>
      <c r="Z450" s="56"/>
      <c r="AA450" s="57"/>
      <c r="AE450" s="64"/>
      <c r="BB450" s="316" t="s">
        <v>1</v>
      </c>
      <c r="BL450" s="64">
        <f>IFERROR(W450*I450/H450,"0")</f>
        <v>30.3</v>
      </c>
      <c r="BM450" s="64">
        <f>IFERROR(X450*I450/H450,"0")</f>
        <v>30.3</v>
      </c>
      <c r="BN450" s="64">
        <f>IFERROR(1/J450*(W450/H450),"0")</f>
        <v>6.4102564102564111E-2</v>
      </c>
      <c r="BO450" s="64">
        <f>IFERROR(1/J450*(X450/H450),"0")</f>
        <v>6.4102564102564111E-2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43.333333333333336</v>
      </c>
      <c r="X451" s="382">
        <f>IFERROR(X448/H448,"0")+IFERROR(X449/H449,"0")+IFERROR(X450/H450,"0")</f>
        <v>44</v>
      </c>
      <c r="Y451" s="382">
        <f>IFERROR(IF(Y448="",0,Y448),"0")+IFERROR(IF(Y449="",0,Y449),"0")+IFERROR(IF(Y450="",0,Y450),"0")</f>
        <v>0.22088000000000002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52</v>
      </c>
      <c r="X452" s="382">
        <f>IFERROR(SUM(X448:X450),"0")</f>
        <v>52.8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70</v>
      </c>
      <c r="X461" s="381">
        <f t="shared" ref="X461:X472" si="87">IFERROR(IF(W461="",0,CEILING((W461/$H461),1)*$H461),"")</f>
        <v>73.92</v>
      </c>
      <c r="Y461" s="36">
        <f t="shared" ref="Y461:Y467" si="88">IFERROR(IF(X461=0,"",ROUNDUP(X461/H461,0)*0.01196),"")</f>
        <v>0.16744000000000001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74.772727272727266</v>
      </c>
      <c r="BM461" s="64">
        <f t="shared" ref="BM461:BM472" si="90">IFERROR(X461*I461/H461,"0")</f>
        <v>78.959999999999994</v>
      </c>
      <c r="BN461" s="64">
        <f t="shared" ref="BN461:BN472" si="91">IFERROR(1/J461*(W461/H461),"0")</f>
        <v>0.12747668997668998</v>
      </c>
      <c r="BO461" s="64">
        <f t="shared" ref="BO461:BO472" si="92">IFERROR(1/J461*(X461/H461),"0")</f>
        <v>0.13461538461538464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160</v>
      </c>
      <c r="X463" s="381">
        <f t="shared" si="87"/>
        <v>163.68</v>
      </c>
      <c r="Y463" s="36">
        <f t="shared" si="88"/>
        <v>0.37075999999999998</v>
      </c>
      <c r="Z463" s="56"/>
      <c r="AA463" s="57"/>
      <c r="AE463" s="64"/>
      <c r="BB463" s="320" t="s">
        <v>1</v>
      </c>
      <c r="BL463" s="64">
        <f t="shared" si="89"/>
        <v>170.90909090909091</v>
      </c>
      <c r="BM463" s="64">
        <f t="shared" si="90"/>
        <v>174.84</v>
      </c>
      <c r="BN463" s="64">
        <f t="shared" si="91"/>
        <v>0.29137529137529139</v>
      </c>
      <c r="BO463" s="64">
        <f t="shared" si="92"/>
        <v>0.29807692307692307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170</v>
      </c>
      <c r="X466" s="381">
        <f t="shared" si="87"/>
        <v>174.24</v>
      </c>
      <c r="Y466" s="36">
        <f t="shared" si="88"/>
        <v>0.39468000000000003</v>
      </c>
      <c r="Z466" s="56"/>
      <c r="AA466" s="57"/>
      <c r="AE466" s="64"/>
      <c r="BB466" s="323" t="s">
        <v>1</v>
      </c>
      <c r="BL466" s="64">
        <f t="shared" si="89"/>
        <v>181.59090909090907</v>
      </c>
      <c r="BM466" s="64">
        <f t="shared" si="90"/>
        <v>186.12</v>
      </c>
      <c r="BN466" s="64">
        <f t="shared" si="91"/>
        <v>0.3095862470862471</v>
      </c>
      <c r="BO466" s="64">
        <f t="shared" si="92"/>
        <v>0.31730769230769235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30</v>
      </c>
      <c r="X468" s="381">
        <f t="shared" si="87"/>
        <v>32.4</v>
      </c>
      <c r="Y468" s="36">
        <f>IFERROR(IF(X468=0,"",ROUNDUP(X468/H468,0)*0.00937),"")</f>
        <v>8.4330000000000002E-2</v>
      </c>
      <c r="Z468" s="56"/>
      <c r="AA468" s="57"/>
      <c r="AE468" s="64"/>
      <c r="BB468" s="325" t="s">
        <v>1</v>
      </c>
      <c r="BL468" s="64">
        <f t="shared" si="89"/>
        <v>31.999999999999996</v>
      </c>
      <c r="BM468" s="64">
        <f t="shared" si="90"/>
        <v>34.559999999999995</v>
      </c>
      <c r="BN468" s="64">
        <f t="shared" si="91"/>
        <v>6.9444444444444448E-2</v>
      </c>
      <c r="BO468" s="64">
        <f t="shared" si="92"/>
        <v>7.4999999999999997E-2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90</v>
      </c>
      <c r="X472" s="381">
        <f t="shared" si="87"/>
        <v>90</v>
      </c>
      <c r="Y472" s="36">
        <f>IFERROR(IF(X472=0,"",ROUNDUP(X472/H472,0)*0.00937),"")</f>
        <v>0.23424999999999999</v>
      </c>
      <c r="Z472" s="56"/>
      <c r="AA472" s="57"/>
      <c r="AE472" s="64"/>
      <c r="BB472" s="329" t="s">
        <v>1</v>
      </c>
      <c r="BL472" s="64">
        <f t="shared" si="89"/>
        <v>95.999999999999986</v>
      </c>
      <c r="BM472" s="64">
        <f t="shared" si="90"/>
        <v>95.999999999999986</v>
      </c>
      <c r="BN472" s="64">
        <f t="shared" si="91"/>
        <v>0.20833333333333334</v>
      </c>
      <c r="BO472" s="64">
        <f t="shared" si="92"/>
        <v>0.20833333333333334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109.09090909090908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112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1.25146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520</v>
      </c>
      <c r="X474" s="382">
        <f>IFERROR(SUM(X461:X472),"0")</f>
        <v>534.24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120</v>
      </c>
      <c r="X476" s="381">
        <f>IFERROR(IF(W476="",0,CEILING((W476/$H476),1)*$H476),"")</f>
        <v>121.44000000000001</v>
      </c>
      <c r="Y476" s="36">
        <f>IFERROR(IF(X476=0,"",ROUNDUP(X476/H476,0)*0.01196),"")</f>
        <v>0.27507999999999999</v>
      </c>
      <c r="Z476" s="56"/>
      <c r="AA476" s="57"/>
      <c r="AE476" s="64"/>
      <c r="BB476" s="330" t="s">
        <v>1</v>
      </c>
      <c r="BL476" s="64">
        <f>IFERROR(W476*I476/H476,"0")</f>
        <v>128.18181818181816</v>
      </c>
      <c r="BM476" s="64">
        <f>IFERROR(X476*I476/H476,"0")</f>
        <v>129.72</v>
      </c>
      <c r="BN476" s="64">
        <f>IFERROR(1/J476*(W476/H476),"0")</f>
        <v>0.21853146853146854</v>
      </c>
      <c r="BO476" s="64">
        <f>IFERROR(1/J476*(X476/H476),"0")</f>
        <v>0.22115384615384617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22.727272727272727</v>
      </c>
      <c r="X478" s="382">
        <f>IFERROR(X476/H476,"0")+IFERROR(X477/H477,"0")</f>
        <v>23</v>
      </c>
      <c r="Y478" s="382">
        <f>IFERROR(IF(Y476="",0,Y476),"0")+IFERROR(IF(Y477="",0,Y477),"0")</f>
        <v>0.27507999999999999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120</v>
      </c>
      <c r="X479" s="382">
        <f>IFERROR(SUM(X476:X477),"0")</f>
        <v>121.44000000000001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100</v>
      </c>
      <c r="X481" s="381">
        <f t="shared" ref="X481:X486" si="93">IFERROR(IF(W481="",0,CEILING((W481/$H481),1)*$H481),"")</f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106.81818181818181</v>
      </c>
      <c r="BM481" s="64">
        <f t="shared" ref="BM481:BM486" si="95">IFERROR(X481*I481/H481,"0")</f>
        <v>107.16</v>
      </c>
      <c r="BN481" s="64">
        <f t="shared" ref="BN481:BN486" si="96">IFERROR(1/J481*(W481/H481),"0")</f>
        <v>0.18210955710955709</v>
      </c>
      <c r="BO481" s="64">
        <f t="shared" ref="BO481:BO486" si="97">IFERROR(1/J481*(X481/H481),"0")</f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80</v>
      </c>
      <c r="X482" s="381">
        <f t="shared" si="93"/>
        <v>84.48</v>
      </c>
      <c r="Y482" s="36">
        <f>IFERROR(IF(X482=0,"",ROUNDUP(X482/H482,0)*0.01196),"")</f>
        <v>0.19136</v>
      </c>
      <c r="Z482" s="56"/>
      <c r="AA482" s="57"/>
      <c r="AE482" s="64"/>
      <c r="BB482" s="333" t="s">
        <v>1</v>
      </c>
      <c r="BL482" s="64">
        <f t="shared" si="94"/>
        <v>85.454545454545453</v>
      </c>
      <c r="BM482" s="64">
        <f t="shared" si="95"/>
        <v>90.24</v>
      </c>
      <c r="BN482" s="64">
        <f t="shared" si="96"/>
        <v>0.14568764568764569</v>
      </c>
      <c r="BO482" s="64">
        <f t="shared" si="97"/>
        <v>0.15384615384615385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170</v>
      </c>
      <c r="X483" s="381">
        <f t="shared" si="93"/>
        <v>174.24</v>
      </c>
      <c r="Y483" s="36">
        <f>IFERROR(IF(X483=0,"",ROUNDUP(X483/H483,0)*0.01196),"")</f>
        <v>0.39468000000000003</v>
      </c>
      <c r="Z483" s="56"/>
      <c r="AA483" s="57"/>
      <c r="AE483" s="64"/>
      <c r="BB483" s="334" t="s">
        <v>1</v>
      </c>
      <c r="BL483" s="64">
        <f t="shared" si="94"/>
        <v>181.59090909090907</v>
      </c>
      <c r="BM483" s="64">
        <f t="shared" si="95"/>
        <v>186.12</v>
      </c>
      <c r="BN483" s="64">
        <f t="shared" si="96"/>
        <v>0.3095862470862471</v>
      </c>
      <c r="BO483" s="64">
        <f t="shared" si="97"/>
        <v>0.31730769230769235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30</v>
      </c>
      <c r="X484" s="381">
        <f t="shared" si="93"/>
        <v>32.4</v>
      </c>
      <c r="Y484" s="36">
        <f>IFERROR(IF(X484=0,"",ROUNDUP(X484/H484,0)*0.00937),"")</f>
        <v>8.4330000000000002E-2</v>
      </c>
      <c r="Z484" s="56"/>
      <c r="AA484" s="57"/>
      <c r="AE484" s="64"/>
      <c r="BB484" s="335" t="s">
        <v>1</v>
      </c>
      <c r="BL484" s="64">
        <f t="shared" si="94"/>
        <v>31.999999999999996</v>
      </c>
      <c r="BM484" s="64">
        <f t="shared" si="95"/>
        <v>34.559999999999995</v>
      </c>
      <c r="BN484" s="64">
        <f t="shared" si="96"/>
        <v>6.9444444444444448E-2</v>
      </c>
      <c r="BO484" s="64">
        <f t="shared" si="97"/>
        <v>7.4999999999999997E-2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84</v>
      </c>
      <c r="X486" s="381">
        <f t="shared" si="93"/>
        <v>86.4</v>
      </c>
      <c r="Y486" s="36">
        <f>IFERROR(IF(X486=0,"",ROUNDUP(X486/H486,0)*0.00937),"")</f>
        <v>0.22488</v>
      </c>
      <c r="Z486" s="56"/>
      <c r="AA486" s="57"/>
      <c r="AE486" s="64"/>
      <c r="BB486" s="337" t="s">
        <v>1</v>
      </c>
      <c r="BL486" s="64">
        <f t="shared" si="94"/>
        <v>88.9</v>
      </c>
      <c r="BM486" s="64">
        <f t="shared" si="95"/>
        <v>91.440000000000012</v>
      </c>
      <c r="BN486" s="64">
        <f t="shared" si="96"/>
        <v>0.19444444444444442</v>
      </c>
      <c r="BO486" s="64">
        <f t="shared" si="97"/>
        <v>0.2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101.28787878787877</v>
      </c>
      <c r="X487" s="382">
        <f>IFERROR(X481/H481,"0")+IFERROR(X482/H482,"0")+IFERROR(X483/H483,"0")+IFERROR(X484/H484,"0")+IFERROR(X485/H485,"0")+IFERROR(X486/H486,"0")</f>
        <v>105</v>
      </c>
      <c r="Y487" s="382">
        <f>IFERROR(IF(Y481="",0,Y481),"0")+IFERROR(IF(Y482="",0,Y482),"0")+IFERROR(IF(Y483="",0,Y483),"0")+IFERROR(IF(Y484="",0,Y484),"0")+IFERROR(IF(Y485="",0,Y485),"0")+IFERROR(IF(Y486="",0,Y486),"0")</f>
        <v>1.1599699999999999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476</v>
      </c>
      <c r="X488" s="382">
        <f>IFERROR(SUM(X481:X486),"0")</f>
        <v>492.24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30</v>
      </c>
      <c r="X508" s="381">
        <f t="shared" si="98"/>
        <v>36</v>
      </c>
      <c r="Y508" s="36">
        <f t="shared" si="103"/>
        <v>6.5250000000000002E-2</v>
      </c>
      <c r="Z508" s="56"/>
      <c r="AA508" s="57"/>
      <c r="AE508" s="64"/>
      <c r="BB508" s="348" t="s">
        <v>1</v>
      </c>
      <c r="BL508" s="64">
        <f t="shared" si="99"/>
        <v>31.200000000000003</v>
      </c>
      <c r="BM508" s="64">
        <f t="shared" si="100"/>
        <v>37.440000000000005</v>
      </c>
      <c r="BN508" s="64">
        <f t="shared" si="101"/>
        <v>4.4642857142857137E-2</v>
      </c>
      <c r="BO508" s="64">
        <f t="shared" si="102"/>
        <v>5.3571428571428568E-2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2.5</v>
      </c>
      <c r="X511" s="382">
        <f>IFERROR(X502/H502,"0")+IFERROR(X503/H503,"0")+IFERROR(X504/H504,"0")+IFERROR(X505/H505,"0")+IFERROR(X506/H506,"0")+IFERROR(X507/H507,"0")+IFERROR(X508/H508,"0")+IFERROR(X509/H509,"0")+IFERROR(X510/H510,"0")</f>
        <v>3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6.5250000000000002E-2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30</v>
      </c>
      <c r="X512" s="382">
        <f>IFERROR(SUM(X502:X510),"0")</f>
        <v>36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16994.099999999999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17191.140000000003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18218.676781877122</v>
      </c>
      <c r="X546" s="382">
        <f>IFERROR(SUM(BM22:BM542),"0")</f>
        <v>18428.019999999993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35</v>
      </c>
      <c r="X547" s="38">
        <f>ROUNDUP(SUM(BO22:BO542),0)</f>
        <v>35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19093.676781877122</v>
      </c>
      <c r="X548" s="382">
        <f>GrossWeightTotalR+PalletQtyTotalR*25</f>
        <v>19303.019999999993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4155.9851674506854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4192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40.57030000000001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221.40000000000003</v>
      </c>
      <c r="D555" s="46">
        <f>IFERROR(X57*1,"0")+IFERROR(X58*1,"0")+IFERROR(X59*1,"0")+IFERROR(X60*1,"0")</f>
        <v>662.40000000000009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2713.2799999999997</v>
      </c>
      <c r="F555" s="46">
        <f>IFERROR(X134*1,"0")+IFERROR(X135*1,"0")+IFERROR(X136*1,"0")+IFERROR(X137*1,"0")+IFERROR(X138*1,"0")</f>
        <v>702.90000000000009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886.2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3314.3999999999996</v>
      </c>
      <c r="J555" s="46">
        <f>IFERROR(X214*1,"0")+IFERROR(X215*1,"0")+IFERROR(X216*1,"0")+IFERROR(X217*1,"0")+IFERROR(X218*1,"0")+IFERROR(X219*1,"0")+IFERROR(X223*1,"0")+IFERROR(X224*1,"0")</f>
        <v>362.90000000000003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563.93999999999994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563.93999999999994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959.4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3643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551.40000000000009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126</v>
      </c>
      <c r="U555" s="46">
        <f>IFERROR(X448*1,"0")+IFERROR(X449*1,"0")+IFERROR(X450*1,"0")</f>
        <v>52.8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1147.9200000000003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738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