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A4EF904-B7FA-48B0-A3FE-ABAAFE6BE6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X409" i="1" s="1"/>
  <c r="O406" i="1"/>
  <c r="W404" i="1"/>
  <c r="W403" i="1"/>
  <c r="BN402" i="1"/>
  <c r="BL402" i="1"/>
  <c r="X402" i="1"/>
  <c r="BO402" i="1" s="1"/>
  <c r="O402" i="1"/>
  <c r="BO401" i="1"/>
  <c r="BN401" i="1"/>
  <c r="BM401" i="1"/>
  <c r="BL401" i="1"/>
  <c r="Y401" i="1"/>
  <c r="X401" i="1"/>
  <c r="O401" i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X345" i="1" s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555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X289" i="1" s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X278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X252" i="1" s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X236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X221" i="1" s="1"/>
  <c r="O215" i="1"/>
  <c r="BO214" i="1"/>
  <c r="BN214" i="1"/>
  <c r="BM214" i="1"/>
  <c r="BL214" i="1"/>
  <c r="Y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X210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X202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X179" i="1" s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X167" i="1" s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X160" i="1" s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W549" i="1" s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Y127" i="1"/>
  <c r="BM127" i="1"/>
  <c r="Y129" i="1"/>
  <c r="BM129" i="1"/>
  <c r="X130" i="1"/>
  <c r="BO135" i="1"/>
  <c r="BM135" i="1"/>
  <c r="Y135" i="1"/>
  <c r="Y139" i="1" s="1"/>
  <c r="X139" i="1"/>
  <c r="BO145" i="1"/>
  <c r="BM145" i="1"/>
  <c r="Y145" i="1"/>
  <c r="Y147" i="1" s="1"/>
  <c r="H9" i="1"/>
  <c r="X24" i="1"/>
  <c r="X62" i="1"/>
  <c r="X87" i="1"/>
  <c r="BO137" i="1"/>
  <c r="BM137" i="1"/>
  <c r="Y137" i="1"/>
  <c r="F555" i="1"/>
  <c r="X140" i="1"/>
  <c r="G555" i="1"/>
  <c r="X148" i="1"/>
  <c r="H555" i="1"/>
  <c r="Y152" i="1"/>
  <c r="Y160" i="1" s="1"/>
  <c r="BM152" i="1"/>
  <c r="BO152" i="1"/>
  <c r="Y154" i="1"/>
  <c r="BM154" i="1"/>
  <c r="Y156" i="1"/>
  <c r="BM156" i="1"/>
  <c r="Y158" i="1"/>
  <c r="BM158" i="1"/>
  <c r="X161" i="1"/>
  <c r="I555" i="1"/>
  <c r="Y165" i="1"/>
  <c r="Y166" i="1" s="1"/>
  <c r="BM165" i="1"/>
  <c r="BO165" i="1"/>
  <c r="X166" i="1"/>
  <c r="Y169" i="1"/>
  <c r="Y171" i="1" s="1"/>
  <c r="BM169" i="1"/>
  <c r="BO169" i="1"/>
  <c r="X172" i="1"/>
  <c r="Y175" i="1"/>
  <c r="Y178" i="1" s="1"/>
  <c r="BM175" i="1"/>
  <c r="BO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X201" i="1"/>
  <c r="Y204" i="1"/>
  <c r="BM204" i="1"/>
  <c r="BO204" i="1"/>
  <c r="Y206" i="1"/>
  <c r="BM206" i="1"/>
  <c r="Y207" i="1"/>
  <c r="BM207" i="1"/>
  <c r="X211" i="1"/>
  <c r="J555" i="1"/>
  <c r="Y215" i="1"/>
  <c r="Y220" i="1" s="1"/>
  <c r="BM215" i="1"/>
  <c r="BO215" i="1"/>
  <c r="Y217" i="1"/>
  <c r="BM217" i="1"/>
  <c r="Y219" i="1"/>
  <c r="BM219" i="1"/>
  <c r="X220" i="1"/>
  <c r="Y223" i="1"/>
  <c r="Y225" i="1" s="1"/>
  <c r="BM223" i="1"/>
  <c r="BO223" i="1"/>
  <c r="X226" i="1"/>
  <c r="Y230" i="1"/>
  <c r="Y235" i="1" s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Y259" i="1" s="1"/>
  <c r="BM255" i="1"/>
  <c r="BO255" i="1"/>
  <c r="Y257" i="1"/>
  <c r="BM257" i="1"/>
  <c r="X260" i="1"/>
  <c r="X272" i="1"/>
  <c r="Y263" i="1"/>
  <c r="BM263" i="1"/>
  <c r="Y265" i="1"/>
  <c r="BM265" i="1"/>
  <c r="X271" i="1"/>
  <c r="Y277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BO349" i="1"/>
  <c r="BM349" i="1"/>
  <c r="Y349" i="1"/>
  <c r="BO362" i="1"/>
  <c r="BM362" i="1"/>
  <c r="Y362" i="1"/>
  <c r="X369" i="1"/>
  <c r="BO374" i="1"/>
  <c r="BM374" i="1"/>
  <c r="Y374" i="1"/>
  <c r="X387" i="1"/>
  <c r="BO392" i="1"/>
  <c r="BM392" i="1"/>
  <c r="Y392" i="1"/>
  <c r="N555" i="1"/>
  <c r="L555" i="1"/>
  <c r="X253" i="1"/>
  <c r="BO267" i="1"/>
  <c r="BM267" i="1"/>
  <c r="BO269" i="1"/>
  <c r="BM269" i="1"/>
  <c r="Y269" i="1"/>
  <c r="Y271" i="1" s="1"/>
  <c r="X284" i="1"/>
  <c r="BO280" i="1"/>
  <c r="BM280" i="1"/>
  <c r="Y280" i="1"/>
  <c r="Y283" i="1" s="1"/>
  <c r="X283" i="1"/>
  <c r="Y289" i="1"/>
  <c r="BO287" i="1"/>
  <c r="BM287" i="1"/>
  <c r="Y287" i="1"/>
  <c r="BO296" i="1"/>
  <c r="BM296" i="1"/>
  <c r="Y296" i="1"/>
  <c r="Y300" i="1" s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BO344" i="1"/>
  <c r="BM344" i="1"/>
  <c r="Y344" i="1"/>
  <c r="X346" i="1"/>
  <c r="X352" i="1"/>
  <c r="BO348" i="1"/>
  <c r="BM348" i="1"/>
  <c r="Y348" i="1"/>
  <c r="Y351" i="1" s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S555" i="1"/>
  <c r="X388" i="1"/>
  <c r="X403" i="1"/>
  <c r="BO390" i="1"/>
  <c r="BM390" i="1"/>
  <c r="Y390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Y394" i="1"/>
  <c r="BM394" i="1"/>
  <c r="Y396" i="1"/>
  <c r="BM396" i="1"/>
  <c r="Y398" i="1"/>
  <c r="BM398" i="1"/>
  <c r="Y400" i="1"/>
  <c r="BM400" i="1"/>
  <c r="Y402" i="1"/>
  <c r="BM402" i="1"/>
  <c r="Y406" i="1"/>
  <c r="Y409" i="1" s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Y419" i="1" s="1"/>
  <c r="X425" i="1"/>
  <c r="BO429" i="1"/>
  <c r="BM429" i="1"/>
  <c r="Y429" i="1"/>
  <c r="BO433" i="1"/>
  <c r="BM433" i="1"/>
  <c r="Y433" i="1"/>
  <c r="Y435" i="1" s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11" i="1" l="1"/>
  <c r="Y451" i="1"/>
  <c r="Y130" i="1"/>
  <c r="Y86" i="1"/>
  <c r="X547" i="1"/>
  <c r="Y536" i="1"/>
  <c r="Y487" i="1"/>
  <c r="Y473" i="1"/>
  <c r="Y403" i="1"/>
  <c r="Y345" i="1"/>
  <c r="Y252" i="1"/>
  <c r="Y210" i="1"/>
  <c r="Y201" i="1"/>
  <c r="Y550" i="1" s="1"/>
  <c r="X549" i="1"/>
  <c r="X545" i="1"/>
  <c r="X546" i="1"/>
  <c r="X548" i="1" s="1"/>
</calcChain>
</file>

<file path=xl/sharedStrings.xml><?xml version="1.0" encoding="utf-8"?>
<sst xmlns="http://schemas.openxmlformats.org/spreadsheetml/2006/main" count="2359" uniqueCount="772">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</sst>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9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0.33333333333333331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450</v>
      </c>
      <c r="X84" s="381">
        <f t="shared" si="6"/>
        <v>450</v>
      </c>
      <c r="Y84" s="36">
        <f>IFERROR(IF(X84=0,"",ROUNDUP(X84/H84,0)*0.00937),"")</f>
        <v>0.93699999999999994</v>
      </c>
      <c r="Z84" s="56"/>
      <c r="AA84" s="57"/>
      <c r="AE84" s="64"/>
      <c r="BB84" s="102" t="s">
        <v>1</v>
      </c>
      <c r="BL84" s="64">
        <f t="shared" si="8"/>
        <v>474</v>
      </c>
      <c r="BM84" s="64">
        <f t="shared" si="9"/>
        <v>474</v>
      </c>
      <c r="BN84" s="64">
        <f t="shared" si="10"/>
        <v>0.83333333333333337</v>
      </c>
      <c r="BO84" s="64">
        <f t="shared" si="11"/>
        <v>0.83333333333333337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0.93699999999999994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450</v>
      </c>
      <c r="X87" s="382">
        <f>IFERROR(SUM(X65:X85),"0")</f>
        <v>450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225</v>
      </c>
      <c r="X137" s="381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64"/>
      <c r="BB137" s="139" t="s">
        <v>1</v>
      </c>
      <c r="BL137" s="64">
        <f>IFERROR(W137*I137/H137,"0")</f>
        <v>247.66666666666666</v>
      </c>
      <c r="BM137" s="64">
        <f>IFERROR(X137*I137/H137,"0")</f>
        <v>249.648</v>
      </c>
      <c r="BN137" s="64">
        <f>IFERROR(1/J137*(W137/H137),"0")</f>
        <v>0.53418803418803418</v>
      </c>
      <c r="BO137" s="64">
        <f>IFERROR(1/J137*(X137/H137),"0")</f>
        <v>0.53846153846153844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83.333333333333329</v>
      </c>
      <c r="X139" s="382">
        <f>IFERROR(X134/H134,"0")+IFERROR(X135/H135,"0")+IFERROR(X136/H136,"0")+IFERROR(X137/H137,"0")+IFERROR(X138/H138,"0")</f>
        <v>84</v>
      </c>
      <c r="Y139" s="382">
        <f>IFERROR(IF(Y134="",0,Y134),"0")+IFERROR(IF(Y135="",0,Y135),"0")+IFERROR(IF(Y136="",0,Y136),"0")+IFERROR(IF(Y137="",0,Y137),"0")+IFERROR(IF(Y138="",0,Y138),"0")</f>
        <v>0.63251999999999997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225</v>
      </c>
      <c r="X140" s="382">
        <f>IFERROR(SUM(X134:X138),"0")</f>
        <v>226.8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400</v>
      </c>
      <c r="X194" s="381">
        <f t="shared" si="34"/>
        <v>400.8</v>
      </c>
      <c r="Y194" s="36">
        <f t="shared" si="39"/>
        <v>1.2575100000000001</v>
      </c>
      <c r="Z194" s="56"/>
      <c r="AA194" s="57"/>
      <c r="AE194" s="64"/>
      <c r="BB194" s="174" t="s">
        <v>1</v>
      </c>
      <c r="BL194" s="64">
        <f t="shared" si="35"/>
        <v>445.33333333333331</v>
      </c>
      <c r="BM194" s="64">
        <f t="shared" si="36"/>
        <v>446.2240000000001</v>
      </c>
      <c r="BN194" s="64">
        <f t="shared" si="37"/>
        <v>1.0683760683760684</v>
      </c>
      <c r="BO194" s="64">
        <f t="shared" si="38"/>
        <v>1.0705128205128205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166.66666666666669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167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1.2575100000000001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400</v>
      </c>
      <c r="X202" s="382">
        <f>IFERROR(SUM(X181:X200),"0")</f>
        <v>400.8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245</v>
      </c>
      <c r="X314" s="381">
        <f>IFERROR(IF(W314="",0,CEILING((W314/$H314),1)*$H314),"")</f>
        <v>245.70000000000002</v>
      </c>
      <c r="Y314" s="36">
        <f>IFERROR(IF(X314=0,"",ROUNDUP(X314/H314,0)*0.00753),"")</f>
        <v>0.88101000000000007</v>
      </c>
      <c r="Z314" s="56"/>
      <c r="AA314" s="57"/>
      <c r="AE314" s="64"/>
      <c r="BB314" s="247" t="s">
        <v>1</v>
      </c>
      <c r="BL314" s="64">
        <f>IFERROR(W314*I314/H314,"0")</f>
        <v>276.73333333333329</v>
      </c>
      <c r="BM314" s="64">
        <f>IFERROR(X314*I314/H314,"0")</f>
        <v>277.524</v>
      </c>
      <c r="BN314" s="64">
        <f>IFERROR(1/J314*(W314/H314),"0")</f>
        <v>0.74786324786324776</v>
      </c>
      <c r="BO314" s="64">
        <f>IFERROR(1/J314*(X314/H314),"0")</f>
        <v>0.75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116.66666666666666</v>
      </c>
      <c r="X316" s="382">
        <f>IFERROR(X313/H313,"0")+IFERROR(X314/H314,"0")+IFERROR(X315/H315,"0")</f>
        <v>117</v>
      </c>
      <c r="Y316" s="382">
        <f>IFERROR(IF(Y313="",0,Y313),"0")+IFERROR(IF(Y314="",0,Y314),"0")+IFERROR(IF(Y315="",0,Y315),"0")</f>
        <v>0.88101000000000007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245</v>
      </c>
      <c r="X317" s="382">
        <f>IFERROR(SUM(X313:X315),"0")</f>
        <v>245.70000000000002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300</v>
      </c>
      <c r="X330" s="381">
        <f t="shared" si="71"/>
        <v>300</v>
      </c>
      <c r="Y330" s="36">
        <f>IFERROR(IF(X330=0,"",ROUNDUP(X330/H330,0)*0.02175),"")</f>
        <v>0.43499999999999994</v>
      </c>
      <c r="Z330" s="56"/>
      <c r="AA330" s="57"/>
      <c r="AE330" s="64"/>
      <c r="BB330" s="252" t="s">
        <v>1</v>
      </c>
      <c r="BL330" s="64">
        <f t="shared" si="72"/>
        <v>309.60000000000002</v>
      </c>
      <c r="BM330" s="64">
        <f t="shared" si="73"/>
        <v>309.60000000000002</v>
      </c>
      <c r="BN330" s="64">
        <f t="shared" si="74"/>
        <v>0.41666666666666663</v>
      </c>
      <c r="BO330" s="64">
        <f t="shared" si="75"/>
        <v>0.41666666666666663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1000</v>
      </c>
      <c r="X331" s="381">
        <f t="shared" si="71"/>
        <v>1005</v>
      </c>
      <c r="Y331" s="36">
        <f>IFERROR(IF(X331=0,"",ROUNDUP(X331/H331,0)*0.02175),"")</f>
        <v>1.4572499999999999</v>
      </c>
      <c r="Z331" s="56"/>
      <c r="AA331" s="57"/>
      <c r="AE331" s="64"/>
      <c r="BB331" s="253" t="s">
        <v>1</v>
      </c>
      <c r="BL331" s="64">
        <f t="shared" si="72"/>
        <v>1032</v>
      </c>
      <c r="BM331" s="64">
        <f t="shared" si="73"/>
        <v>1037.1600000000001</v>
      </c>
      <c r="BN331" s="64">
        <f t="shared" si="74"/>
        <v>1.3888888888888888</v>
      </c>
      <c r="BO331" s="64">
        <f t="shared" si="75"/>
        <v>1.3958333333333333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120</v>
      </c>
      <c r="X338" s="382">
        <f>IFERROR(X329/H329,"0")+IFERROR(X330/H330,"0")+IFERROR(X331/H331,"0")+IFERROR(X332/H332,"0")+IFERROR(X333/H333,"0")+IFERROR(X334/H334,"0")+IFERROR(X335/H335,"0")+IFERROR(X336/H336,"0")+IFERROR(X337/H337,"0")</f>
        <v>121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2.6317499999999998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1800</v>
      </c>
      <c r="X339" s="382">
        <f>IFERROR(SUM(X329:X337),"0")</f>
        <v>1815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1500</v>
      </c>
      <c r="X341" s="381">
        <f>IFERROR(IF(W341="",0,CEILING((W341/$H341),1)*$H341),"")</f>
        <v>1500</v>
      </c>
      <c r="Y341" s="36">
        <f>IFERROR(IF(X341=0,"",ROUNDUP(X341/H341,0)*0.02175),"")</f>
        <v>2.1749999999999998</v>
      </c>
      <c r="Z341" s="56"/>
      <c r="AA341" s="57"/>
      <c r="AE341" s="64"/>
      <c r="BB341" s="260" t="s">
        <v>1</v>
      </c>
      <c r="BL341" s="64">
        <f>IFERROR(W341*I341/H341,"0")</f>
        <v>1548</v>
      </c>
      <c r="BM341" s="64">
        <f>IFERROR(X341*I341/H341,"0")</f>
        <v>1548</v>
      </c>
      <c r="BN341" s="64">
        <f>IFERROR(1/J341*(W341/H341),"0")</f>
        <v>2.083333333333333</v>
      </c>
      <c r="BO341" s="64">
        <f>IFERROR(1/J341*(X341/H341),"0")</f>
        <v>2.083333333333333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100</v>
      </c>
      <c r="X345" s="382">
        <f>IFERROR(X341/H341,"0")+IFERROR(X342/H342,"0")+IFERROR(X343/H343,"0")+IFERROR(X344/H344,"0")</f>
        <v>100</v>
      </c>
      <c r="Y345" s="382">
        <f>IFERROR(IF(Y341="",0,Y341),"0")+IFERROR(IF(Y342="",0,Y342),"0")+IFERROR(IF(Y343="",0,Y343),"0")+IFERROR(IF(Y344="",0,Y344),"0")</f>
        <v>2.1749999999999998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1500</v>
      </c>
      <c r="X346" s="382">
        <f>IFERROR(SUM(X341:X344),"0")</f>
        <v>1500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0</v>
      </c>
      <c r="X474" s="382">
        <f>IFERROR(SUM(X461:X472),"0")</f>
        <v>0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4620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4638.3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4849.3333333333339</v>
      </c>
      <c r="X546" s="382">
        <f>IFERROR(SUM(BM22:BM542),"0")</f>
        <v>4868.4760000000006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8</v>
      </c>
      <c r="X547" s="38">
        <f>ROUNDUP(SUM(BO22:BO542),0)</f>
        <v>8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5049.3333333333339</v>
      </c>
      <c r="X548" s="382">
        <f>GrossWeightTotalR+PalletQtyTotalR*25</f>
        <v>5068.4760000000006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686.66666666666663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689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8.5147899999999979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450</v>
      </c>
      <c r="F555" s="46">
        <f>IFERROR(X134*1,"0")+IFERROR(X135*1,"0")+IFERROR(X136*1,"0")+IFERROR(X137*1,"0")+IFERROR(X138*1,"0")</f>
        <v>226.8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400.8</v>
      </c>
      <c r="J555" s="46">
        <f>IFERROR(X214*1,"0")+IFERROR(X215*1,"0")+IFERROR(X216*1,"0")+IFERROR(X217*1,"0")+IFERROR(X218*1,"0")+IFERROR(X219*1,"0")+IFERROR(X223*1,"0")+IFERROR(X224*1,"0")</f>
        <v>0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245.70000000000002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3315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7" spans="2:8" x14ac:dyDescent="0.2">
      <c r="B7" s="47" t="s">
        <v>757</v>
      </c>
      <c r="C7" s="47" t="s">
        <v>758</v>
      </c>
      <c r="D7" s="47" t="s">
        <v>759</v>
      </c>
      <c r="E7" s="47"/>
    </row>
    <row r="9" spans="2:8" x14ac:dyDescent="0.2">
      <c r="B9" s="47" t="s">
        <v>760</v>
      </c>
      <c r="C9" s="47" t="s">
        <v>755</v>
      </c>
      <c r="D9" s="47"/>
      <c r="E9" s="47"/>
    </row>
    <row r="11" spans="2:8" x14ac:dyDescent="0.2">
      <c r="B11" s="47" t="s">
        <v>760</v>
      </c>
      <c r="C11" s="47" t="s">
        <v>758</v>
      </c>
      <c r="D11" s="47"/>
      <c r="E11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  <row r="21" spans="2:5" x14ac:dyDescent="0.2">
      <c r="B21" s="47" t="s">
        <v>769</v>
      </c>
      <c r="C21" s="47"/>
      <c r="D21" s="47"/>
      <c r="E21" s="47"/>
    </row>
    <row r="22" spans="2:5" x14ac:dyDescent="0.2">
      <c r="B22" s="47" t="s">
        <v>770</v>
      </c>
      <c r="C22" s="47"/>
      <c r="D22" s="47"/>
      <c r="E22" s="47"/>
    </row>
    <row r="23" spans="2:5" x14ac:dyDescent="0.2">
      <c r="B23" s="47" t="s">
        <v>771</v>
      </c>
      <c r="C23" s="47"/>
      <c r="D23" s="47"/>
      <c r="E23" s="47"/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2024-06-07T10:58:16Z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