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7A8FD2-8563-4856-9CF0-43224E3678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M206" i="1"/>
  <c r="BL206" i="1"/>
  <c r="Y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M126" i="1"/>
  <c r="BL126" i="1"/>
  <c r="Y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W547" i="1" s="1"/>
  <c r="BL22" i="1"/>
  <c r="X22" i="1"/>
  <c r="B555" i="1" s="1"/>
  <c r="O22" i="1"/>
  <c r="H10" i="1"/>
  <c r="A9" i="1"/>
  <c r="A10" i="1" s="1"/>
  <c r="D7" i="1"/>
  <c r="P6" i="1"/>
  <c r="O2" i="1"/>
  <c r="BO207" i="1" l="1"/>
  <c r="BM207" i="1"/>
  <c r="Y207" i="1"/>
  <c r="BO230" i="1"/>
  <c r="BM230" i="1"/>
  <c r="Y230" i="1"/>
  <c r="BO249" i="1"/>
  <c r="BM249" i="1"/>
  <c r="Y249" i="1"/>
  <c r="BO270" i="1"/>
  <c r="BM270" i="1"/>
  <c r="Y270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W548" i="1" s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1" i="1"/>
  <c r="Y137" i="1"/>
  <c r="BM137" i="1"/>
  <c r="Y156" i="1"/>
  <c r="BM156" i="1"/>
  <c r="Y177" i="1"/>
  <c r="BM177" i="1"/>
  <c r="Y193" i="1"/>
  <c r="BM193" i="1"/>
  <c r="Y196" i="1"/>
  <c r="BM196" i="1"/>
  <c r="Y197" i="1"/>
  <c r="BM197" i="1"/>
  <c r="Y200" i="1"/>
  <c r="BM200" i="1"/>
  <c r="X210" i="1"/>
  <c r="BO215" i="1"/>
  <c r="BM215" i="1"/>
  <c r="Y215" i="1"/>
  <c r="BO241" i="1"/>
  <c r="BM241" i="1"/>
  <c r="Y241" i="1"/>
  <c r="BO263" i="1"/>
  <c r="BM263" i="1"/>
  <c r="Y263" i="1"/>
  <c r="BO286" i="1"/>
  <c r="BM286" i="1"/>
  <c r="Y286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4" i="1"/>
  <c r="Y98" i="1"/>
  <c r="BM98" i="1"/>
  <c r="Y102" i="1"/>
  <c r="BM102" i="1"/>
  <c r="X121" i="1"/>
  <c r="Y108" i="1"/>
  <c r="BM108" i="1"/>
  <c r="Y112" i="1"/>
  <c r="BM112" i="1"/>
  <c r="Y116" i="1"/>
  <c r="BM116" i="1"/>
  <c r="Y124" i="1"/>
  <c r="BM124" i="1"/>
  <c r="BO145" i="1"/>
  <c r="BM145" i="1"/>
  <c r="Y145" i="1"/>
  <c r="BO158" i="1"/>
  <c r="BM158" i="1"/>
  <c r="Y158" i="1"/>
  <c r="BO135" i="1"/>
  <c r="BM135" i="1"/>
  <c r="Y135" i="1"/>
  <c r="BO154" i="1"/>
  <c r="BM154" i="1"/>
  <c r="Y154" i="1"/>
  <c r="X161" i="1"/>
  <c r="Y175" i="1"/>
  <c r="BM175" i="1"/>
  <c r="Y181" i="1"/>
  <c r="BM181" i="1"/>
  <c r="X201" i="1"/>
  <c r="Y191" i="1"/>
  <c r="BM191" i="1"/>
  <c r="Y204" i="1"/>
  <c r="BM204" i="1"/>
  <c r="BO204" i="1"/>
  <c r="Y217" i="1"/>
  <c r="BM217" i="1"/>
  <c r="Y223" i="1"/>
  <c r="BM223" i="1"/>
  <c r="BO223" i="1"/>
  <c r="X226" i="1"/>
  <c r="X235" i="1"/>
  <c r="Y232" i="1"/>
  <c r="BM232" i="1"/>
  <c r="Y239" i="1"/>
  <c r="BM239" i="1"/>
  <c r="X252" i="1"/>
  <c r="Y243" i="1"/>
  <c r="BM243" i="1"/>
  <c r="Y247" i="1"/>
  <c r="BM247" i="1"/>
  <c r="Y251" i="1"/>
  <c r="BM251" i="1"/>
  <c r="X259" i="1"/>
  <c r="Y257" i="1"/>
  <c r="BM257" i="1"/>
  <c r="X272" i="1"/>
  <c r="Y265" i="1"/>
  <c r="BM265" i="1"/>
  <c r="Y268" i="1"/>
  <c r="BM268" i="1"/>
  <c r="Y274" i="1"/>
  <c r="BM274" i="1"/>
  <c r="X277" i="1"/>
  <c r="Y282" i="1"/>
  <c r="BM282" i="1"/>
  <c r="X290" i="1"/>
  <c r="Y288" i="1"/>
  <c r="BM288" i="1"/>
  <c r="X289" i="1"/>
  <c r="Y293" i="1"/>
  <c r="BM293" i="1"/>
  <c r="X300" i="1"/>
  <c r="Y297" i="1"/>
  <c r="BM297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346" i="1"/>
  <c r="X369" i="1"/>
  <c r="F9" i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Y224" i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40" i="1" l="1"/>
  <c r="Y345" i="1"/>
  <c r="Y300" i="1"/>
  <c r="Y528" i="1"/>
  <c r="Y289" i="1"/>
  <c r="Y225" i="1"/>
  <c r="Y519" i="1"/>
  <c r="Y364" i="1"/>
  <c r="Y487" i="1"/>
  <c r="Y473" i="1"/>
  <c r="Y435" i="1"/>
  <c r="Y338" i="1"/>
  <c r="Y271" i="1"/>
  <c r="Y201" i="1"/>
  <c r="Y210" i="1"/>
  <c r="Y120" i="1"/>
  <c r="Y536" i="1"/>
  <c r="Y511" i="1"/>
  <c r="Y376" i="1"/>
  <c r="Y351" i="1"/>
  <c r="Y316" i="1"/>
  <c r="Y235" i="1"/>
  <c r="X549" i="1"/>
  <c r="X545" i="1"/>
  <c r="X547" i="1"/>
  <c r="Y451" i="1"/>
  <c r="Y409" i="1"/>
  <c r="Y403" i="1"/>
  <c r="Y283" i="1"/>
  <c r="Y220" i="1"/>
  <c r="Y160" i="1"/>
  <c r="X546" i="1"/>
  <c r="X548" i="1" s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<sst xmlns="http://schemas.openxmlformats.org/spreadsheetml/2006/main" count="2380" uniqueCount="790">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</sst>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0.45833333333333331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115</v>
      </c>
      <c r="X51" s="381">
        <f>IFERROR(IF(W51="",0,CEILING((W51/$H51),1)*$H51),"")</f>
        <v>118.80000000000001</v>
      </c>
      <c r="Y51" s="36">
        <f>IFERROR(IF(X51=0,"",ROUNDUP(X51/H51,0)*0.02175),"")</f>
        <v>0.23924999999999999</v>
      </c>
      <c r="Z51" s="56"/>
      <c r="AA51" s="57"/>
      <c r="AE51" s="64"/>
      <c r="BB51" s="77" t="s">
        <v>1</v>
      </c>
      <c r="BL51" s="64">
        <f>IFERROR(W51*I51/H51,"0")</f>
        <v>120.11111111111109</v>
      </c>
      <c r="BM51" s="64">
        <f>IFERROR(X51*I51/H51,"0")</f>
        <v>124.08</v>
      </c>
      <c r="BN51" s="64">
        <f>IFERROR(1/J51*(W51/H51),"0")</f>
        <v>0.19014550264550262</v>
      </c>
      <c r="BO51" s="64">
        <f>IFERROR(1/J51*(X51/H51),"0")</f>
        <v>0.19642857142857142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10.648148148148147</v>
      </c>
      <c r="X53" s="382">
        <f>IFERROR(X51/H51,"0")+IFERROR(X52/H52,"0")</f>
        <v>11</v>
      </c>
      <c r="Y53" s="382">
        <f>IFERROR(IF(Y51="",0,Y51),"0")+IFERROR(IF(Y52="",0,Y52),"0")</f>
        <v>0.23924999999999999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115</v>
      </c>
      <c r="X54" s="382">
        <f>IFERROR(SUM(X51:X52),"0")</f>
        <v>118.80000000000001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100</v>
      </c>
      <c r="X71" s="381">
        <f t="shared" si="6"/>
        <v>100.8</v>
      </c>
      <c r="Y71" s="36">
        <f t="shared" si="7"/>
        <v>0.19574999999999998</v>
      </c>
      <c r="Z71" s="56"/>
      <c r="AA71" s="57"/>
      <c r="AE71" s="64"/>
      <c r="BB71" s="89" t="s">
        <v>1</v>
      </c>
      <c r="BL71" s="64">
        <f t="shared" si="8"/>
        <v>104.28571428571429</v>
      </c>
      <c r="BM71" s="64">
        <f t="shared" si="9"/>
        <v>105.12</v>
      </c>
      <c r="BN71" s="64">
        <f t="shared" si="10"/>
        <v>0.15943877551020408</v>
      </c>
      <c r="BO71" s="64">
        <f t="shared" si="11"/>
        <v>0.1607142857142857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8.9285714285714288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0.19574999999999998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100</v>
      </c>
      <c r="X87" s="382">
        <f>IFERROR(SUM(X65:X85),"0")</f>
        <v>100.8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250</v>
      </c>
      <c r="X106" s="381">
        <f t="shared" ref="X106:X119" si="18">IFERROR(IF(W106="",0,CEILING((W106/$H106),1)*$H106),"")</f>
        <v>252</v>
      </c>
      <c r="Y106" s="36">
        <f>IFERROR(IF(X106=0,"",ROUNDUP(X106/H106,0)*0.02175),"")</f>
        <v>0.65249999999999997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266.78571428571428</v>
      </c>
      <c r="BM106" s="64">
        <f t="shared" ref="BM106:BM119" si="20">IFERROR(X106*I106/H106,"0")</f>
        <v>268.91999999999996</v>
      </c>
      <c r="BN106" s="64">
        <f t="shared" ref="BN106:BN119" si="21">IFERROR(1/J106*(W106/H106),"0")</f>
        <v>0.53146258503401356</v>
      </c>
      <c r="BO106" s="64">
        <f t="shared" ref="BO106:BO119" si="22">IFERROR(1/J106*(X106/H106),"0")</f>
        <v>0.5357142857142857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160</v>
      </c>
      <c r="X108" s="381">
        <f t="shared" si="18"/>
        <v>168</v>
      </c>
      <c r="Y108" s="36">
        <f>IFERROR(IF(X108=0,"",ROUNDUP(X108/H108,0)*0.02175),"")</f>
        <v>0.43499999999999994</v>
      </c>
      <c r="Z108" s="56"/>
      <c r="AA108" s="57"/>
      <c r="AE108" s="64"/>
      <c r="BB108" s="117" t="s">
        <v>1</v>
      </c>
      <c r="BL108" s="64">
        <f t="shared" si="19"/>
        <v>170.74285714285713</v>
      </c>
      <c r="BM108" s="64">
        <f t="shared" si="20"/>
        <v>179.28</v>
      </c>
      <c r="BN108" s="64">
        <f t="shared" si="21"/>
        <v>0.3401360544217687</v>
      </c>
      <c r="BO108" s="64">
        <f t="shared" si="22"/>
        <v>0.3571428571428571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5</v>
      </c>
      <c r="X115" s="381">
        <f t="shared" si="18"/>
        <v>5.4</v>
      </c>
      <c r="Y115" s="36">
        <f t="shared" si="23"/>
        <v>2.2589999999999999E-2</v>
      </c>
      <c r="Z115" s="56"/>
      <c r="AA115" s="57"/>
      <c r="AE115" s="64"/>
      <c r="BB115" s="124" t="s">
        <v>1</v>
      </c>
      <c r="BL115" s="64">
        <f t="shared" si="19"/>
        <v>5.5555555555555554</v>
      </c>
      <c r="BM115" s="64">
        <f t="shared" si="20"/>
        <v>6</v>
      </c>
      <c r="BN115" s="64">
        <f t="shared" si="21"/>
        <v>1.7806267806267807E-2</v>
      </c>
      <c r="BO115" s="64">
        <f t="shared" si="22"/>
        <v>1.9230769230769232E-2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7</v>
      </c>
      <c r="X118" s="381">
        <f t="shared" si="18"/>
        <v>7.2</v>
      </c>
      <c r="Y118" s="36">
        <f t="shared" si="23"/>
        <v>3.0120000000000001E-2</v>
      </c>
      <c r="Z118" s="56"/>
      <c r="AA118" s="57"/>
      <c r="AE118" s="64"/>
      <c r="BB118" s="127" t="s">
        <v>1</v>
      </c>
      <c r="BL118" s="64">
        <f t="shared" si="19"/>
        <v>8.0344444444444445</v>
      </c>
      <c r="BM118" s="64">
        <f t="shared" si="20"/>
        <v>8.2639999999999993</v>
      </c>
      <c r="BN118" s="64">
        <f t="shared" si="21"/>
        <v>2.4928774928774929E-2</v>
      </c>
      <c r="BO118" s="64">
        <f t="shared" si="22"/>
        <v>2.564102564102564E-2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55.476190476190474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1.1402099999999999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422</v>
      </c>
      <c r="X121" s="382">
        <f>IFERROR(SUM(X106:X119),"0")</f>
        <v>432.59999999999997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130</v>
      </c>
      <c r="X125" s="381">
        <f t="shared" si="24"/>
        <v>134.4</v>
      </c>
      <c r="Y125" s="36">
        <f>IFERROR(IF(X125=0,"",ROUNDUP(X125/H125,0)*0.02175),"")</f>
        <v>0.34799999999999998</v>
      </c>
      <c r="Z125" s="56"/>
      <c r="AA125" s="57"/>
      <c r="AE125" s="64"/>
      <c r="BB125" s="131" t="s">
        <v>1</v>
      </c>
      <c r="BL125" s="64">
        <f t="shared" si="25"/>
        <v>138.72857142857146</v>
      </c>
      <c r="BM125" s="64">
        <f t="shared" si="26"/>
        <v>143.42400000000001</v>
      </c>
      <c r="BN125" s="64">
        <f t="shared" si="27"/>
        <v>0.27636054421768708</v>
      </c>
      <c r="BO125" s="64">
        <f t="shared" si="28"/>
        <v>0.2857142857142857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15.476190476190476</v>
      </c>
      <c r="X130" s="382">
        <f>IFERROR(X123/H123,"0")+IFERROR(X124/H124,"0")+IFERROR(X125/H125,"0")+IFERROR(X126/H126,"0")+IFERROR(X127/H127,"0")+IFERROR(X128/H128,"0")+IFERROR(X129/H129,"0")</f>
        <v>16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0.34799999999999998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130</v>
      </c>
      <c r="X131" s="382">
        <f>IFERROR(SUM(X123:X129),"0")</f>
        <v>134.4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280</v>
      </c>
      <c r="X135" s="381">
        <f>IFERROR(IF(W135="",0,CEILING((W135/$H135),1)*$H135),"")</f>
        <v>285.60000000000002</v>
      </c>
      <c r="Y135" s="36">
        <f>IFERROR(IF(X135=0,"",ROUNDUP(X135/H135,0)*0.02175),"")</f>
        <v>0.73949999999999994</v>
      </c>
      <c r="Z135" s="56"/>
      <c r="AA135" s="57"/>
      <c r="AE135" s="64"/>
      <c r="BB135" s="137" t="s">
        <v>1</v>
      </c>
      <c r="BL135" s="64">
        <f>IFERROR(W135*I135/H135,"0")</f>
        <v>298.60000000000002</v>
      </c>
      <c r="BM135" s="64">
        <f>IFERROR(X135*I135/H135,"0")</f>
        <v>304.572</v>
      </c>
      <c r="BN135" s="64">
        <f>IFERROR(1/J135*(W135/H135),"0")</f>
        <v>0.59523809523809512</v>
      </c>
      <c r="BO135" s="64">
        <f>IFERROR(1/J135*(X135/H135),"0")</f>
        <v>0.6071428571428571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33.333333333333329</v>
      </c>
      <c r="X139" s="382">
        <f>IFERROR(X134/H134,"0")+IFERROR(X135/H135,"0")+IFERROR(X136/H136,"0")+IFERROR(X137/H137,"0")+IFERROR(X138/H138,"0")</f>
        <v>34</v>
      </c>
      <c r="Y139" s="382">
        <f>IFERROR(IF(Y134="",0,Y134),"0")+IFERROR(IF(Y135="",0,Y135),"0")+IFERROR(IF(Y136="",0,Y136),"0")+IFERROR(IF(Y137="",0,Y137),"0")+IFERROR(IF(Y138="",0,Y138),"0")</f>
        <v>0.73949999999999994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280</v>
      </c>
      <c r="X140" s="382">
        <f>IFERROR(SUM(X134:X138),"0")</f>
        <v>285.60000000000002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30</v>
      </c>
      <c r="X151" s="381">
        <f t="shared" ref="X151:X159" si="29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31.857142857142858</v>
      </c>
      <c r="BM151" s="64">
        <f t="shared" ref="BM151:BM159" si="31">IFERROR(X151*I151/H151,"0")</f>
        <v>35.68</v>
      </c>
      <c r="BN151" s="64">
        <f t="shared" ref="BN151:BN159" si="32">IFERROR(1/J151*(W151/H151),"0")</f>
        <v>4.5787545787545784E-2</v>
      </c>
      <c r="BO151" s="64">
        <f t="shared" ref="BO151:BO159" si="33">IFERROR(1/J151*(X151/H151),"0")</f>
        <v>5.128205128205128E-2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7.1428571428571423</v>
      </c>
      <c r="X160" s="382">
        <f>IFERROR(X151/H151,"0")+IFERROR(X152/H152,"0")+IFERROR(X153/H153,"0")+IFERROR(X154/H154,"0")+IFERROR(X155/H155,"0")+IFERROR(X156/H156,"0")+IFERROR(X157/H157,"0")+IFERROR(X158/H158,"0")+IFERROR(X159/H159,"0")</f>
        <v>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30</v>
      </c>
      <c r="X161" s="382">
        <f>IFERROR(SUM(X151:X159),"0")</f>
        <v>33.6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60</v>
      </c>
      <c r="X174" s="38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62.333333333333336</v>
      </c>
      <c r="BM174" s="64">
        <f>IFERROR(X174*I174/H174,"0")</f>
        <v>67.320000000000007</v>
      </c>
      <c r="BN174" s="64">
        <f>IFERROR(1/J174*(W174/H174),"0")</f>
        <v>9.2592592592592587E-2</v>
      </c>
      <c r="BO174" s="64">
        <f>IFERROR(1/J174*(X174/H174),"0")</f>
        <v>0.10000000000000002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70</v>
      </c>
      <c r="X175" s="381">
        <f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>IFERROR(W175*I175/H175,"0")</f>
        <v>72.722222222222229</v>
      </c>
      <c r="BM175" s="64">
        <f>IFERROR(X175*I175/H175,"0")</f>
        <v>72.930000000000007</v>
      </c>
      <c r="BN175" s="64">
        <f>IFERROR(1/J175*(W175/H175),"0")</f>
        <v>0.10802469135802469</v>
      </c>
      <c r="BO175" s="64">
        <f>IFERROR(1/J175*(X175/H175),"0")</f>
        <v>0.10833333333333334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24.074074074074073</v>
      </c>
      <c r="X178" s="382">
        <f>IFERROR(X174/H174,"0")+IFERROR(X175/H175,"0")+IFERROR(X176/H176,"0")+IFERROR(X177/H177,"0")</f>
        <v>25</v>
      </c>
      <c r="Y178" s="382">
        <f>IFERROR(IF(Y174="",0,Y174),"0")+IFERROR(IF(Y175="",0,Y175),"0")+IFERROR(IF(Y176="",0,Y176),"0")+IFERROR(IF(Y177="",0,Y177),"0")</f>
        <v>0.23425000000000001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130</v>
      </c>
      <c r="X179" s="382">
        <f>IFERROR(SUM(X174:X177),"0")</f>
        <v>135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210</v>
      </c>
      <c r="X184" s="381">
        <f t="shared" si="34"/>
        <v>210.6</v>
      </c>
      <c r="Y184" s="36">
        <f>IFERROR(IF(X184=0,"",ROUNDUP(X184/H184,0)*0.02175),"")</f>
        <v>0.58724999999999994</v>
      </c>
      <c r="Z184" s="56"/>
      <c r="AA184" s="57"/>
      <c r="AE184" s="64"/>
      <c r="BB184" s="164" t="s">
        <v>1</v>
      </c>
      <c r="BL184" s="64">
        <f t="shared" si="35"/>
        <v>225.1846153846154</v>
      </c>
      <c r="BM184" s="64">
        <f t="shared" si="36"/>
        <v>225.82800000000003</v>
      </c>
      <c r="BN184" s="64">
        <f t="shared" si="37"/>
        <v>0.48076923076923073</v>
      </c>
      <c r="BO184" s="64">
        <f t="shared" si="38"/>
        <v>0.4821428571428571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80</v>
      </c>
      <c r="X189" s="381">
        <f t="shared" si="3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69" t="s">
        <v>1</v>
      </c>
      <c r="BL189" s="64">
        <f t="shared" si="35"/>
        <v>89.066666666666677</v>
      </c>
      <c r="BM189" s="64">
        <f t="shared" si="36"/>
        <v>90.847999999999999</v>
      </c>
      <c r="BN189" s="64">
        <f t="shared" si="37"/>
        <v>0.21367521367521369</v>
      </c>
      <c r="BO189" s="64">
        <f t="shared" si="38"/>
        <v>0.21794871794871795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100</v>
      </c>
      <c r="X191" s="381">
        <f t="shared" si="34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1" t="s">
        <v>1</v>
      </c>
      <c r="BL191" s="64">
        <f t="shared" si="35"/>
        <v>108.33333333333334</v>
      </c>
      <c r="BM191" s="64">
        <f t="shared" si="36"/>
        <v>109.2</v>
      </c>
      <c r="BN191" s="64">
        <f t="shared" si="37"/>
        <v>0.26709401709401709</v>
      </c>
      <c r="BO191" s="64">
        <f t="shared" si="38"/>
        <v>0.26923076923076922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120</v>
      </c>
      <c r="X193" s="381">
        <f t="shared" si="34"/>
        <v>120</v>
      </c>
      <c r="Y193" s="36">
        <f t="shared" ref="Y193:Y200" si="39">IFERROR(IF(X193=0,"",ROUNDUP(X193/H193,0)*0.00753),"")</f>
        <v>0.3765</v>
      </c>
      <c r="Z193" s="56"/>
      <c r="AA193" s="57"/>
      <c r="AE193" s="64"/>
      <c r="BB193" s="173" t="s">
        <v>1</v>
      </c>
      <c r="BL193" s="64">
        <f t="shared" si="35"/>
        <v>134.5</v>
      </c>
      <c r="BM193" s="64">
        <f t="shared" si="36"/>
        <v>134.5</v>
      </c>
      <c r="BN193" s="64">
        <f t="shared" si="37"/>
        <v>0.32051282051282048</v>
      </c>
      <c r="BO193" s="64">
        <f t="shared" si="38"/>
        <v>0.32051282051282048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176</v>
      </c>
      <c r="X194" s="381">
        <f t="shared" si="34"/>
        <v>177.6</v>
      </c>
      <c r="Y194" s="36">
        <f t="shared" si="39"/>
        <v>0.55722000000000005</v>
      </c>
      <c r="Z194" s="56"/>
      <c r="AA194" s="57"/>
      <c r="AE194" s="64"/>
      <c r="BB194" s="174" t="s">
        <v>1</v>
      </c>
      <c r="BL194" s="64">
        <f t="shared" si="35"/>
        <v>195.94666666666669</v>
      </c>
      <c r="BM194" s="64">
        <f t="shared" si="36"/>
        <v>197.72800000000001</v>
      </c>
      <c r="BN194" s="64">
        <f t="shared" si="37"/>
        <v>0.47008547008547014</v>
      </c>
      <c r="BO194" s="64">
        <f t="shared" si="38"/>
        <v>0.47435897435897434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224</v>
      </c>
      <c r="X196" s="381">
        <f t="shared" si="34"/>
        <v>225.6</v>
      </c>
      <c r="Y196" s="36">
        <f t="shared" si="39"/>
        <v>0.70782</v>
      </c>
      <c r="Z196" s="56"/>
      <c r="AA196" s="57"/>
      <c r="AE196" s="64"/>
      <c r="BB196" s="176" t="s">
        <v>1</v>
      </c>
      <c r="BL196" s="64">
        <f t="shared" si="35"/>
        <v>249.38666666666668</v>
      </c>
      <c r="BM196" s="64">
        <f t="shared" si="36"/>
        <v>251.16800000000003</v>
      </c>
      <c r="BN196" s="64">
        <f t="shared" si="37"/>
        <v>0.59829059829059839</v>
      </c>
      <c r="BO196" s="64">
        <f t="shared" si="38"/>
        <v>0.60256410256410253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284</v>
      </c>
      <c r="X198" s="381">
        <f t="shared" si="34"/>
        <v>285.59999999999997</v>
      </c>
      <c r="Y198" s="36">
        <f t="shared" si="39"/>
        <v>0.89607000000000003</v>
      </c>
      <c r="Z198" s="56"/>
      <c r="AA198" s="57"/>
      <c r="AE198" s="64"/>
      <c r="BB198" s="178" t="s">
        <v>1</v>
      </c>
      <c r="BL198" s="64">
        <f t="shared" si="35"/>
        <v>316.18666666666672</v>
      </c>
      <c r="BM198" s="64">
        <f t="shared" si="36"/>
        <v>317.96800000000002</v>
      </c>
      <c r="BN198" s="64">
        <f t="shared" si="37"/>
        <v>0.75854700854700863</v>
      </c>
      <c r="BO198" s="64">
        <f t="shared" si="38"/>
        <v>0.76282051282051266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545.25641025641039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549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4.5179100000000005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1454</v>
      </c>
      <c r="X202" s="382">
        <f>IFERROR(SUM(X181:X200),"0")</f>
        <v>1463.3999999999999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212</v>
      </c>
      <c r="X206" s="381">
        <f t="shared" si="40"/>
        <v>213.6</v>
      </c>
      <c r="Y206" s="36">
        <f>IFERROR(IF(X206=0,"",ROUNDUP(X206/H206,0)*0.00753),"")</f>
        <v>0.67017000000000004</v>
      </c>
      <c r="Z206" s="56"/>
      <c r="AA206" s="57"/>
      <c r="AE206" s="64"/>
      <c r="BB206" s="183" t="s">
        <v>1</v>
      </c>
      <c r="BL206" s="64">
        <f t="shared" si="41"/>
        <v>236.0266666666667</v>
      </c>
      <c r="BM206" s="64">
        <f t="shared" si="42"/>
        <v>237.80799999999999</v>
      </c>
      <c r="BN206" s="64">
        <f t="shared" si="43"/>
        <v>0.56623931623931623</v>
      </c>
      <c r="BO206" s="64">
        <f t="shared" si="44"/>
        <v>0.57051282051282048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180</v>
      </c>
      <c r="X208" s="381">
        <f t="shared" si="40"/>
        <v>180</v>
      </c>
      <c r="Y208" s="36">
        <f>IFERROR(IF(X208=0,"",ROUNDUP(X208/H208,0)*0.00753),"")</f>
        <v>0.56474999999999997</v>
      </c>
      <c r="Z208" s="56"/>
      <c r="AA208" s="57"/>
      <c r="AE208" s="64"/>
      <c r="BB208" s="185" t="s">
        <v>1</v>
      </c>
      <c r="BL208" s="64">
        <f t="shared" si="41"/>
        <v>200.40000000000003</v>
      </c>
      <c r="BM208" s="64">
        <f t="shared" si="42"/>
        <v>200.40000000000003</v>
      </c>
      <c r="BN208" s="64">
        <f t="shared" si="43"/>
        <v>0.48076923076923073</v>
      </c>
      <c r="BO208" s="64">
        <f t="shared" si="44"/>
        <v>0.48076923076923073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163.33333333333334</v>
      </c>
      <c r="X210" s="382">
        <f>IFERROR(X204/H204,"0")+IFERROR(X205/H205,"0")+IFERROR(X206/H206,"0")+IFERROR(X207/H207,"0")+IFERROR(X208/H208,"0")+IFERROR(X209/H209,"0")</f>
        <v>164</v>
      </c>
      <c r="Y210" s="382">
        <f>IFERROR(IF(Y204="",0,Y204),"0")+IFERROR(IF(Y205="",0,Y205),"0")+IFERROR(IF(Y206="",0,Y206),"0")+IFERROR(IF(Y207="",0,Y207),"0")+IFERROR(IF(Y208="",0,Y208),"0")+IFERROR(IF(Y209="",0,Y209),"0")</f>
        <v>1.23492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392</v>
      </c>
      <c r="X211" s="382">
        <f>IFERROR(SUM(X204:X209),"0")</f>
        <v>393.6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16</v>
      </c>
      <c r="X219" s="381">
        <f t="shared" si="45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6"/>
        <v>16.96</v>
      </c>
      <c r="BM219" s="64">
        <f t="shared" si="47"/>
        <v>16.96</v>
      </c>
      <c r="BN219" s="64">
        <f t="shared" si="48"/>
        <v>3.3333333333333333E-2</v>
      </c>
      <c r="BO219" s="64">
        <f t="shared" si="49"/>
        <v>3.3333333333333333E-2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4</v>
      </c>
      <c r="X220" s="382">
        <f>IFERROR(X214/H214,"0")+IFERROR(X215/H215,"0")+IFERROR(X216/H216,"0")+IFERROR(X217/H217,"0")+IFERROR(X218/H218,"0")+IFERROR(X219/H219,"0")</f>
        <v>4</v>
      </c>
      <c r="Y220" s="382">
        <f>IFERROR(IF(Y214="",0,Y214),"0")+IFERROR(IF(Y215="",0,Y215),"0")+IFERROR(IF(Y216="",0,Y216),"0")+IFERROR(IF(Y217="",0,Y217),"0")+IFERROR(IF(Y218="",0,Y218),"0")+IFERROR(IF(Y219="",0,Y219),"0")</f>
        <v>3.7479999999999999E-2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16</v>
      </c>
      <c r="X221" s="382">
        <f>IFERROR(SUM(X214:X219),"0")</f>
        <v>16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90</v>
      </c>
      <c r="X274" s="381">
        <f>IFERROR(IF(W274="",0,CEILING((W274/$H274),1)*$H274),"")</f>
        <v>92.4</v>
      </c>
      <c r="Y274" s="36">
        <f>IFERROR(IF(X274=0,"",ROUNDUP(X274/H274,0)*0.02175),"")</f>
        <v>0.23924999999999999</v>
      </c>
      <c r="Z274" s="56"/>
      <c r="AA274" s="57"/>
      <c r="AE274" s="64"/>
      <c r="BB274" s="227" t="s">
        <v>1</v>
      </c>
      <c r="BL274" s="64">
        <f>IFERROR(W274*I274/H274,"0")</f>
        <v>96.042857142857144</v>
      </c>
      <c r="BM274" s="64">
        <f>IFERROR(X274*I274/H274,"0")</f>
        <v>98.604000000000013</v>
      </c>
      <c r="BN274" s="64">
        <f>IFERROR(1/J274*(W274/H274),"0")</f>
        <v>0.19132653061224486</v>
      </c>
      <c r="BO274" s="64">
        <f>IFERROR(1/J274*(X274/H274),"0")</f>
        <v>0.19642857142857142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130</v>
      </c>
      <c r="X275" s="381">
        <f>IFERROR(IF(W275="",0,CEILING((W275/$H275),1)*$H275),"")</f>
        <v>132.6</v>
      </c>
      <c r="Y275" s="36">
        <f>IFERROR(IF(X275=0,"",ROUNDUP(X275/H275,0)*0.02175),"")</f>
        <v>0.36974999999999997</v>
      </c>
      <c r="Z275" s="56"/>
      <c r="AA275" s="57"/>
      <c r="AE275" s="64"/>
      <c r="BB275" s="228" t="s">
        <v>1</v>
      </c>
      <c r="BL275" s="64">
        <f>IFERROR(W275*I275/H275,"0")</f>
        <v>139.40000000000003</v>
      </c>
      <c r="BM275" s="64">
        <f>IFERROR(X275*I275/H275,"0")</f>
        <v>142.18800000000002</v>
      </c>
      <c r="BN275" s="64">
        <f>IFERROR(1/J275*(W275/H275),"0")</f>
        <v>0.29761904761904762</v>
      </c>
      <c r="BO275" s="64">
        <f>IFERROR(1/J275*(X275/H275),"0")</f>
        <v>0.30357142857142855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27.38095238095238</v>
      </c>
      <c r="X277" s="382">
        <f>IFERROR(X274/H274,"0")+IFERROR(X275/H275,"0")+IFERROR(X276/H276,"0")</f>
        <v>28</v>
      </c>
      <c r="Y277" s="382">
        <f>IFERROR(IF(Y274="",0,Y274),"0")+IFERROR(IF(Y275="",0,Y275),"0")+IFERROR(IF(Y276="",0,Y276),"0")</f>
        <v>0.60899999999999999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220</v>
      </c>
      <c r="X278" s="382">
        <f>IFERROR(SUM(X274:X276),"0")</f>
        <v>225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400</v>
      </c>
      <c r="X331" s="381">
        <f t="shared" si="71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3" t="s">
        <v>1</v>
      </c>
      <c r="BL331" s="64">
        <f t="shared" si="72"/>
        <v>412.8</v>
      </c>
      <c r="BM331" s="64">
        <f t="shared" si="73"/>
        <v>417.96000000000004</v>
      </c>
      <c r="BN331" s="64">
        <f t="shared" si="74"/>
        <v>0.55555555555555558</v>
      </c>
      <c r="BO331" s="64">
        <f t="shared" si="75"/>
        <v>0.5625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900</v>
      </c>
      <c r="X334" s="381">
        <f t="shared" si="71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6" t="s">
        <v>1</v>
      </c>
      <c r="BL334" s="64">
        <f t="shared" si="72"/>
        <v>928.8</v>
      </c>
      <c r="BM334" s="64">
        <f t="shared" si="73"/>
        <v>928.8</v>
      </c>
      <c r="BN334" s="64">
        <f t="shared" si="74"/>
        <v>1.25</v>
      </c>
      <c r="BO334" s="64">
        <f t="shared" si="75"/>
        <v>1.25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133.33333333333331</v>
      </c>
      <c r="X338" s="382">
        <f>IFERROR(X329/H329,"0")+IFERROR(X330/H330,"0")+IFERROR(X331/H331,"0")+IFERROR(X332/H332,"0")+IFERROR(X333/H333,"0")+IFERROR(X334/H334,"0")+IFERROR(X335/H335,"0")+IFERROR(X336/H336,"0")+IFERROR(X337/H337,"0")</f>
        <v>134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2.9144999999999994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2000</v>
      </c>
      <c r="X339" s="382">
        <f>IFERROR(SUM(X329:X337),"0")</f>
        <v>2010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100</v>
      </c>
      <c r="X341" s="381">
        <f>IFERROR(IF(W341="",0,CEILING((W341/$H341),1)*$H341),"")</f>
        <v>105</v>
      </c>
      <c r="Y341" s="36">
        <f>IFERROR(IF(X341=0,"",ROUNDUP(X341/H341,0)*0.02175),"")</f>
        <v>0.15225</v>
      </c>
      <c r="Z341" s="56"/>
      <c r="AA341" s="57"/>
      <c r="AE341" s="64"/>
      <c r="BB341" s="260" t="s">
        <v>1</v>
      </c>
      <c r="BL341" s="64">
        <f>IFERROR(W341*I341/H341,"0")</f>
        <v>103.2</v>
      </c>
      <c r="BM341" s="64">
        <f>IFERROR(X341*I341/H341,"0")</f>
        <v>108.36</v>
      </c>
      <c r="BN341" s="64">
        <f>IFERROR(1/J341*(W341/H341),"0")</f>
        <v>0.1388888888888889</v>
      </c>
      <c r="BO341" s="64">
        <f>IFERROR(1/J341*(X341/H341),"0")</f>
        <v>0.14583333333333331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6.666666666666667</v>
      </c>
      <c r="X345" s="382">
        <f>IFERROR(X341/H341,"0")+IFERROR(X342/H342,"0")+IFERROR(X343/H343,"0")+IFERROR(X344/H344,"0")</f>
        <v>7</v>
      </c>
      <c r="Y345" s="382">
        <f>IFERROR(IF(Y341="",0,Y341),"0")+IFERROR(IF(Y342="",0,Y342),"0")+IFERROR(IF(Y343="",0,Y343),"0")+IFERROR(IF(Y344="",0,Y344),"0")</f>
        <v>0.15225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100</v>
      </c>
      <c r="X346" s="382">
        <f>IFERROR(SUM(X341:X344),"0")</f>
        <v>105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150</v>
      </c>
      <c r="X350" s="381">
        <f>IFERROR(IF(W350="",0,CEILING((W350/$H350),1)*$H350),"")</f>
        <v>156</v>
      </c>
      <c r="Y350" s="36">
        <f>IFERROR(IF(X350=0,"",ROUNDUP(X350/H350,0)*0.02175),"")</f>
        <v>0.43499999999999994</v>
      </c>
      <c r="Z350" s="56"/>
      <c r="AA350" s="57"/>
      <c r="AE350" s="64"/>
      <c r="BB350" s="266" t="s">
        <v>1</v>
      </c>
      <c r="BL350" s="64">
        <f>IFERROR(W350*I350/H350,"0")</f>
        <v>160.84615384615387</v>
      </c>
      <c r="BM350" s="64">
        <f>IFERROR(X350*I350/H350,"0")</f>
        <v>167.28000000000003</v>
      </c>
      <c r="BN350" s="64">
        <f>IFERROR(1/J350*(W350/H350),"0")</f>
        <v>0.34340659340659335</v>
      </c>
      <c r="BO350" s="64">
        <f>IFERROR(1/J350*(X350/H350),"0")</f>
        <v>0.3571428571428571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19.23076923076923</v>
      </c>
      <c r="X351" s="382">
        <f>IFERROR(X348/H348,"0")+IFERROR(X349/H349,"0")+IFERROR(X350/H350,"0")</f>
        <v>20</v>
      </c>
      <c r="Y351" s="382">
        <f>IFERROR(IF(Y348="",0,Y348),"0")+IFERROR(IF(Y349="",0,Y349),"0")+IFERROR(IF(Y350="",0,Y350),"0")</f>
        <v>0.43499999999999994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150</v>
      </c>
      <c r="X352" s="382">
        <f>IFERROR(SUM(X348:X350),"0")</f>
        <v>156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190</v>
      </c>
      <c r="X354" s="381">
        <f>IFERROR(IF(W354="",0,CEILING((W354/$H354),1)*$H354),"")</f>
        <v>195</v>
      </c>
      <c r="Y354" s="36">
        <f>IFERROR(IF(X354=0,"",ROUNDUP(X354/H354,0)*0.02175),"")</f>
        <v>0.54374999999999996</v>
      </c>
      <c r="Z354" s="56"/>
      <c r="AA354" s="57"/>
      <c r="AE354" s="64"/>
      <c r="BB354" s="267" t="s">
        <v>1</v>
      </c>
      <c r="BL354" s="64">
        <f>IFERROR(W354*I354/H354,"0")</f>
        <v>203.73846153846156</v>
      </c>
      <c r="BM354" s="64">
        <f>IFERROR(X354*I354/H354,"0")</f>
        <v>209.10000000000002</v>
      </c>
      <c r="BN354" s="64">
        <f>IFERROR(1/J354*(W354/H354),"0")</f>
        <v>0.43498168498168499</v>
      </c>
      <c r="BO354" s="64">
        <f>IFERROR(1/J354*(X354/H354),"0")</f>
        <v>0.4464285714285714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24.358974358974361</v>
      </c>
      <c r="X355" s="382">
        <f>IFERROR(X354/H354,"0")</f>
        <v>25</v>
      </c>
      <c r="Y355" s="382">
        <f>IFERROR(IF(Y354="",0,Y354),"0")</f>
        <v>0.54374999999999996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190</v>
      </c>
      <c r="X356" s="382">
        <f>IFERROR(SUM(X354:X354),"0")</f>
        <v>195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300</v>
      </c>
      <c r="X372" s="381">
        <f>IFERROR(IF(W372="",0,CEILING((W372/$H372),1)*$H372),"")</f>
        <v>304.2</v>
      </c>
      <c r="Y372" s="36">
        <f>IFERROR(IF(X372=0,"",ROUNDUP(X372/H372,0)*0.02175),"")</f>
        <v>0.84824999999999995</v>
      </c>
      <c r="Z372" s="56"/>
      <c r="AA372" s="57"/>
      <c r="AE372" s="64"/>
      <c r="BB372" s="275" t="s">
        <v>1</v>
      </c>
      <c r="BL372" s="64">
        <f>IFERROR(W372*I372/H372,"0")</f>
        <v>321.69230769230774</v>
      </c>
      <c r="BM372" s="64">
        <f>IFERROR(X372*I372/H372,"0")</f>
        <v>326.19600000000003</v>
      </c>
      <c r="BN372" s="64">
        <f>IFERROR(1/J372*(W372/H372),"0")</f>
        <v>0.6868131868131867</v>
      </c>
      <c r="BO372" s="64">
        <f>IFERROR(1/J372*(X372/H372),"0")</f>
        <v>0.6964285714285714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38.46153846153846</v>
      </c>
      <c r="X376" s="382">
        <f>IFERROR(X372/H372,"0")+IFERROR(X373/H373,"0")+IFERROR(X374/H374,"0")+IFERROR(X375/H375,"0")</f>
        <v>39</v>
      </c>
      <c r="Y376" s="382">
        <f>IFERROR(IF(Y372="",0,Y372),"0")+IFERROR(IF(Y373="",0,Y373),"0")+IFERROR(IF(Y374="",0,Y374),"0")+IFERROR(IF(Y375="",0,Y375),"0")</f>
        <v>0.84824999999999995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300</v>
      </c>
      <c r="X377" s="382">
        <f>IFERROR(SUM(X372:X375),"0")</f>
        <v>304.2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30</v>
      </c>
      <c r="X390" s="381">
        <f t="shared" ref="X390:X402" si="76">IFERROR(IF(W390="",0,CEILING((W390/$H390),1)*$H390),"")</f>
        <v>33.6</v>
      </c>
      <c r="Y390" s="36">
        <f>IFERROR(IF(X390=0,"",ROUNDUP(X390/H390,0)*0.00753),"")</f>
        <v>6.0240000000000002E-2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31.642857142857135</v>
      </c>
      <c r="BM390" s="64">
        <f t="shared" ref="BM390:BM402" si="78">IFERROR(X390*I390/H390,"0")</f>
        <v>35.44</v>
      </c>
      <c r="BN390" s="64">
        <f t="shared" ref="BN390:BN402" si="79">IFERROR(1/J390*(W390/H390),"0")</f>
        <v>4.5787545787545784E-2</v>
      </c>
      <c r="BO390" s="64">
        <f t="shared" ref="BO390:BO402" si="80">IFERROR(1/J390*(X390/H390),"0")</f>
        <v>5.128205128205128E-2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70</v>
      </c>
      <c r="X392" s="381">
        <f t="shared" si="76"/>
        <v>71.400000000000006</v>
      </c>
      <c r="Y392" s="36">
        <f>IFERROR(IF(X392=0,"",ROUNDUP(X392/H392,0)*0.00753),"")</f>
        <v>0.12801000000000001</v>
      </c>
      <c r="Z392" s="56"/>
      <c r="AA392" s="57"/>
      <c r="AE392" s="64"/>
      <c r="BB392" s="284" t="s">
        <v>1</v>
      </c>
      <c r="BL392" s="64">
        <f t="shared" si="77"/>
        <v>73.833333333333329</v>
      </c>
      <c r="BM392" s="64">
        <f t="shared" si="78"/>
        <v>75.31</v>
      </c>
      <c r="BN392" s="64">
        <f t="shared" si="79"/>
        <v>0.10683760683760682</v>
      </c>
      <c r="BO392" s="64">
        <f t="shared" si="80"/>
        <v>0.10897435897435898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46</v>
      </c>
      <c r="X401" s="381">
        <f t="shared" si="76"/>
        <v>46.2</v>
      </c>
      <c r="Y401" s="36">
        <f t="shared" si="81"/>
        <v>0.11044000000000001</v>
      </c>
      <c r="Z401" s="56"/>
      <c r="AA401" s="57"/>
      <c r="AE401" s="64"/>
      <c r="BB401" s="293" t="s">
        <v>1</v>
      </c>
      <c r="BL401" s="64">
        <f t="shared" si="77"/>
        <v>48.847619047619048</v>
      </c>
      <c r="BM401" s="64">
        <f t="shared" si="78"/>
        <v>49.06</v>
      </c>
      <c r="BN401" s="64">
        <f t="shared" si="79"/>
        <v>9.361009361009362E-2</v>
      </c>
      <c r="BO401" s="64">
        <f t="shared" si="80"/>
        <v>9.401709401709403E-2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45.714285714285708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47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0.29869000000000001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146</v>
      </c>
      <c r="X404" s="382">
        <f>IFERROR(SUM(X390:X402),"0")</f>
        <v>151.19999999999999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</v>
      </c>
      <c r="X416" s="381">
        <f>IFERROR(IF(W416="",0,CEILING((W416/$H416),1)*$H416),"")</f>
        <v>1.2</v>
      </c>
      <c r="Y416" s="36">
        <f>IFERROR(IF(X416=0,"",ROUNDUP(X416/H416,0)*0.00627),"")</f>
        <v>6.2700000000000004E-3</v>
      </c>
      <c r="Z416" s="56"/>
      <c r="AA416" s="57"/>
      <c r="AE416" s="64"/>
      <c r="BB416" s="299" t="s">
        <v>1</v>
      </c>
      <c r="BL416" s="64">
        <f>IFERROR(W416*I416/H416,"0")</f>
        <v>1.5</v>
      </c>
      <c r="BM416" s="64">
        <f>IFERROR(X416*I416/H416,"0")</f>
        <v>1.8000000000000003</v>
      </c>
      <c r="BN416" s="64">
        <f>IFERROR(1/J416*(W416/H416),"0")</f>
        <v>4.1666666666666666E-3</v>
      </c>
      <c r="BO416" s="64">
        <f>IFERROR(1/J416*(X416/H416),"0")</f>
        <v>5.0000000000000001E-3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0.83333333333333337</v>
      </c>
      <c r="X419" s="382">
        <f>IFERROR(X416/H416,"0")+IFERROR(X417/H417,"0")+IFERROR(X418/H418,"0")</f>
        <v>1</v>
      </c>
      <c r="Y419" s="382">
        <f>IFERROR(IF(Y416="",0,Y416),"0")+IFERROR(IF(Y417="",0,Y417),"0")+IFERROR(IF(Y418="",0,Y418),"0")</f>
        <v>6.2700000000000004E-3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1</v>
      </c>
      <c r="X420" s="382">
        <f>IFERROR(SUM(X416:X418),"0")</f>
        <v>1.2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300</v>
      </c>
      <c r="X428" s="381">
        <f t="shared" ref="X428:X434" si="82">IFERROR(IF(W428="",0,CEILING((W428/$H428),1)*$H428),"")</f>
        <v>302.40000000000003</v>
      </c>
      <c r="Y428" s="36">
        <f>IFERROR(IF(X428=0,"",ROUNDUP(X428/H428,0)*0.00753),"")</f>
        <v>0.54215999999999998</v>
      </c>
      <c r="Z428" s="56"/>
      <c r="AA428" s="57"/>
      <c r="AE428" s="64"/>
      <c r="BB428" s="304" t="s">
        <v>1</v>
      </c>
      <c r="BL428" s="64">
        <f t="shared" ref="BL428:BL434" si="83">IFERROR(W428*I428/H428,"0")</f>
        <v>316.42857142857139</v>
      </c>
      <c r="BM428" s="64">
        <f t="shared" ref="BM428:BM434" si="84">IFERROR(X428*I428/H428,"0")</f>
        <v>318.95999999999998</v>
      </c>
      <c r="BN428" s="64">
        <f t="shared" ref="BN428:BN434" si="85">IFERROR(1/J428*(W428/H428),"0")</f>
        <v>0.45787545787545786</v>
      </c>
      <c r="BO428" s="64">
        <f t="shared" ref="BO428:BO434" si="86">IFERROR(1/J428*(X428/H428),"0")</f>
        <v>0.46153846153846151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71.428571428571431</v>
      </c>
      <c r="X435" s="382">
        <f>IFERROR(X428/H428,"0")+IFERROR(X429/H429,"0")+IFERROR(X430/H430,"0")+IFERROR(X431/H431,"0")+IFERROR(X432/H432,"0")+IFERROR(X433/H433,"0")+IFERROR(X434/H434,"0")</f>
        <v>72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0.54215999999999998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300</v>
      </c>
      <c r="X436" s="382">
        <f>IFERROR(SUM(X428:X434),"0")</f>
        <v>302.40000000000003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12</v>
      </c>
      <c r="X443" s="381">
        <f>IFERROR(IF(W443="",0,CEILING((W443/$H443),1)*$H443),"")</f>
        <v>12</v>
      </c>
      <c r="Y443" s="36">
        <f>IFERROR(IF(X443=0,"",ROUNDUP(X443/H443,0)*0.00627),"")</f>
        <v>2.5080000000000002E-2</v>
      </c>
      <c r="Z443" s="56"/>
      <c r="AA443" s="57"/>
      <c r="AE443" s="64"/>
      <c r="BB443" s="313" t="s">
        <v>1</v>
      </c>
      <c r="BL443" s="64">
        <f>IFERROR(W443*I443/H443,"0")</f>
        <v>14.4</v>
      </c>
      <c r="BM443" s="64">
        <f>IFERROR(X443*I443/H443,"0")</f>
        <v>14.4</v>
      </c>
      <c r="BN443" s="64">
        <f>IFERROR(1/J443*(W443/H443),"0")</f>
        <v>0.02</v>
      </c>
      <c r="BO443" s="64">
        <f>IFERROR(1/J443*(X443/H443),"0")</f>
        <v>0.02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4</v>
      </c>
      <c r="X444" s="382">
        <f>IFERROR(X443/H443,"0")</f>
        <v>4</v>
      </c>
      <c r="Y444" s="382">
        <f>IFERROR(IF(Y443="",0,Y443),"0")</f>
        <v>2.5080000000000002E-2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12</v>
      </c>
      <c r="X445" s="382">
        <f>IFERROR(SUM(X443:X443),"0")</f>
        <v>12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200</v>
      </c>
      <c r="X463" s="381">
        <f t="shared" si="87"/>
        <v>200.64000000000001</v>
      </c>
      <c r="Y463" s="36">
        <f t="shared" si="88"/>
        <v>0.45448</v>
      </c>
      <c r="Z463" s="56"/>
      <c r="AA463" s="57"/>
      <c r="AE463" s="64"/>
      <c r="BB463" s="320" t="s">
        <v>1</v>
      </c>
      <c r="BL463" s="64">
        <f t="shared" si="89"/>
        <v>213.63636363636363</v>
      </c>
      <c r="BM463" s="64">
        <f t="shared" si="90"/>
        <v>214.32</v>
      </c>
      <c r="BN463" s="64">
        <f t="shared" si="91"/>
        <v>0.36421911421911418</v>
      </c>
      <c r="BO463" s="64">
        <f t="shared" si="92"/>
        <v>0.36538461538461542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170</v>
      </c>
      <c r="X466" s="381">
        <f t="shared" si="87"/>
        <v>174.24</v>
      </c>
      <c r="Y466" s="36">
        <f t="shared" si="88"/>
        <v>0.39468000000000003</v>
      </c>
      <c r="Z466" s="56"/>
      <c r="AA466" s="57"/>
      <c r="AE466" s="64"/>
      <c r="BB466" s="323" t="s">
        <v>1</v>
      </c>
      <c r="BL466" s="64">
        <f t="shared" si="89"/>
        <v>181.59090909090907</v>
      </c>
      <c r="BM466" s="64">
        <f t="shared" si="90"/>
        <v>186.12</v>
      </c>
      <c r="BN466" s="64">
        <f t="shared" si="91"/>
        <v>0.3095862470862471</v>
      </c>
      <c r="BO466" s="64">
        <f t="shared" si="92"/>
        <v>0.31730769230769235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70.075757575757564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0.84916000000000003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370</v>
      </c>
      <c r="X474" s="382">
        <f>IFERROR(SUM(X461:X472),"0")</f>
        <v>374.88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380</v>
      </c>
      <c r="X476" s="381">
        <f>IFERROR(IF(W476="",0,CEILING((W476/$H476),1)*$H476),"")</f>
        <v>380.16</v>
      </c>
      <c r="Y476" s="36">
        <f>IFERROR(IF(X476=0,"",ROUNDUP(X476/H476,0)*0.01196),"")</f>
        <v>0.86112</v>
      </c>
      <c r="Z476" s="56"/>
      <c r="AA476" s="57"/>
      <c r="AE476" s="64"/>
      <c r="BB476" s="330" t="s">
        <v>1</v>
      </c>
      <c r="BL476" s="64">
        <f>IFERROR(W476*I476/H476,"0")</f>
        <v>405.90909090909088</v>
      </c>
      <c r="BM476" s="64">
        <f>IFERROR(X476*I476/H476,"0")</f>
        <v>406.08000000000004</v>
      </c>
      <c r="BN476" s="64">
        <f>IFERROR(1/J476*(W476/H476),"0")</f>
        <v>0.69201631701631705</v>
      </c>
      <c r="BO476" s="64">
        <f>IFERROR(1/J476*(X476/H476),"0")</f>
        <v>0.69230769230769229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71.969696969696969</v>
      </c>
      <c r="X478" s="382">
        <f>IFERROR(X476/H476,"0")+IFERROR(X477/H477,"0")</f>
        <v>72</v>
      </c>
      <c r="Y478" s="382">
        <f>IFERROR(IF(Y476="",0,Y476),"0")+IFERROR(IF(Y477="",0,Y477),"0")</f>
        <v>0.86112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380</v>
      </c>
      <c r="X479" s="382">
        <f>IFERROR(SUM(X476:X477),"0")</f>
        <v>380.16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280</v>
      </c>
      <c r="X481" s="381">
        <f t="shared" ref="X481:X486" si="93">IFERROR(IF(W481="",0,CEILING((W481/$H481),1)*$H481),"")</f>
        <v>285.12</v>
      </c>
      <c r="Y481" s="36">
        <f>IFERROR(IF(X481=0,"",ROUNDUP(X481/H481,0)*0.01196),"")</f>
        <v>0.64583999999999997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299.09090909090907</v>
      </c>
      <c r="BM481" s="64">
        <f t="shared" ref="BM481:BM486" si="95">IFERROR(X481*I481/H481,"0")</f>
        <v>304.55999999999995</v>
      </c>
      <c r="BN481" s="64">
        <f t="shared" ref="BN481:BN486" si="96">IFERROR(1/J481*(W481/H481),"0")</f>
        <v>0.50990675990675993</v>
      </c>
      <c r="BO481" s="64">
        <f t="shared" ref="BO481:BO486" si="97">IFERROR(1/J481*(X481/H481),"0")</f>
        <v>0.51923076923076927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100</v>
      </c>
      <c r="X482" s="381">
        <f t="shared" si="93"/>
        <v>100.32000000000001</v>
      </c>
      <c r="Y482" s="36">
        <f>IFERROR(IF(X482=0,"",ROUNDUP(X482/H482,0)*0.01196),"")</f>
        <v>0.22724</v>
      </c>
      <c r="Z482" s="56"/>
      <c r="AA482" s="57"/>
      <c r="AE482" s="64"/>
      <c r="BB482" s="333" t="s">
        <v>1</v>
      </c>
      <c r="BL482" s="64">
        <f t="shared" si="94"/>
        <v>106.81818181818181</v>
      </c>
      <c r="BM482" s="64">
        <f t="shared" si="95"/>
        <v>107.16</v>
      </c>
      <c r="BN482" s="64">
        <f t="shared" si="96"/>
        <v>0.18210955710955709</v>
      </c>
      <c r="BO482" s="64">
        <f t="shared" si="97"/>
        <v>0.18269230769230771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170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181.59090909090907</v>
      </c>
      <c r="BM483" s="64">
        <f t="shared" si="95"/>
        <v>186.12</v>
      </c>
      <c r="BN483" s="64">
        <f t="shared" si="96"/>
        <v>0.3095862470862471</v>
      </c>
      <c r="BO483" s="64">
        <f t="shared" si="97"/>
        <v>0.31730769230769235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104.16666666666666</v>
      </c>
      <c r="X487" s="382">
        <f>IFERROR(X481/H481,"0")+IFERROR(X482/H482,"0")+IFERROR(X483/H483,"0")+IFERROR(X484/H484,"0")+IFERROR(X485/H485,"0")+IFERROR(X486/H486,"0")</f>
        <v>106</v>
      </c>
      <c r="Y487" s="382">
        <f>IFERROR(IF(Y481="",0,Y481),"0")+IFERROR(IF(Y482="",0,Y482),"0")+IFERROR(IF(Y483="",0,Y483),"0")+IFERROR(IF(Y484="",0,Y484),"0")+IFERROR(IF(Y485="",0,Y485),"0")+IFERROR(IF(Y486="",0,Y486),"0")</f>
        <v>1.26776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550</v>
      </c>
      <c r="X488" s="382">
        <f>IFERROR(SUM(X481:X486),"0")</f>
        <v>559.68000000000006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40</v>
      </c>
      <c r="X491" s="381">
        <f>IFERROR(IF(W491="",0,CEILING((W491/$H491),1)*$H491),"")</f>
        <v>46.8</v>
      </c>
      <c r="Y491" s="36">
        <f>IFERROR(IF(X491=0,"",ROUNDUP(X491/H491,0)*0.02175),"")</f>
        <v>0.1305</v>
      </c>
      <c r="Z491" s="56"/>
      <c r="AA491" s="57"/>
      <c r="AE491" s="64"/>
      <c r="BB491" s="339" t="s">
        <v>1</v>
      </c>
      <c r="BL491" s="64">
        <f>IFERROR(W491*I491/H491,"0")</f>
        <v>42.800000000000004</v>
      </c>
      <c r="BM491" s="64">
        <f>IFERROR(X491*I491/H491,"0")</f>
        <v>50.075999999999993</v>
      </c>
      <c r="BN491" s="64">
        <f>IFERROR(1/J491*(W491/H491),"0")</f>
        <v>9.1575091575091583E-2</v>
      </c>
      <c r="BO491" s="64">
        <f>IFERROR(1/J491*(X491/H491),"0")</f>
        <v>0.10714285714285714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5.1282051282051286</v>
      </c>
      <c r="X493" s="382">
        <f>IFERROR(X490/H490,"0")+IFERROR(X491/H491,"0")+IFERROR(X492/H492,"0")</f>
        <v>6</v>
      </c>
      <c r="Y493" s="382">
        <f>IFERROR(IF(Y490="",0,Y490),"0")+IFERROR(IF(Y491="",0,Y491),"0")+IFERROR(IF(Y492="",0,Y492),"0")</f>
        <v>0.1305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40</v>
      </c>
      <c r="X494" s="382">
        <f>IFERROR(SUM(X490:X492),"0")</f>
        <v>46.8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120</v>
      </c>
      <c r="X524" s="381">
        <f t="shared" si="104"/>
        <v>121.80000000000001</v>
      </c>
      <c r="Y524" s="36">
        <f>IFERROR(IF(X524=0,"",ROUNDUP(X524/H524,0)*0.00753),"")</f>
        <v>0.21837000000000001</v>
      </c>
      <c r="Z524" s="56"/>
      <c r="AA524" s="57"/>
      <c r="AE524" s="64"/>
      <c r="BB524" s="358" t="s">
        <v>1</v>
      </c>
      <c r="BL524" s="64">
        <f t="shared" si="105"/>
        <v>127.42857142857143</v>
      </c>
      <c r="BM524" s="64">
        <f t="shared" si="106"/>
        <v>129.34</v>
      </c>
      <c r="BN524" s="64">
        <f t="shared" si="107"/>
        <v>0.18315018315018314</v>
      </c>
      <c r="BO524" s="64">
        <f t="shared" si="108"/>
        <v>0.1858974358974359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28.571428571428569</v>
      </c>
      <c r="X528" s="382">
        <f>IFERROR(X522/H522,"0")+IFERROR(X523/H523,"0")+IFERROR(X524/H524,"0")+IFERROR(X525/H525,"0")+IFERROR(X526/H526,"0")+IFERROR(X527/H527,"0")</f>
        <v>29</v>
      </c>
      <c r="Y528" s="382">
        <f>IFERROR(IF(Y522="",0,Y522),"0")+IFERROR(IF(Y523="",0,Y523),"0")+IFERROR(IF(Y524="",0,Y524),"0")+IFERROR(IF(Y525="",0,Y525),"0")+IFERROR(IF(Y526="",0,Y526),"0")+IFERROR(IF(Y527="",0,Y527),"0")</f>
        <v>0.21837000000000001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120</v>
      </c>
      <c r="X529" s="382">
        <f>IFERROR(SUM(X522:X527),"0")</f>
        <v>121.80000000000001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</v>
      </c>
      <c r="X531" s="381">
        <f>IFERROR(IF(W531="",0,CEILING((W531/$H531),1)*$H531),"")</f>
        <v>70.2</v>
      </c>
      <c r="Y531" s="36">
        <f>IFERROR(IF(X531=0,"",ROUNDUP(X531/H531,0)*0.02175),"")</f>
        <v>0.19574999999999998</v>
      </c>
      <c r="Z531" s="56"/>
      <c r="AA531" s="57"/>
      <c r="AE531" s="64"/>
      <c r="BB531" s="362" t="s">
        <v>1</v>
      </c>
      <c r="BL531" s="64">
        <f>IFERROR(W531*I531/H531,"0")</f>
        <v>75.061538461538461</v>
      </c>
      <c r="BM531" s="64">
        <f>IFERROR(X531*I531/H531,"0")</f>
        <v>75.27600000000001</v>
      </c>
      <c r="BN531" s="64">
        <f>IFERROR(1/J531*(W531/H531),"0")</f>
        <v>0.16025641025641024</v>
      </c>
      <c r="BO531" s="64">
        <f>IFERROR(1/J531*(X531/H531),"0")</f>
        <v>0.1607142857142857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8.9743589743589745</v>
      </c>
      <c r="X536" s="382">
        <f>IFERROR(X531/H531,"0")+IFERROR(X532/H532,"0")+IFERROR(X533/H533,"0")+IFERROR(X534/H534,"0")+IFERROR(X535/H535,"0")</f>
        <v>9</v>
      </c>
      <c r="Y536" s="382">
        <f>IFERROR(IF(Y531="",0,Y531),"0")+IFERROR(IF(Y532="",0,Y532),"0")+IFERROR(IF(Y533="",0,Y533),"0")+IFERROR(IF(Y534="",0,Y534),"0")+IFERROR(IF(Y535="",0,Y535),"0")</f>
        <v>0.19574999999999998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70</v>
      </c>
      <c r="X537" s="382">
        <f>IFERROR(SUM(X531:X535),"0")</f>
        <v>70.2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8018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8129.3199999999988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8551.3632500832482</v>
      </c>
      <c r="X546" s="382">
        <f>IFERROR(SUM(BM22:BM542),"0")</f>
        <v>8669.9699999999993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16</v>
      </c>
      <c r="X547" s="38">
        <f>ROUNDUP(SUM(BO22:BO542),0)</f>
        <v>16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8951.3632500832482</v>
      </c>
      <c r="X548" s="382">
        <f>GrossWeightTotalR+PalletQtyTotalR*25</f>
        <v>9069.9699999999993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1527.9636474636477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1547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18.645120000000002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118.80000000000001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667.8</v>
      </c>
      <c r="F555" s="46">
        <f>IFERROR(X134*1,"0")+IFERROR(X135*1,"0")+IFERROR(X136*1,"0")+IFERROR(X137*1,"0")+IFERROR(X138*1,"0")</f>
        <v>285.60000000000002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33.6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1991.9999999999998</v>
      </c>
      <c r="J555" s="46">
        <f>IFERROR(X214*1,"0")+IFERROR(X215*1,"0")+IFERROR(X216*1,"0")+IFERROR(X217*1,"0")+IFERROR(X218*1,"0")+IFERROR(X219*1,"0")+IFERROR(X223*1,"0")+IFERROR(X224*1,"0")</f>
        <v>16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225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225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2466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304.2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152.39999999999998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314.40000000000003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1361.5199999999998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192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454,00"/>
        <filter val="1 527,96"/>
        <filter val="1,00"/>
        <filter val="10,65"/>
        <filter val="100,00"/>
        <filter val="104,17"/>
        <filter val="115,00"/>
        <filter val="12,00"/>
        <filter val="120,00"/>
        <filter val="130,00"/>
        <filter val="133,33"/>
        <filter val="146,00"/>
        <filter val="15,48"/>
        <filter val="150,00"/>
        <filter val="16"/>
        <filter val="16,00"/>
        <filter val="160,00"/>
        <filter val="163,33"/>
        <filter val="170,00"/>
        <filter val="176,00"/>
        <filter val="180,00"/>
        <filter val="19,23"/>
        <filter val="190,00"/>
        <filter val="2 000,00"/>
        <filter val="200,00"/>
        <filter val="210,00"/>
        <filter val="212,00"/>
        <filter val="220,00"/>
        <filter val="224,00"/>
        <filter val="24,07"/>
        <filter val="24,36"/>
        <filter val="250,00"/>
        <filter val="260,00"/>
        <filter val="27,38"/>
        <filter val="28,57"/>
        <filter val="280,00"/>
        <filter val="284,00"/>
        <filter val="30,00"/>
        <filter val="300,00"/>
        <filter val="33,33"/>
        <filter val="370,00"/>
        <filter val="38,46"/>
        <filter val="380,00"/>
        <filter val="392,00"/>
        <filter val="4,00"/>
        <filter val="40,00"/>
        <filter val="400,00"/>
        <filter val="422,00"/>
        <filter val="45,71"/>
        <filter val="46,00"/>
        <filter val="5,00"/>
        <filter val="5,13"/>
        <filter val="545,26"/>
        <filter val="55,48"/>
        <filter val="550,00"/>
        <filter val="6,67"/>
        <filter val="60,00"/>
        <filter val="7,00"/>
        <filter val="7,14"/>
        <filter val="70,00"/>
        <filter val="70,08"/>
        <filter val="700,00"/>
        <filter val="71,43"/>
        <filter val="71,97"/>
        <filter val="8 018,00"/>
        <filter val="8 551,36"/>
        <filter val="8 951,36"/>
        <filter val="8,93"/>
        <filter val="8,97"/>
        <filter val="80,00"/>
        <filter val="90,00"/>
        <filter val="90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