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636294-A4B2-4F96-8C21-DED27C21B1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9" i="1"/>
  <c r="X298" i="1"/>
  <c r="X301" i="1"/>
  <c r="X297" i="1"/>
  <c r="B310" i="1" l="1"/>
  <c r="X300" i="1"/>
  <c r="C310" i="1" l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<sst xmlns="http://schemas.openxmlformats.org/spreadsheetml/2006/main" count="1148" uniqueCount="440">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</sst>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45453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0.33333333333333331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21</v>
      </c>
      <c r="X28" s="196">
        <f>IFERROR(IF(W28="","",W28),"")</f>
        <v>21</v>
      </c>
      <c r="Y28" s="36">
        <f>IFERROR(IF(W28="","",W28*0.00936),"")</f>
        <v>0.19656000000000001</v>
      </c>
      <c r="Z28" s="56"/>
      <c r="AA28" s="57"/>
      <c r="AE28" s="67"/>
      <c r="BB28" s="69" t="s">
        <v>74</v>
      </c>
      <c r="BL28" s="67">
        <f>IFERROR(W28*I28,"0")</f>
        <v>40.357799999999997</v>
      </c>
      <c r="BM28" s="67">
        <f>IFERROR(X28*I28,"0")</f>
        <v>40.357799999999997</v>
      </c>
      <c r="BN28" s="67">
        <f>IFERROR(W28/J28,"0")</f>
        <v>0.16666666666666666</v>
      </c>
      <c r="BO28" s="67">
        <f>IFERROR(X28/J28,"0")</f>
        <v>0.16666666666666666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28</v>
      </c>
      <c r="X29" s="196">
        <f>IFERROR(IF(W29="","",W29),"")</f>
        <v>28</v>
      </c>
      <c r="Y29" s="36">
        <f>IFERROR(IF(W29="","",W29*0.00936),"")</f>
        <v>0.26207999999999998</v>
      </c>
      <c r="Z29" s="56"/>
      <c r="AA29" s="57"/>
      <c r="AE29" s="67"/>
      <c r="BB29" s="70" t="s">
        <v>74</v>
      </c>
      <c r="BL29" s="67">
        <f>IFERROR(W29*I29,"0")</f>
        <v>53.810400000000001</v>
      </c>
      <c r="BM29" s="67">
        <f>IFERROR(X29*I29,"0")</f>
        <v>53.810400000000001</v>
      </c>
      <c r="BN29" s="67">
        <f>IFERROR(W29/J29,"0")</f>
        <v>0.22222222222222221</v>
      </c>
      <c r="BO29" s="67">
        <f>IFERROR(X29/J29,"0")</f>
        <v>0.22222222222222221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18</v>
      </c>
      <c r="X30" s="196">
        <f>IFERROR(IF(W30="","",W30),"")</f>
        <v>18</v>
      </c>
      <c r="Y30" s="36">
        <f>IFERROR(IF(W30="","",W30*0.00936),"")</f>
        <v>0.16848000000000002</v>
      </c>
      <c r="Z30" s="56"/>
      <c r="AA30" s="57"/>
      <c r="AE30" s="67"/>
      <c r="BB30" s="71" t="s">
        <v>74</v>
      </c>
      <c r="BL30" s="67">
        <f>IFERROR(W30*I30,"0")</f>
        <v>34.592399999999998</v>
      </c>
      <c r="BM30" s="67">
        <f>IFERROR(X30*I30,"0")</f>
        <v>34.592399999999998</v>
      </c>
      <c r="BN30" s="67">
        <f>IFERROR(W30/J30,"0")</f>
        <v>0.14285714285714285</v>
      </c>
      <c r="BO30" s="67">
        <f>IFERROR(X30/J30,"0")</f>
        <v>0.14285714285714285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45</v>
      </c>
      <c r="X31" s="196">
        <f>IFERROR(IF(W31="","",W31),"")</f>
        <v>45</v>
      </c>
      <c r="Y31" s="36">
        <f>IFERROR(IF(W31="","",W31*0.00936),"")</f>
        <v>0.42120000000000002</v>
      </c>
      <c r="Z31" s="56"/>
      <c r="AA31" s="57"/>
      <c r="AE31" s="67"/>
      <c r="BB31" s="72" t="s">
        <v>74</v>
      </c>
      <c r="BL31" s="67">
        <f>IFERROR(W31*I31,"0")</f>
        <v>86.480999999999995</v>
      </c>
      <c r="BM31" s="67">
        <f>IFERROR(X31*I31,"0")</f>
        <v>86.480999999999995</v>
      </c>
      <c r="BN31" s="67">
        <f>IFERROR(W31/J31,"0")</f>
        <v>0.35714285714285715</v>
      </c>
      <c r="BO31" s="67">
        <f>IFERROR(X31/J31,"0")</f>
        <v>0.35714285714285715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112</v>
      </c>
      <c r="X32" s="197">
        <f>IFERROR(SUM(X28:X31),"0")</f>
        <v>112</v>
      </c>
      <c r="Y32" s="197">
        <f>IFERROR(IF(Y28="",0,Y28),"0")+IFERROR(IF(Y29="",0,Y29),"0")+IFERROR(IF(Y30="",0,Y30),"0")+IFERROR(IF(Y31="",0,Y31),"0")</f>
        <v>1.0483199999999999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168</v>
      </c>
      <c r="X33" s="197">
        <f>IFERROR(SUMPRODUCT(X28:X31*H28:H31),"0")</f>
        <v>168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3</v>
      </c>
      <c r="X36" s="196">
        <f>IFERROR(IF(W36="","",W36),"")</f>
        <v>3</v>
      </c>
      <c r="Y36" s="36">
        <f>IFERROR(IF(W36="","",W36*0.0155),"")</f>
        <v>4.65E-2</v>
      </c>
      <c r="Z36" s="56"/>
      <c r="AA36" s="57"/>
      <c r="AE36" s="67"/>
      <c r="BB36" s="73" t="s">
        <v>1</v>
      </c>
      <c r="BL36" s="67">
        <f>IFERROR(W36*I36,"0")</f>
        <v>18.809999999999999</v>
      </c>
      <c r="BM36" s="67">
        <f>IFERROR(X36*I36,"0")</f>
        <v>18.809999999999999</v>
      </c>
      <c r="BN36" s="67">
        <f>IFERROR(W36/J36,"0")</f>
        <v>3.5714285714285712E-2</v>
      </c>
      <c r="BO36" s="67">
        <f>IFERROR(X36/J36,"0")</f>
        <v>3.5714285714285712E-2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12</v>
      </c>
      <c r="X37" s="196">
        <f>IFERROR(IF(W37="","",W37),"")</f>
        <v>12</v>
      </c>
      <c r="Y37" s="36">
        <f>IFERROR(IF(W37="","",W37*0.0155),"")</f>
        <v>0.186</v>
      </c>
      <c r="Z37" s="56"/>
      <c r="AA37" s="57"/>
      <c r="AE37" s="67"/>
      <c r="BB37" s="74" t="s">
        <v>1</v>
      </c>
      <c r="BL37" s="67">
        <f>IFERROR(W37*I37,"0")</f>
        <v>75.239999999999995</v>
      </c>
      <c r="BM37" s="67">
        <f>IFERROR(X37*I37,"0")</f>
        <v>75.239999999999995</v>
      </c>
      <c r="BN37" s="67">
        <f>IFERROR(W37/J37,"0")</f>
        <v>0.14285714285714285</v>
      </c>
      <c r="BO37" s="67">
        <f>IFERROR(X37/J37,"0")</f>
        <v>0.14285714285714285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4</v>
      </c>
      <c r="X38" s="196">
        <f>IFERROR(IF(W38="","",W38),"")</f>
        <v>4</v>
      </c>
      <c r="Y38" s="36">
        <f>IFERROR(IF(W38="","",W38*0.0155),"")</f>
        <v>6.2E-2</v>
      </c>
      <c r="Z38" s="56"/>
      <c r="AA38" s="57"/>
      <c r="AE38" s="67"/>
      <c r="BB38" s="75" t="s">
        <v>1</v>
      </c>
      <c r="BL38" s="67">
        <f>IFERROR(W38*I38,"0")</f>
        <v>25.08</v>
      </c>
      <c r="BM38" s="67">
        <f>IFERROR(X38*I38,"0")</f>
        <v>25.08</v>
      </c>
      <c r="BN38" s="67">
        <f>IFERROR(W38/J38,"0")</f>
        <v>4.7619047619047616E-2</v>
      </c>
      <c r="BO38" s="67">
        <f>IFERROR(X38/J38,"0")</f>
        <v>4.7619047619047616E-2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2</v>
      </c>
      <c r="X39" s="196">
        <f>IFERROR(IF(W39="","",W39),"")</f>
        <v>2</v>
      </c>
      <c r="Y39" s="36">
        <f>IFERROR(IF(W39="","",W39*0.0155),"")</f>
        <v>3.1E-2</v>
      </c>
      <c r="Z39" s="56"/>
      <c r="AA39" s="57"/>
      <c r="AE39" s="67"/>
      <c r="BB39" s="76" t="s">
        <v>1</v>
      </c>
      <c r="BL39" s="67">
        <f>IFERROR(W39*I39,"0")</f>
        <v>12.54</v>
      </c>
      <c r="BM39" s="67">
        <f>IFERROR(X39*I39,"0")</f>
        <v>12.54</v>
      </c>
      <c r="BN39" s="67">
        <f>IFERROR(W39/J39,"0")</f>
        <v>2.3809523809523808E-2</v>
      </c>
      <c r="BO39" s="67">
        <f>IFERROR(X39/J39,"0")</f>
        <v>2.3809523809523808E-2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21</v>
      </c>
      <c r="X40" s="197">
        <f>IFERROR(SUM(X36:X39),"0")</f>
        <v>21</v>
      </c>
      <c r="Y40" s="197">
        <f>IFERROR(IF(Y36="",0,Y36),"0")+IFERROR(IF(Y37="",0,Y37),"0")+IFERROR(IF(Y38="",0,Y38),"0")+IFERROR(IF(Y39="",0,Y39),"0")</f>
        <v>0.32550000000000001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126</v>
      </c>
      <c r="X41" s="197">
        <f>IFERROR(SUMPRODUCT(X36:X39*H36:H39),"0")</f>
        <v>126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20</v>
      </c>
      <c r="X47" s="196">
        <f t="shared" si="0"/>
        <v>20</v>
      </c>
      <c r="Y47" s="36">
        <f t="shared" si="1"/>
        <v>0.19</v>
      </c>
      <c r="Z47" s="56"/>
      <c r="AA47" s="57"/>
      <c r="AE47" s="67"/>
      <c r="BB47" s="80" t="s">
        <v>74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22</v>
      </c>
      <c r="X48" s="196">
        <f t="shared" si="0"/>
        <v>22</v>
      </c>
      <c r="Y48" s="36">
        <f t="shared" si="1"/>
        <v>0.20899999999999999</v>
      </c>
      <c r="Z48" s="56"/>
      <c r="AA48" s="57"/>
      <c r="AE48" s="67"/>
      <c r="BB48" s="81" t="s">
        <v>74</v>
      </c>
      <c r="BL48" s="67">
        <f t="shared" si="2"/>
        <v>35.019600000000004</v>
      </c>
      <c r="BM48" s="67">
        <f t="shared" si="3"/>
        <v>35.019600000000004</v>
      </c>
      <c r="BN48" s="67">
        <f t="shared" si="4"/>
        <v>0.16923076923076924</v>
      </c>
      <c r="BO48" s="67">
        <f t="shared" si="5"/>
        <v>0.16923076923076924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42</v>
      </c>
      <c r="X50" s="197">
        <f>IFERROR(SUM(X44:X49),"0")</f>
        <v>42</v>
      </c>
      <c r="Y50" s="197">
        <f>IFERROR(IF(Y44="",0,Y44),"0")+IFERROR(IF(Y45="",0,Y45),"0")+IFERROR(IF(Y46="",0,Y46),"0")+IFERROR(IF(Y47="",0,Y47),"0")+IFERROR(IF(Y48="",0,Y48),"0")+IFERROR(IF(Y49="",0,Y49),"0")</f>
        <v>0.39900000000000002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50.4</v>
      </c>
      <c r="X51" s="197">
        <f>IFERROR(SUMPRODUCT(X44:X49*H44:H49),"0")</f>
        <v>50.4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24</v>
      </c>
      <c r="X55" s="196">
        <f t="shared" si="6"/>
        <v>24</v>
      </c>
      <c r="Y55" s="36">
        <f t="shared" si="7"/>
        <v>0.372</v>
      </c>
      <c r="Z55" s="56"/>
      <c r="AA55" s="57"/>
      <c r="AE55" s="67"/>
      <c r="BB55" s="84" t="s">
        <v>1</v>
      </c>
      <c r="BL55" s="67">
        <f t="shared" si="8"/>
        <v>179.66399999999999</v>
      </c>
      <c r="BM55" s="67">
        <f t="shared" si="9"/>
        <v>179.66399999999999</v>
      </c>
      <c r="BN55" s="67">
        <f t="shared" si="10"/>
        <v>0.2857142857142857</v>
      </c>
      <c r="BO55" s="67">
        <f t="shared" si="11"/>
        <v>0.2857142857142857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1</v>
      </c>
      <c r="X56" s="196">
        <f t="shared" si="6"/>
        <v>1</v>
      </c>
      <c r="Y56" s="36">
        <f t="shared" si="7"/>
        <v>1.55E-2</v>
      </c>
      <c r="Z56" s="56"/>
      <c r="AA56" s="57"/>
      <c r="AE56" s="67"/>
      <c r="BB56" s="85" t="s">
        <v>1</v>
      </c>
      <c r="BL56" s="67">
        <f t="shared" si="8"/>
        <v>7.11</v>
      </c>
      <c r="BM56" s="67">
        <f t="shared" si="9"/>
        <v>7.11</v>
      </c>
      <c r="BN56" s="67">
        <f t="shared" si="10"/>
        <v>1.1904761904761904E-2</v>
      </c>
      <c r="BO56" s="67">
        <f t="shared" si="11"/>
        <v>1.1904761904761904E-2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8</v>
      </c>
      <c r="X57" s="196">
        <f t="shared" si="6"/>
        <v>8</v>
      </c>
      <c r="Y57" s="36">
        <f t="shared" si="7"/>
        <v>0.124</v>
      </c>
      <c r="Z57" s="56"/>
      <c r="AA57" s="57"/>
      <c r="AE57" s="67"/>
      <c r="BB57" s="86" t="s">
        <v>1</v>
      </c>
      <c r="BL57" s="67">
        <f t="shared" si="8"/>
        <v>59.44</v>
      </c>
      <c r="BM57" s="67">
        <f t="shared" si="9"/>
        <v>59.44</v>
      </c>
      <c r="BN57" s="67">
        <f t="shared" si="10"/>
        <v>9.5238095238095233E-2</v>
      </c>
      <c r="BO57" s="67">
        <f t="shared" si="11"/>
        <v>9.5238095238095233E-2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1</v>
      </c>
      <c r="X58" s="196">
        <f t="shared" si="6"/>
        <v>1</v>
      </c>
      <c r="Y58" s="36">
        <f t="shared" si="7"/>
        <v>1.55E-2</v>
      </c>
      <c r="Z58" s="56"/>
      <c r="AA58" s="57"/>
      <c r="AE58" s="67"/>
      <c r="BB58" s="87" t="s">
        <v>1</v>
      </c>
      <c r="BL58" s="67">
        <f t="shared" si="8"/>
        <v>7.1996000000000002</v>
      </c>
      <c r="BM58" s="67">
        <f t="shared" si="9"/>
        <v>7.1996000000000002</v>
      </c>
      <c r="BN58" s="67">
        <f t="shared" si="10"/>
        <v>1.1904761904761904E-2</v>
      </c>
      <c r="BO58" s="67">
        <f t="shared" si="11"/>
        <v>1.1904761904761904E-2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34</v>
      </c>
      <c r="X60" s="197">
        <f>IFERROR(SUM(X54:X59),"0")</f>
        <v>34</v>
      </c>
      <c r="Y60" s="197">
        <f>IFERROR(IF(Y54="",0,Y54),"0")+IFERROR(IF(Y55="",0,Y55),"0")+IFERROR(IF(Y56="",0,Y56),"0")+IFERROR(IF(Y57="",0,Y57),"0")+IFERROR(IF(Y58="",0,Y58),"0")+IFERROR(IF(Y59="",0,Y59),"0")</f>
        <v>0.52700000000000002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244.16</v>
      </c>
      <c r="X61" s="197">
        <f>IFERROR(SUMPRODUCT(X54:X59*H54:H59),"0")</f>
        <v>244.16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203</v>
      </c>
      <c r="X65" s="196">
        <f>IFERROR(IF(W65="","",W65),"")</f>
        <v>203</v>
      </c>
      <c r="Y65" s="36">
        <f>IFERROR(IF(W65="","",W65*0.00866),"")</f>
        <v>1.7579799999999999</v>
      </c>
      <c r="Z65" s="56"/>
      <c r="AA65" s="57"/>
      <c r="AE65" s="67"/>
      <c r="BB65" s="90" t="s">
        <v>1</v>
      </c>
      <c r="BL65" s="67">
        <f>IFERROR(W65*I65,"0")</f>
        <v>1058.2795999999998</v>
      </c>
      <c r="BM65" s="67">
        <f>IFERROR(X65*I65,"0")</f>
        <v>1058.2795999999998</v>
      </c>
      <c r="BN65" s="67">
        <f>IFERROR(W65/J65,"0")</f>
        <v>1.4097222222222223</v>
      </c>
      <c r="BO65" s="67">
        <f>IFERROR(X65/J65,"0")</f>
        <v>1.4097222222222223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203</v>
      </c>
      <c r="X66" s="197">
        <f>IFERROR(SUM(X64:X65),"0")</f>
        <v>203</v>
      </c>
      <c r="Y66" s="197">
        <f>IFERROR(IF(Y64="",0,Y64),"0")+IFERROR(IF(Y65="",0,Y65),"0")</f>
        <v>1.7579799999999999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1015</v>
      </c>
      <c r="X67" s="197">
        <f>IFERROR(SUMPRODUCT(X64:X65*H64:H65),"0")</f>
        <v>1015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47</v>
      </c>
      <c r="X75" s="196">
        <f>IFERROR(IF(W75="","",W75),"")</f>
        <v>47</v>
      </c>
      <c r="Y75" s="36">
        <f>IFERROR(IF(W75="","",W75*0.01788),"")</f>
        <v>0.84036</v>
      </c>
      <c r="Z75" s="56"/>
      <c r="AA75" s="57"/>
      <c r="AE75" s="67"/>
      <c r="BB75" s="92" t="s">
        <v>74</v>
      </c>
      <c r="BL75" s="67">
        <f>IFERROR(W75*I75,"0")</f>
        <v>202.26920000000001</v>
      </c>
      <c r="BM75" s="67">
        <f>IFERROR(X75*I75,"0")</f>
        <v>202.26920000000001</v>
      </c>
      <c r="BN75" s="67">
        <f>IFERROR(W75/J75,"0")</f>
        <v>0.67142857142857137</v>
      </c>
      <c r="BO75" s="67">
        <f>IFERROR(X75/J75,"0")</f>
        <v>0.67142857142857137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15</v>
      </c>
      <c r="X76" s="196">
        <f>IFERROR(IF(W76="","",W76),"")</f>
        <v>15</v>
      </c>
      <c r="Y76" s="36">
        <f>IFERROR(IF(W76="","",W76*0.01788),"")</f>
        <v>0.26819999999999999</v>
      </c>
      <c r="Z76" s="56"/>
      <c r="AA76" s="57"/>
      <c r="AE76" s="67"/>
      <c r="BB76" s="93" t="s">
        <v>74</v>
      </c>
      <c r="BL76" s="67">
        <f>IFERROR(W76*I76,"0")</f>
        <v>64.554000000000002</v>
      </c>
      <c r="BM76" s="67">
        <f>IFERROR(X76*I76,"0")</f>
        <v>64.554000000000002</v>
      </c>
      <c r="BN76" s="67">
        <f>IFERROR(W76/J76,"0")</f>
        <v>0.21428571428571427</v>
      </c>
      <c r="BO76" s="67">
        <f>IFERROR(X76/J76,"0")</f>
        <v>0.21428571428571427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62</v>
      </c>
      <c r="X77" s="197">
        <f>IFERROR(SUM(X75:X76),"0")</f>
        <v>62</v>
      </c>
      <c r="Y77" s="197">
        <f>IFERROR(IF(Y75="",0,Y75),"0")+IFERROR(IF(Y76="",0,Y76),"0")</f>
        <v>1.10856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223.20000000000002</v>
      </c>
      <c r="X78" s="197">
        <f>IFERROR(SUMPRODUCT(X75:X76*H75:H76),"0")</f>
        <v>223.20000000000002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13</v>
      </c>
      <c r="X81" s="196">
        <f t="shared" ref="X81:X86" si="12">IFERROR(IF(W81="","",W81),"")</f>
        <v>13</v>
      </c>
      <c r="Y81" s="36">
        <f t="shared" ref="Y81:Y86" si="13">IFERROR(IF(W81="","",W81*0.01788),"")</f>
        <v>0.23244000000000001</v>
      </c>
      <c r="Z81" s="56"/>
      <c r="AA81" s="57"/>
      <c r="AE81" s="67"/>
      <c r="BB81" s="94" t="s">
        <v>74</v>
      </c>
      <c r="BL81" s="67">
        <f t="shared" ref="BL81:BL86" si="14">IFERROR(W81*I81,"0")</f>
        <v>58.879600000000003</v>
      </c>
      <c r="BM81" s="67">
        <f t="shared" ref="BM81:BM86" si="15">IFERROR(X81*I81,"0")</f>
        <v>58.879600000000003</v>
      </c>
      <c r="BN81" s="67">
        <f t="shared" ref="BN81:BN86" si="16">IFERROR(W81/J81,"0")</f>
        <v>0.18571428571428572</v>
      </c>
      <c r="BO81" s="67">
        <f t="shared" ref="BO81:BO86" si="17">IFERROR(X81/J81,"0")</f>
        <v>0.18571428571428572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35</v>
      </c>
      <c r="X82" s="196">
        <f t="shared" si="12"/>
        <v>35</v>
      </c>
      <c r="Y82" s="36">
        <f t="shared" si="13"/>
        <v>0.62580000000000002</v>
      </c>
      <c r="Z82" s="56"/>
      <c r="AA82" s="57"/>
      <c r="AE82" s="67"/>
      <c r="BB82" s="95" t="s">
        <v>74</v>
      </c>
      <c r="BL82" s="67">
        <f t="shared" si="14"/>
        <v>150.626</v>
      </c>
      <c r="BM82" s="67">
        <f t="shared" si="15"/>
        <v>150.626</v>
      </c>
      <c r="BN82" s="67">
        <f t="shared" si="16"/>
        <v>0.5</v>
      </c>
      <c r="BO82" s="67">
        <f t="shared" si="17"/>
        <v>0.5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108</v>
      </c>
      <c r="X83" s="196">
        <f t="shared" si="12"/>
        <v>108</v>
      </c>
      <c r="Y83" s="36">
        <f t="shared" si="13"/>
        <v>1.9310400000000001</v>
      </c>
      <c r="Z83" s="56"/>
      <c r="AA83" s="57"/>
      <c r="AE83" s="67"/>
      <c r="BB83" s="96" t="s">
        <v>74</v>
      </c>
      <c r="BL83" s="67">
        <f t="shared" si="14"/>
        <v>464.78880000000004</v>
      </c>
      <c r="BM83" s="67">
        <f t="shared" si="15"/>
        <v>464.78880000000004</v>
      </c>
      <c r="BN83" s="67">
        <f t="shared" si="16"/>
        <v>1.5428571428571429</v>
      </c>
      <c r="BO83" s="67">
        <f t="shared" si="17"/>
        <v>1.5428571428571429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12</v>
      </c>
      <c r="X85" s="196">
        <f t="shared" si="12"/>
        <v>12</v>
      </c>
      <c r="Y85" s="36">
        <f t="shared" si="13"/>
        <v>0.21456</v>
      </c>
      <c r="Z85" s="56"/>
      <c r="AA85" s="57"/>
      <c r="AE85" s="67"/>
      <c r="BB85" s="98" t="s">
        <v>74</v>
      </c>
      <c r="BL85" s="67">
        <f t="shared" si="14"/>
        <v>53.385600000000004</v>
      </c>
      <c r="BM85" s="67">
        <f t="shared" si="15"/>
        <v>53.385600000000004</v>
      </c>
      <c r="BN85" s="67">
        <f t="shared" si="16"/>
        <v>0.17142857142857143</v>
      </c>
      <c r="BO85" s="67">
        <f t="shared" si="17"/>
        <v>0.17142857142857143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57</v>
      </c>
      <c r="X86" s="196">
        <f t="shared" si="12"/>
        <v>57</v>
      </c>
      <c r="Y86" s="36">
        <f t="shared" si="13"/>
        <v>1.0191600000000001</v>
      </c>
      <c r="Z86" s="56"/>
      <c r="AA86" s="57"/>
      <c r="AE86" s="67"/>
      <c r="BB86" s="99" t="s">
        <v>74</v>
      </c>
      <c r="BL86" s="67">
        <f t="shared" si="14"/>
        <v>245.30520000000001</v>
      </c>
      <c r="BM86" s="67">
        <f t="shared" si="15"/>
        <v>245.30520000000001</v>
      </c>
      <c r="BN86" s="67">
        <f t="shared" si="16"/>
        <v>0.81428571428571428</v>
      </c>
      <c r="BO86" s="67">
        <f t="shared" si="17"/>
        <v>0.81428571428571428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225</v>
      </c>
      <c r="X87" s="197">
        <f>IFERROR(SUM(X81:X86),"0")</f>
        <v>225</v>
      </c>
      <c r="Y87" s="197">
        <f>IFERROR(IF(Y81="",0,Y81),"0")+IFERROR(IF(Y82="",0,Y82),"0")+IFERROR(IF(Y83="",0,Y83),"0")+IFERROR(IF(Y84="",0,Y84),"0")+IFERROR(IF(Y85="",0,Y85),"0")+IFERROR(IF(Y86="",0,Y86),"0")</f>
        <v>4.0230000000000006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820.68000000000006</v>
      </c>
      <c r="X88" s="197">
        <f>IFERROR(SUMPRODUCT(X81:X86*H81:H86),"0")</f>
        <v>820.68000000000006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1</v>
      </c>
      <c r="X91" s="196">
        <f>IFERROR(IF(W91="","",W91),"")</f>
        <v>1</v>
      </c>
      <c r="Y91" s="36">
        <f>IFERROR(IF(W91="","",W91*0.00936),"")</f>
        <v>9.3600000000000003E-3</v>
      </c>
      <c r="Z91" s="56"/>
      <c r="AA91" s="57"/>
      <c r="AE91" s="67"/>
      <c r="BB91" s="100" t="s">
        <v>74</v>
      </c>
      <c r="BL91" s="67">
        <f>IFERROR(W91*I91,"0")</f>
        <v>2.4912000000000001</v>
      </c>
      <c r="BM91" s="67">
        <f>IFERROR(X91*I91,"0")</f>
        <v>2.4912000000000001</v>
      </c>
      <c r="BN91" s="67">
        <f>IFERROR(W91/J91,"0")</f>
        <v>7.9365079365079361E-3</v>
      </c>
      <c r="BO91" s="67">
        <f>IFERROR(X91/J91,"0")</f>
        <v>7.9365079365079361E-3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25</v>
      </c>
      <c r="X92" s="196">
        <f>IFERROR(IF(W92="","",W92),"")</f>
        <v>25</v>
      </c>
      <c r="Y92" s="36">
        <f>IFERROR(IF(W92="","",W92*0.01788),"")</f>
        <v>0.44700000000000001</v>
      </c>
      <c r="Z92" s="56"/>
      <c r="AA92" s="57"/>
      <c r="AE92" s="67"/>
      <c r="BB92" s="101" t="s">
        <v>74</v>
      </c>
      <c r="BL92" s="67">
        <f>IFERROR(W92*I92,"0")</f>
        <v>106.1</v>
      </c>
      <c r="BM92" s="67">
        <f>IFERROR(X92*I92,"0")</f>
        <v>106.1</v>
      </c>
      <c r="BN92" s="67">
        <f>IFERROR(W92/J92,"0")</f>
        <v>0.35714285714285715</v>
      </c>
      <c r="BO92" s="67">
        <f>IFERROR(X92/J92,"0")</f>
        <v>0.35714285714285715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43</v>
      </c>
      <c r="X93" s="196">
        <f>IFERROR(IF(W93="","",W93),"")</f>
        <v>43</v>
      </c>
      <c r="Y93" s="36">
        <f>IFERROR(IF(W93="","",W93*0.0155),"")</f>
        <v>0.66649999999999998</v>
      </c>
      <c r="Z93" s="56"/>
      <c r="AA93" s="57"/>
      <c r="AE93" s="67"/>
      <c r="BB93" s="102" t="s">
        <v>74</v>
      </c>
      <c r="BL93" s="67">
        <f>IFERROR(W93*I93,"0")</f>
        <v>148.952</v>
      </c>
      <c r="BM93" s="67">
        <f>IFERROR(X93*I93,"0")</f>
        <v>148.952</v>
      </c>
      <c r="BN93" s="67">
        <f>IFERROR(W93/J93,"0")</f>
        <v>0.51190476190476186</v>
      </c>
      <c r="BO93" s="67">
        <f>IFERROR(X93/J93,"0")</f>
        <v>0.51190476190476186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69</v>
      </c>
      <c r="X94" s="197">
        <f>IFERROR(SUM(X91:X93),"0")</f>
        <v>69</v>
      </c>
      <c r="Y94" s="197">
        <f>IFERROR(IF(Y91="",0,Y91),"0")+IFERROR(IF(Y92="",0,Y92),"0")+IFERROR(IF(Y93="",0,Y93),"0")</f>
        <v>1.12286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224.6</v>
      </c>
      <c r="X95" s="197">
        <f>IFERROR(SUMPRODUCT(X91:X93*H91:H93),"0")</f>
        <v>224.6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7</v>
      </c>
      <c r="X98" s="196">
        <f>IFERROR(IF(W98="","",W98),"")</f>
        <v>7</v>
      </c>
      <c r="Y98" s="36">
        <f>IFERROR(IF(W98="","",W98*0.0155),"")</f>
        <v>0.1085</v>
      </c>
      <c r="Z98" s="56"/>
      <c r="AA98" s="57"/>
      <c r="AE98" s="67"/>
      <c r="BB98" s="103" t="s">
        <v>1</v>
      </c>
      <c r="BL98" s="67">
        <f>IFERROR(W98*I98,"0")</f>
        <v>50.397199999999998</v>
      </c>
      <c r="BM98" s="67">
        <f>IFERROR(X98*I98,"0")</f>
        <v>50.397199999999998</v>
      </c>
      <c r="BN98" s="67">
        <f>IFERROR(W98/J98,"0")</f>
        <v>8.3333333333333329E-2</v>
      </c>
      <c r="BO98" s="67">
        <f>IFERROR(X98/J98,"0")</f>
        <v>8.3333333333333329E-2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15</v>
      </c>
      <c r="X99" s="196">
        <f>IFERROR(IF(W99="","",W99),"")</f>
        <v>15</v>
      </c>
      <c r="Y99" s="36">
        <f>IFERROR(IF(W99="","",W99*0.0155),"")</f>
        <v>0.23249999999999998</v>
      </c>
      <c r="Z99" s="56"/>
      <c r="AA99" s="57"/>
      <c r="AE99" s="67"/>
      <c r="BB99" s="104" t="s">
        <v>1</v>
      </c>
      <c r="BL99" s="67">
        <f>IFERROR(W99*I99,"0")</f>
        <v>112.28999999999999</v>
      </c>
      <c r="BM99" s="67">
        <f>IFERROR(X99*I99,"0")</f>
        <v>112.28999999999999</v>
      </c>
      <c r="BN99" s="67">
        <f>IFERROR(W99/J99,"0")</f>
        <v>0.17857142857142858</v>
      </c>
      <c r="BO99" s="67">
        <f>IFERROR(X99/J99,"0")</f>
        <v>0.17857142857142858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21</v>
      </c>
      <c r="X101" s="196">
        <f>IFERROR(IF(W101="","",W101),"")</f>
        <v>21</v>
      </c>
      <c r="Y101" s="36">
        <f>IFERROR(IF(W101="","",W101*0.0155),"")</f>
        <v>0.32550000000000001</v>
      </c>
      <c r="Z101" s="56"/>
      <c r="AA101" s="57"/>
      <c r="AE101" s="67"/>
      <c r="BB101" s="106" t="s">
        <v>1</v>
      </c>
      <c r="BL101" s="67">
        <f>IFERROR(W101*I101,"0")</f>
        <v>157.20599999999999</v>
      </c>
      <c r="BM101" s="67">
        <f>IFERROR(X101*I101,"0")</f>
        <v>157.20599999999999</v>
      </c>
      <c r="BN101" s="67">
        <f>IFERROR(W101/J101,"0")</f>
        <v>0.25</v>
      </c>
      <c r="BO101" s="67">
        <f>IFERROR(X101/J101,"0")</f>
        <v>0.25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43</v>
      </c>
      <c r="X102" s="197">
        <f>IFERROR(SUM(X98:X101),"0")</f>
        <v>43</v>
      </c>
      <c r="Y102" s="197">
        <f>IFERROR(IF(Y98="",0,Y98),"0")+IFERROR(IF(Y99="",0,Y99),"0")+IFERROR(IF(Y100="",0,Y100),"0")+IFERROR(IF(Y101="",0,Y101),"0")</f>
        <v>0.66649999999999998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307.36</v>
      </c>
      <c r="X103" s="197">
        <f>IFERROR(SUMPRODUCT(X98:X101*H98:H101),"0")</f>
        <v>307.36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117</v>
      </c>
      <c r="X106" s="196">
        <f>IFERROR(IF(W106="","",W106),"")</f>
        <v>117</v>
      </c>
      <c r="Y106" s="36">
        <f>IFERROR(IF(W106="","",W106*0.01788),"")</f>
        <v>2.0919599999999998</v>
      </c>
      <c r="Z106" s="56"/>
      <c r="AA106" s="57"/>
      <c r="AE106" s="67"/>
      <c r="BB106" s="107" t="s">
        <v>74</v>
      </c>
      <c r="BL106" s="67">
        <f>IFERROR(W106*I106,"0")</f>
        <v>433.32119999999998</v>
      </c>
      <c r="BM106" s="67">
        <f>IFERROR(X106*I106,"0")</f>
        <v>433.32119999999998</v>
      </c>
      <c r="BN106" s="67">
        <f>IFERROR(W106/J106,"0")</f>
        <v>1.6714285714285715</v>
      </c>
      <c r="BO106" s="67">
        <f>IFERROR(X106/J106,"0")</f>
        <v>1.6714285714285715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120</v>
      </c>
      <c r="X107" s="196">
        <f>IFERROR(IF(W107="","",W107),"")</f>
        <v>120</v>
      </c>
      <c r="Y107" s="36">
        <f>IFERROR(IF(W107="","",W107*0.01788),"")</f>
        <v>2.1456</v>
      </c>
      <c r="Z107" s="56"/>
      <c r="AA107" s="57"/>
      <c r="AE107" s="67"/>
      <c r="BB107" s="108" t="s">
        <v>74</v>
      </c>
      <c r="BL107" s="67">
        <f>IFERROR(W107*I107,"0")</f>
        <v>444.43199999999996</v>
      </c>
      <c r="BM107" s="67">
        <f>IFERROR(X107*I107,"0")</f>
        <v>444.43199999999996</v>
      </c>
      <c r="BN107" s="67">
        <f>IFERROR(W107/J107,"0")</f>
        <v>1.7142857142857142</v>
      </c>
      <c r="BO107" s="67">
        <f>IFERROR(X107/J107,"0")</f>
        <v>1.7142857142857142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237</v>
      </c>
      <c r="X108" s="197">
        <f>IFERROR(SUM(X106:X107),"0")</f>
        <v>237</v>
      </c>
      <c r="Y108" s="197">
        <f>IFERROR(IF(Y106="",0,Y106),"0")+IFERROR(IF(Y107="",0,Y107),"0")</f>
        <v>4.2375600000000002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711</v>
      </c>
      <c r="X109" s="197">
        <f>IFERROR(SUMPRODUCT(X106:X107*H106:H107),"0")</f>
        <v>711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57</v>
      </c>
      <c r="X112" s="196">
        <f>IFERROR(IF(W112="","",W112),"")</f>
        <v>57</v>
      </c>
      <c r="Y112" s="36">
        <f>IFERROR(IF(W112="","",W112*0.01788),"")</f>
        <v>1.0191600000000001</v>
      </c>
      <c r="Z112" s="56"/>
      <c r="AA112" s="57"/>
      <c r="AE112" s="67"/>
      <c r="BB112" s="109" t="s">
        <v>74</v>
      </c>
      <c r="BL112" s="67">
        <f>IFERROR(W112*I112,"0")</f>
        <v>211.1052</v>
      </c>
      <c r="BM112" s="67">
        <f>IFERROR(X112*I112,"0")</f>
        <v>211.1052</v>
      </c>
      <c r="BN112" s="67">
        <f>IFERROR(W112/J112,"0")</f>
        <v>0.81428571428571428</v>
      </c>
      <c r="BO112" s="67">
        <f>IFERROR(X112/J112,"0")</f>
        <v>0.81428571428571428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57</v>
      </c>
      <c r="X113" s="197">
        <f>IFERROR(SUM(X112:X112),"0")</f>
        <v>57</v>
      </c>
      <c r="Y113" s="197">
        <f>IFERROR(IF(Y112="",0,Y112),"0")</f>
        <v>1.0191600000000001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171</v>
      </c>
      <c r="X114" s="197">
        <f>IFERROR(SUMPRODUCT(X112:X112*H112:H112),"0")</f>
        <v>171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25</v>
      </c>
      <c r="X120" s="196">
        <f>IFERROR(IF(W120="","",W120),"")</f>
        <v>25</v>
      </c>
      <c r="Y120" s="36">
        <f>IFERROR(IF(W120="","",W120*0.01788),"")</f>
        <v>0.44700000000000001</v>
      </c>
      <c r="Z120" s="56"/>
      <c r="AA120" s="57"/>
      <c r="AE120" s="67"/>
      <c r="BB120" s="113" t="s">
        <v>74</v>
      </c>
      <c r="BL120" s="67">
        <f>IFERROR(W120*I120,"0")</f>
        <v>82</v>
      </c>
      <c r="BM120" s="67">
        <f>IFERROR(X120*I120,"0")</f>
        <v>82</v>
      </c>
      <c r="BN120" s="67">
        <f>IFERROR(W120/J120,"0")</f>
        <v>0.35714285714285715</v>
      </c>
      <c r="BO120" s="67">
        <f>IFERROR(X120/J120,"0")</f>
        <v>0.35714285714285715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25</v>
      </c>
      <c r="X121" s="197">
        <f>IFERROR(SUM(X117:X120),"0")</f>
        <v>25</v>
      </c>
      <c r="Y121" s="197">
        <f>IFERROR(IF(Y117="",0,Y117),"0")+IFERROR(IF(Y118="",0,Y118),"0")+IFERROR(IF(Y119="",0,Y119),"0")+IFERROR(IF(Y120="",0,Y120),"0")</f>
        <v>0.44700000000000001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75</v>
      </c>
      <c r="X122" s="197">
        <f>IFERROR(SUMPRODUCT(X117:X120*H117:H120),"0")</f>
        <v>75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43</v>
      </c>
      <c r="X125" s="196">
        <f>IFERROR(IF(W125="","",W125),"")</f>
        <v>43</v>
      </c>
      <c r="Y125" s="36">
        <f>IFERROR(IF(W125="","",W125*0.01788),"")</f>
        <v>0.76883999999999997</v>
      </c>
      <c r="Z125" s="56"/>
      <c r="AA125" s="57"/>
      <c r="AE125" s="67"/>
      <c r="BB125" s="114" t="s">
        <v>74</v>
      </c>
      <c r="BL125" s="67">
        <f>IFERROR(W125*I125,"0")</f>
        <v>159.25479999999999</v>
      </c>
      <c r="BM125" s="67">
        <f>IFERROR(X125*I125,"0")</f>
        <v>159.25479999999999</v>
      </c>
      <c r="BN125" s="67">
        <f>IFERROR(W125/J125,"0")</f>
        <v>0.61428571428571432</v>
      </c>
      <c r="BO125" s="67">
        <f>IFERROR(X125/J125,"0")</f>
        <v>0.61428571428571432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43</v>
      </c>
      <c r="X126" s="197">
        <f>IFERROR(SUM(X125:X125),"0")</f>
        <v>43</v>
      </c>
      <c r="Y126" s="197">
        <f>IFERROR(IF(Y125="",0,Y125),"0")</f>
        <v>0.76883999999999997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129</v>
      </c>
      <c r="X127" s="197">
        <f>IFERROR(SUMPRODUCT(X125:X125*H125:H125),"0")</f>
        <v>129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3</v>
      </c>
      <c r="X155" s="196">
        <f>IFERROR(IF(W155="","",W155),"")</f>
        <v>3</v>
      </c>
      <c r="Y155" s="36">
        <f>IFERROR(IF(W155="","",W155*0.00866),"")</f>
        <v>2.5979999999999996E-2</v>
      </c>
      <c r="Z155" s="56"/>
      <c r="AA155" s="57"/>
      <c r="AE155" s="67"/>
      <c r="BB155" s="123" t="s">
        <v>1</v>
      </c>
      <c r="BL155" s="67">
        <f>IFERROR(W155*I155,"0")</f>
        <v>15.798</v>
      </c>
      <c r="BM155" s="67">
        <f>IFERROR(X155*I155,"0")</f>
        <v>15.798</v>
      </c>
      <c r="BN155" s="67">
        <f>IFERROR(W155/J155,"0")</f>
        <v>2.0833333333333332E-2</v>
      </c>
      <c r="BO155" s="67">
        <f>IFERROR(X155/J155,"0")</f>
        <v>2.0833333333333332E-2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3</v>
      </c>
      <c r="X157" s="197">
        <f>IFERROR(SUM(X153:X156),"0")</f>
        <v>3</v>
      </c>
      <c r="Y157" s="197">
        <f>IFERROR(IF(Y153="",0,Y153),"0")+IFERROR(IF(Y154="",0,Y154),"0")+IFERROR(IF(Y155="",0,Y155),"0")+IFERROR(IF(Y156="",0,Y156),"0")</f>
        <v>2.5979999999999996E-2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15</v>
      </c>
      <c r="X158" s="197">
        <f>IFERROR(SUMPRODUCT(X153:X156*H153:H156),"0")</f>
        <v>15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92</v>
      </c>
      <c r="X167" s="196">
        <f>IFERROR(IF(W167="","",W167),"")</f>
        <v>92</v>
      </c>
      <c r="Y167" s="36">
        <f>IFERROR(IF(W167="","",W167*0.01788),"")</f>
        <v>1.64496</v>
      </c>
      <c r="Z167" s="56"/>
      <c r="AA167" s="57"/>
      <c r="AE167" s="67"/>
      <c r="BB167" s="127" t="s">
        <v>74</v>
      </c>
      <c r="BL167" s="67">
        <f>IFERROR(W167*I167,"0")</f>
        <v>311.69599999999997</v>
      </c>
      <c r="BM167" s="67">
        <f>IFERROR(X167*I167,"0")</f>
        <v>311.69599999999997</v>
      </c>
      <c r="BN167" s="67">
        <f>IFERROR(W167/J167,"0")</f>
        <v>1.3142857142857143</v>
      </c>
      <c r="BO167" s="67">
        <f>IFERROR(X167/J167,"0")</f>
        <v>1.3142857142857143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112</v>
      </c>
      <c r="X169" s="197">
        <f>IFERROR(SUM(X167:X168),"0")</f>
        <v>112</v>
      </c>
      <c r="Y169" s="197">
        <f>IFERROR(IF(Y167="",0,Y167),"0")+IFERROR(IF(Y168="",0,Y168),"0")</f>
        <v>2.0025599999999999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336</v>
      </c>
      <c r="X170" s="197">
        <f>IFERROR(SUMPRODUCT(X167:X168*H167:H168),"0")</f>
        <v>336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5</v>
      </c>
      <c r="X183" s="196">
        <f>IFERROR(IF(W183="","",W183),"")</f>
        <v>5</v>
      </c>
      <c r="Y183" s="36">
        <f>IFERROR(IF(W183="","",W183*0.01788),"")</f>
        <v>8.9400000000000007E-2</v>
      </c>
      <c r="Z183" s="56"/>
      <c r="AA183" s="57"/>
      <c r="AE183" s="67"/>
      <c r="BB183" s="131" t="s">
        <v>74</v>
      </c>
      <c r="BL183" s="67">
        <f>IFERROR(W183*I183,"0")</f>
        <v>18.68</v>
      </c>
      <c r="BM183" s="67">
        <f>IFERROR(X183*I183,"0")</f>
        <v>18.68</v>
      </c>
      <c r="BN183" s="67">
        <f>IFERROR(W183/J183,"0")</f>
        <v>7.1428571428571425E-2</v>
      </c>
      <c r="BO183" s="67">
        <f>IFERROR(X183/J183,"0")</f>
        <v>7.1428571428571425E-2</v>
      </c>
    </row>
    <row r="184" spans="1:67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5</v>
      </c>
      <c r="X184" s="197">
        <f>IFERROR(SUM(X183:X183),"0")</f>
        <v>5</v>
      </c>
      <c r="Y184" s="197">
        <f>IFERROR(IF(Y183="",0,Y183),"0")</f>
        <v>8.9400000000000007E-2</v>
      </c>
      <c r="Z184" s="198"/>
      <c r="AA184" s="198"/>
    </row>
    <row r="185" spans="1:67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15</v>
      </c>
      <c r="X185" s="197">
        <f>IFERROR(SUMPRODUCT(X183:X183*H183:H183),"0")</f>
        <v>15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1</v>
      </c>
      <c r="X195" s="196">
        <f>IFERROR(IF(W195="","",W195),"")</f>
        <v>1</v>
      </c>
      <c r="Y195" s="36">
        <f>IFERROR(IF(W195="","",W195*0.0155),"")</f>
        <v>1.55E-2</v>
      </c>
      <c r="Z195" s="56"/>
      <c r="AA195" s="57"/>
      <c r="AE195" s="67"/>
      <c r="BB195" s="134" t="s">
        <v>1</v>
      </c>
      <c r="BL195" s="67">
        <f>IFERROR(W195*I195,"0")</f>
        <v>5.87</v>
      </c>
      <c r="BM195" s="67">
        <f>IFERROR(X195*I195,"0")</f>
        <v>5.87</v>
      </c>
      <c r="BN195" s="67">
        <f>IFERROR(W195/J195,"0")</f>
        <v>1.1904761904761904E-2</v>
      </c>
      <c r="BO195" s="67">
        <f>IFERROR(X195/J195,"0")</f>
        <v>1.1904761904761904E-2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1</v>
      </c>
      <c r="X198" s="197">
        <f>IFERROR(SUM(X195:X197),"0")</f>
        <v>1</v>
      </c>
      <c r="Y198" s="197">
        <f>IFERROR(IF(Y195="",0,Y195),"0")+IFERROR(IF(Y196="",0,Y196),"0")+IFERROR(IF(Y197="",0,Y197),"0")</f>
        <v>1.55E-2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5.6</v>
      </c>
      <c r="X199" s="197">
        <f>IFERROR(SUMPRODUCT(X195:X197*H195:H197),"0")</f>
        <v>5.6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8</v>
      </c>
      <c r="X205" s="196">
        <f t="shared" si="18"/>
        <v>8</v>
      </c>
      <c r="Y205" s="36">
        <f t="shared" si="19"/>
        <v>0.124</v>
      </c>
      <c r="Z205" s="56"/>
      <c r="AA205" s="57"/>
      <c r="AE205" s="67"/>
      <c r="BB205" s="140" t="s">
        <v>1</v>
      </c>
      <c r="BL205" s="67">
        <f t="shared" si="20"/>
        <v>46.96</v>
      </c>
      <c r="BM205" s="67">
        <f t="shared" si="21"/>
        <v>46.96</v>
      </c>
      <c r="BN205" s="67">
        <f t="shared" si="22"/>
        <v>9.5238095238095233E-2</v>
      </c>
      <c r="BO205" s="67">
        <f t="shared" si="23"/>
        <v>9.5238095238095233E-2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8</v>
      </c>
      <c r="X208" s="197">
        <f>IFERROR(SUM(X202:X207),"0")</f>
        <v>8</v>
      </c>
      <c r="Y208" s="197">
        <f>IFERROR(IF(Y202="",0,Y202),"0")+IFERROR(IF(Y203="",0,Y203),"0")+IFERROR(IF(Y204="",0,Y204),"0")+IFERROR(IF(Y205="",0,Y205),"0")+IFERROR(IF(Y206="",0,Y206),"0")+IFERROR(IF(Y207="",0,Y207),"0")</f>
        <v>0.124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44.8</v>
      </c>
      <c r="X209" s="197">
        <f>IFERROR(SUMPRODUCT(X202:X207*H202:H207),"0")</f>
        <v>44.8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3</v>
      </c>
      <c r="X213" s="196">
        <f>IFERROR(IF(W213="","",W213),"")</f>
        <v>3</v>
      </c>
      <c r="Y213" s="36">
        <f>IFERROR(IF(W213="","",W213*0.0155),"")</f>
        <v>4.65E-2</v>
      </c>
      <c r="Z213" s="56"/>
      <c r="AA213" s="57"/>
      <c r="AE213" s="67"/>
      <c r="BB213" s="144" t="s">
        <v>1</v>
      </c>
      <c r="BL213" s="67">
        <f>IFERROR(W213*I213,"0")</f>
        <v>22.41</v>
      </c>
      <c r="BM213" s="67">
        <f>IFERROR(X213*I213,"0")</f>
        <v>22.41</v>
      </c>
      <c r="BN213" s="67">
        <f>IFERROR(W213/J213,"0")</f>
        <v>3.5714285714285712E-2</v>
      </c>
      <c r="BO213" s="67">
        <f>IFERROR(X213/J213,"0")</f>
        <v>3.5714285714285712E-2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3</v>
      </c>
      <c r="X216" s="197">
        <f>IFERROR(SUM(X212:X215),"0")</f>
        <v>3</v>
      </c>
      <c r="Y216" s="197">
        <f>IFERROR(IF(Y212="",0,Y212),"0")+IFERROR(IF(Y213="",0,Y213),"0")+IFERROR(IF(Y214="",0,Y214),"0")+IFERROR(IF(Y215="",0,Y215),"0")</f>
        <v>4.65E-2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21.6</v>
      </c>
      <c r="X217" s="197">
        <f>IFERROR(SUMPRODUCT(X212:X215*H212:H215),"0")</f>
        <v>21.6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hidden="1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hidden="1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hidden="1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hidden="1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19</v>
      </c>
      <c r="X265" s="196">
        <f>IFERROR(IF(W265="","",W265),"")</f>
        <v>19</v>
      </c>
      <c r="Y265" s="36">
        <f>IFERROR(IF(W265="","",W265*0.00936),"")</f>
        <v>0.17784</v>
      </c>
      <c r="Z265" s="56"/>
      <c r="AA265" s="57"/>
      <c r="AE265" s="67"/>
      <c r="BB265" s="159" t="s">
        <v>74</v>
      </c>
      <c r="BL265" s="67">
        <f>IFERROR(W265*I265,"0")</f>
        <v>54.921399999999998</v>
      </c>
      <c r="BM265" s="67">
        <f>IFERROR(X265*I265,"0")</f>
        <v>54.921399999999998</v>
      </c>
      <c r="BN265" s="67">
        <f>IFERROR(W265/J265,"0")</f>
        <v>0.15079365079365079</v>
      </c>
      <c r="BO265" s="67">
        <f>IFERROR(X265/J265,"0")</f>
        <v>0.15079365079365079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67</v>
      </c>
      <c r="X267" s="196">
        <f>IFERROR(IF(W267="","",W267),"")</f>
        <v>67</v>
      </c>
      <c r="Y267" s="36">
        <f>IFERROR(IF(W267="","",W267*0.0155),"")</f>
        <v>1.0385</v>
      </c>
      <c r="Z267" s="56"/>
      <c r="AA267" s="57"/>
      <c r="AE267" s="67"/>
      <c r="BB267" s="161" t="s">
        <v>74</v>
      </c>
      <c r="BL267" s="67">
        <f>IFERROR(W267*I267,"0")</f>
        <v>350.745</v>
      </c>
      <c r="BM267" s="67">
        <f>IFERROR(X267*I267,"0")</f>
        <v>350.745</v>
      </c>
      <c r="BN267" s="67">
        <f>IFERROR(W267/J267,"0")</f>
        <v>0.79761904761904767</v>
      </c>
      <c r="BO267" s="67">
        <f>IFERROR(X267/J267,"0")</f>
        <v>0.79761904761904767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86</v>
      </c>
      <c r="X269" s="197">
        <f>IFERROR(SUM(X265:X268),"0")</f>
        <v>86</v>
      </c>
      <c r="Y269" s="197">
        <f>IFERROR(IF(Y265="",0,Y265),"0")+IFERROR(IF(Y266="",0,Y266),"0")+IFERROR(IF(Y267="",0,Y267),"0")+IFERROR(IF(Y268="",0,Y268),"0")</f>
        <v>1.21634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386.3</v>
      </c>
      <c r="X270" s="197">
        <f>IFERROR(SUMPRODUCT(X265:X268*H265:H268),"0")</f>
        <v>386.3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76</v>
      </c>
      <c r="X273" s="196">
        <f t="shared" si="24"/>
        <v>76</v>
      </c>
      <c r="Y273" s="36">
        <f t="shared" si="25"/>
        <v>0.71135999999999999</v>
      </c>
      <c r="Z273" s="56"/>
      <c r="AA273" s="57"/>
      <c r="AE273" s="67"/>
      <c r="BB273" s="164" t="s">
        <v>74</v>
      </c>
      <c r="BL273" s="67">
        <f t="shared" si="26"/>
        <v>242.59200000000001</v>
      </c>
      <c r="BM273" s="67">
        <f t="shared" si="27"/>
        <v>242.59200000000001</v>
      </c>
      <c r="BN273" s="67">
        <f t="shared" si="28"/>
        <v>0.60317460317460314</v>
      </c>
      <c r="BO273" s="67">
        <f t="shared" si="29"/>
        <v>0.60317460317460314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11</v>
      </c>
      <c r="X274" s="196">
        <f t="shared" si="24"/>
        <v>11</v>
      </c>
      <c r="Y274" s="36">
        <f t="shared" si="25"/>
        <v>0.10296</v>
      </c>
      <c r="Z274" s="56"/>
      <c r="AA274" s="57"/>
      <c r="AE274" s="67"/>
      <c r="BB274" s="165" t="s">
        <v>74</v>
      </c>
      <c r="BL274" s="67">
        <f t="shared" si="26"/>
        <v>42.811999999999998</v>
      </c>
      <c r="BM274" s="67">
        <f t="shared" si="27"/>
        <v>42.811999999999998</v>
      </c>
      <c r="BN274" s="67">
        <f t="shared" si="28"/>
        <v>8.7301587301587297E-2</v>
      </c>
      <c r="BO274" s="67">
        <f t="shared" si="29"/>
        <v>8.7301587301587297E-2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213</v>
      </c>
      <c r="X275" s="196">
        <f t="shared" si="24"/>
        <v>213</v>
      </c>
      <c r="Y275" s="36">
        <f t="shared" si="25"/>
        <v>1.9936800000000001</v>
      </c>
      <c r="Z275" s="56"/>
      <c r="AA275" s="57"/>
      <c r="AE275" s="67"/>
      <c r="BB275" s="166" t="s">
        <v>74</v>
      </c>
      <c r="BL275" s="67">
        <f t="shared" si="26"/>
        <v>828.99599999999998</v>
      </c>
      <c r="BM275" s="67">
        <f t="shared" si="27"/>
        <v>828.99599999999998</v>
      </c>
      <c r="BN275" s="67">
        <f t="shared" si="28"/>
        <v>1.6904761904761905</v>
      </c>
      <c r="BO275" s="67">
        <f t="shared" si="29"/>
        <v>1.6904761904761905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4</v>
      </c>
      <c r="X278" s="196">
        <f t="shared" si="24"/>
        <v>4</v>
      </c>
      <c r="Y278" s="36">
        <f t="shared" si="25"/>
        <v>3.7440000000000001E-2</v>
      </c>
      <c r="Z278" s="56"/>
      <c r="AA278" s="57"/>
      <c r="AE278" s="67"/>
      <c r="BB278" s="169" t="s">
        <v>74</v>
      </c>
      <c r="BL278" s="67">
        <f t="shared" si="26"/>
        <v>14.768000000000001</v>
      </c>
      <c r="BM278" s="67">
        <f t="shared" si="27"/>
        <v>14.768000000000001</v>
      </c>
      <c r="BN278" s="67">
        <f t="shared" si="28"/>
        <v>3.1746031746031744E-2</v>
      </c>
      <c r="BO278" s="67">
        <f t="shared" si="29"/>
        <v>3.1746031746031744E-2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41</v>
      </c>
      <c r="X281" s="196">
        <f t="shared" si="24"/>
        <v>41</v>
      </c>
      <c r="Y281" s="36">
        <f>IFERROR(IF(W281="","",W281*0.00936),"")</f>
        <v>0.38375999999999999</v>
      </c>
      <c r="Z281" s="56"/>
      <c r="AA281" s="57"/>
      <c r="AE281" s="67"/>
      <c r="BB281" s="172" t="s">
        <v>74</v>
      </c>
      <c r="BL281" s="67">
        <f t="shared" si="26"/>
        <v>159.572</v>
      </c>
      <c r="BM281" s="67">
        <f t="shared" si="27"/>
        <v>159.572</v>
      </c>
      <c r="BN281" s="67">
        <f t="shared" si="28"/>
        <v>0.32539682539682541</v>
      </c>
      <c r="BO281" s="67">
        <f t="shared" si="29"/>
        <v>0.32539682539682541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7</v>
      </c>
      <c r="X282" s="196">
        <f t="shared" si="24"/>
        <v>7</v>
      </c>
      <c r="Y282" s="36">
        <f>IFERROR(IF(W282="","",W282*0.00936),"")</f>
        <v>6.5519999999999995E-2</v>
      </c>
      <c r="Z282" s="56"/>
      <c r="AA282" s="57"/>
      <c r="AE282" s="67"/>
      <c r="BB282" s="173" t="s">
        <v>74</v>
      </c>
      <c r="BL282" s="67">
        <f t="shared" si="26"/>
        <v>22.344000000000001</v>
      </c>
      <c r="BM282" s="67">
        <f t="shared" si="27"/>
        <v>22.344000000000001</v>
      </c>
      <c r="BN282" s="67">
        <f t="shared" si="28"/>
        <v>5.5555555555555552E-2</v>
      </c>
      <c r="BO282" s="67">
        <f t="shared" si="29"/>
        <v>5.5555555555555552E-2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352</v>
      </c>
      <c r="X295" s="197">
        <f>IFERROR(SUM(X272:X294),"0")</f>
        <v>352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3.2947199999999999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1243.5</v>
      </c>
      <c r="X296" s="197">
        <f>IFERROR(SUMPRODUCT(X272:X294*H272:H294),"0")</f>
        <v>1243.5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6333.2000000000007</v>
      </c>
      <c r="X297" s="197">
        <f>IFERROR(X24+X33+X41+X51+X61+X67+X72+X78+X88+X95+X103+X109+X114+X122+X127+X133+X138+X145+X150+X158+X163+X170+X175+X180+X185+X192+X199+X209+X217+X222+X228+X234+X240+X245+X253+X258+X263+X270+X296,"0")</f>
        <v>6333.2000000000007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7078.7428</v>
      </c>
      <c r="X298" s="197">
        <f>IFERROR(SUM(BM22:BM294),"0")</f>
        <v>7078.7428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7578.7428</v>
      </c>
      <c r="X300" s="197">
        <f>GrossWeightTotalR+PalletQtyTotalR*25</f>
        <v>7578.7428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1743</v>
      </c>
      <c r="X301" s="197">
        <f>IFERROR(X23+X32+X40+X50+X60+X66+X71+X77+X87+X94+X102+X108+X113+X121+X126+X132+X137+X144+X149+X157+X162+X169+X174+X179+X184+X191+X198+X208+X216+X221+X227+X233+X239+X244+X252+X257+X262+X269+X295,"0")</f>
        <v>1743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24.266280000000002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168</v>
      </c>
      <c r="D307" s="46">
        <f>IFERROR(W36*H36,"0")+IFERROR(W37*H37,"0")+IFERROR(W38*H38,"0")+IFERROR(W39*H39,"0")</f>
        <v>126</v>
      </c>
      <c r="E307" s="46">
        <f>IFERROR(W44*H44,"0")+IFERROR(W45*H45,"0")+IFERROR(W46*H46,"0")+IFERROR(W47*H47,"0")+IFERROR(W48*H48,"0")+IFERROR(W49*H49,"0")</f>
        <v>50.4</v>
      </c>
      <c r="F307" s="46">
        <f>IFERROR(W54*H54,"0")+IFERROR(W55*H55,"0")+IFERROR(W56*H56,"0")+IFERROR(W57*H57,"0")+IFERROR(W58*H58,"0")+IFERROR(W59*H59,"0")</f>
        <v>244.16</v>
      </c>
      <c r="G307" s="46">
        <f>IFERROR(W64*H64,"0")+IFERROR(W65*H65,"0")</f>
        <v>1015</v>
      </c>
      <c r="H307" s="46">
        <f>IFERROR(W70*H70,"0")</f>
        <v>0</v>
      </c>
      <c r="I307" s="46">
        <f>IFERROR(W75*H75,"0")+IFERROR(W76*H76,"0")</f>
        <v>223.20000000000002</v>
      </c>
      <c r="J307" s="46">
        <f>IFERROR(W81*H81,"0")+IFERROR(W82*H82,"0")+IFERROR(W83*H83,"0")+IFERROR(W84*H84,"0")+IFERROR(W85*H85,"0")+IFERROR(W86*H86,"0")</f>
        <v>820.68000000000006</v>
      </c>
      <c r="K307" s="46">
        <f>IFERROR(W91*H91,"0")+IFERROR(W92*H92,"0")+IFERROR(W93*H93,"0")</f>
        <v>224.6</v>
      </c>
      <c r="L307" s="46">
        <f>IFERROR(W98*H98,"0")+IFERROR(W99*H99,"0")+IFERROR(W100*H100,"0")+IFERROR(W101*H101,"0")</f>
        <v>307.36</v>
      </c>
      <c r="M307" s="193"/>
      <c r="N307" s="46">
        <f>IFERROR(W106*H106,"0")+IFERROR(W107*H107,"0")</f>
        <v>711</v>
      </c>
      <c r="O307" s="46">
        <f>IFERROR(W112*H112,"0")</f>
        <v>171</v>
      </c>
      <c r="P307" s="46">
        <f>IFERROR(W117*H117,"0")+IFERROR(W118*H118,"0")+IFERROR(W119*H119,"0")+IFERROR(W120*H120,"0")</f>
        <v>75</v>
      </c>
      <c r="Q307" s="46">
        <f>IFERROR(W125*H125,"0")</f>
        <v>129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15</v>
      </c>
      <c r="W307" s="46">
        <f>IFERROR(W167*H167,"0")+IFERROR(W168*H168,"0")</f>
        <v>336</v>
      </c>
      <c r="X307" s="46">
        <f>IFERROR(W173*H173,"0")</f>
        <v>0</v>
      </c>
      <c r="Y307" s="46">
        <f>IFERROR(W178*H178,"0")</f>
        <v>0</v>
      </c>
      <c r="Z307" s="46">
        <f>IFERROR(W183*H183,"0")</f>
        <v>15</v>
      </c>
      <c r="AA307" s="46">
        <f>IFERROR(W189*H189,"0")+IFERROR(W190*H190,"0")</f>
        <v>0</v>
      </c>
      <c r="AB307" s="46">
        <f>IFERROR(W195*H195,"0")+IFERROR(W196*H196,"0")+IFERROR(W197*H197,"0")</f>
        <v>5.6</v>
      </c>
      <c r="AC307" s="46">
        <f>IFERROR(W202*H202,"0")+IFERROR(W203*H203,"0")+IFERROR(W204*H204,"0")+IFERROR(W205*H205,"0")+IFERROR(W206*H206,"0")+IFERROR(W207*H207,"0")</f>
        <v>44.8</v>
      </c>
      <c r="AD307" s="46">
        <f>IFERROR(W212*H212,"0")+IFERROR(W213*H213,"0")+IFERROR(W214*H214,"0")+IFERROR(W215*H215,"0")</f>
        <v>21.6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1629.8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1779.52</v>
      </c>
      <c r="B310" s="60">
        <f>SUMPRODUCT(--(BB:BB="ПГП"),--(V:V="кор"),H:H,X:X)+SUMPRODUCT(--(BB:BB="ПГП"),--(V:V="кг"),X:X)</f>
        <v>4553.68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5,00"/>
        <filter val="1 243,50"/>
        <filter val="1 743,00"/>
        <filter val="1,00"/>
        <filter val="108,00"/>
        <filter val="11,00"/>
        <filter val="112,00"/>
        <filter val="117,00"/>
        <filter val="12,00"/>
        <filter val="120,00"/>
        <filter val="126,00"/>
        <filter val="129,00"/>
        <filter val="13,00"/>
        <filter val="15,00"/>
        <filter val="168,00"/>
        <filter val="171,00"/>
        <filter val="18,00"/>
        <filter val="19,00"/>
        <filter val="2,00"/>
        <filter val="20"/>
        <filter val="20,00"/>
        <filter val="203,00"/>
        <filter val="21,00"/>
        <filter val="21,60"/>
        <filter val="213,00"/>
        <filter val="22,00"/>
        <filter val="223,20"/>
        <filter val="224,60"/>
        <filter val="225,00"/>
        <filter val="237,00"/>
        <filter val="24,00"/>
        <filter val="244,16"/>
        <filter val="25,00"/>
        <filter val="28,00"/>
        <filter val="3,00"/>
        <filter val="307,36"/>
        <filter val="336,00"/>
        <filter val="34,00"/>
        <filter val="35,00"/>
        <filter val="352,00"/>
        <filter val="386,30"/>
        <filter val="4,00"/>
        <filter val="41,00"/>
        <filter val="42,00"/>
        <filter val="43,00"/>
        <filter val="44,80"/>
        <filter val="45,00"/>
        <filter val="47,00"/>
        <filter val="5,00"/>
        <filter val="5,60"/>
        <filter val="50,40"/>
        <filter val="57,00"/>
        <filter val="6 333,20"/>
        <filter val="62,00"/>
        <filter val="67,00"/>
        <filter val="69,00"/>
        <filter val="7 078,74"/>
        <filter val="7 578,74"/>
        <filter val="7,00"/>
        <filter val="711,00"/>
        <filter val="75,00"/>
        <filter val="76,00"/>
        <filter val="8,00"/>
        <filter val="820,68"/>
        <filter val="86,00"/>
        <filter val="92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