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1274FA-B929-422D-AC36-D89611EAF0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Y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95" i="1" l="1"/>
  <c r="BM195" i="1"/>
  <c r="Y195" i="1"/>
  <c r="BO199" i="1"/>
  <c r="BM199" i="1"/>
  <c r="Y199" i="1"/>
  <c r="BO233" i="1"/>
  <c r="BM233" i="1"/>
  <c r="Y233" i="1"/>
  <c r="BO258" i="1"/>
  <c r="BM258" i="1"/>
  <c r="Y258" i="1"/>
  <c r="BO286" i="1"/>
  <c r="BM286" i="1"/>
  <c r="Y28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W549" i="1"/>
  <c r="Y28" i="1"/>
  <c r="BM28" i="1"/>
  <c r="Y57" i="1"/>
  <c r="BM57" i="1"/>
  <c r="Y65" i="1"/>
  <c r="BM65" i="1"/>
  <c r="Y73" i="1"/>
  <c r="BM73" i="1"/>
  <c r="Y81" i="1"/>
  <c r="BM81" i="1"/>
  <c r="Y91" i="1"/>
  <c r="BM91" i="1"/>
  <c r="X103" i="1"/>
  <c r="Y107" i="1"/>
  <c r="BM107" i="1"/>
  <c r="Y115" i="1"/>
  <c r="BM115" i="1"/>
  <c r="Y125" i="1"/>
  <c r="BM125" i="1"/>
  <c r="Y136" i="1"/>
  <c r="BM136" i="1"/>
  <c r="Y151" i="1"/>
  <c r="BM151" i="1"/>
  <c r="Y159" i="1"/>
  <c r="BM159" i="1"/>
  <c r="Y176" i="1"/>
  <c r="BM176" i="1"/>
  <c r="X201" i="1"/>
  <c r="Y194" i="1"/>
  <c r="BM194" i="1"/>
  <c r="BO198" i="1"/>
  <c r="BM198" i="1"/>
  <c r="Y198" i="1"/>
  <c r="BO218" i="1"/>
  <c r="BM218" i="1"/>
  <c r="Y218" i="1"/>
  <c r="BO246" i="1"/>
  <c r="BM246" i="1"/>
  <c r="Y246" i="1"/>
  <c r="BO268" i="1"/>
  <c r="BM268" i="1"/>
  <c r="Y268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1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Y478" i="1" s="1"/>
  <c r="X494" i="1"/>
  <c r="BO490" i="1"/>
  <c r="BM490" i="1"/>
  <c r="Y490" i="1"/>
  <c r="BO524" i="1"/>
  <c r="BM524" i="1"/>
  <c r="Y524" i="1"/>
  <c r="BO526" i="1"/>
  <c r="BM526" i="1"/>
  <c r="Y526" i="1"/>
  <c r="Y22" i="1"/>
  <c r="BM22" i="1"/>
  <c r="X34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X121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7" i="1"/>
  <c r="BM157" i="1"/>
  <c r="Y164" i="1"/>
  <c r="BM164" i="1"/>
  <c r="BO164" i="1"/>
  <c r="Y174" i="1"/>
  <c r="BM174" i="1"/>
  <c r="BO174" i="1"/>
  <c r="Y182" i="1"/>
  <c r="BM182" i="1"/>
  <c r="Y187" i="1"/>
  <c r="BM187" i="1"/>
  <c r="Y188" i="1"/>
  <c r="BM188" i="1"/>
  <c r="Y192" i="1"/>
  <c r="BM192" i="1"/>
  <c r="Y205" i="1"/>
  <c r="BM205" i="1"/>
  <c r="Y208" i="1"/>
  <c r="BM208" i="1"/>
  <c r="Y209" i="1"/>
  <c r="BM209" i="1"/>
  <c r="Y216" i="1"/>
  <c r="BM216" i="1"/>
  <c r="Y224" i="1"/>
  <c r="BM224" i="1"/>
  <c r="X235" i="1"/>
  <c r="Y231" i="1"/>
  <c r="BM231" i="1"/>
  <c r="Y240" i="1"/>
  <c r="BM240" i="1"/>
  <c r="Y244" i="1"/>
  <c r="BM244" i="1"/>
  <c r="Y248" i="1"/>
  <c r="BM248" i="1"/>
  <c r="Y256" i="1"/>
  <c r="BM256" i="1"/>
  <c r="Y262" i="1"/>
  <c r="BM262" i="1"/>
  <c r="Y266" i="1"/>
  <c r="BM266" i="1"/>
  <c r="Y270" i="1"/>
  <c r="BM270" i="1"/>
  <c r="X278" i="1"/>
  <c r="Y276" i="1"/>
  <c r="BM276" i="1"/>
  <c r="X277" i="1"/>
  <c r="Y282" i="1"/>
  <c r="BM282" i="1"/>
  <c r="Y288" i="1"/>
  <c r="BM288" i="1"/>
  <c r="O555" i="1"/>
  <c r="Y295" i="1"/>
  <c r="BM295" i="1"/>
  <c r="BO297" i="1"/>
  <c r="BM297" i="1"/>
  <c r="BO303" i="1"/>
  <c r="BM303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F9" i="1"/>
  <c r="J9" i="1"/>
  <c r="F10" i="1"/>
  <c r="X25" i="1"/>
  <c r="X35" i="1"/>
  <c r="X39" i="1"/>
  <c r="X43" i="1"/>
  <c r="X47" i="1"/>
  <c r="X53" i="1"/>
  <c r="X61" i="1"/>
  <c r="X86" i="1"/>
  <c r="X94" i="1"/>
  <c r="X104" i="1"/>
  <c r="X120" i="1"/>
  <c r="X130" i="1"/>
  <c r="X139" i="1"/>
  <c r="X147" i="1"/>
  <c r="X160" i="1"/>
  <c r="X167" i="1"/>
  <c r="X171" i="1"/>
  <c r="X179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Y289" i="1"/>
  <c r="BO287" i="1"/>
  <c r="BM287" i="1"/>
  <c r="Y287" i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I555" i="1"/>
  <c r="H9" i="1"/>
  <c r="B555" i="1"/>
  <c r="W547" i="1"/>
  <c r="W548" i="1" s="1"/>
  <c r="Y23" i="1"/>
  <c r="Y24" i="1" s="1"/>
  <c r="BM23" i="1"/>
  <c r="X24" i="1"/>
  <c r="W54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2" i="1"/>
  <c r="Y263" i="1"/>
  <c r="BM263" i="1"/>
  <c r="Y265" i="1"/>
  <c r="BM265" i="1"/>
  <c r="Y267" i="1"/>
  <c r="X271" i="1"/>
  <c r="BO275" i="1"/>
  <c r="BM275" i="1"/>
  <c r="Y275" i="1"/>
  <c r="Y277" i="1" s="1"/>
  <c r="BO281" i="1"/>
  <c r="BM281" i="1"/>
  <c r="Y281" i="1"/>
  <c r="X290" i="1"/>
  <c r="X289" i="1"/>
  <c r="BO294" i="1"/>
  <c r="BM294" i="1"/>
  <c r="Y294" i="1"/>
  <c r="BO298" i="1"/>
  <c r="BM298" i="1"/>
  <c r="Y298" i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X369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178" i="1" l="1"/>
  <c r="Y139" i="1"/>
  <c r="Y345" i="1"/>
  <c r="Y300" i="1"/>
  <c r="Y369" i="1"/>
  <c r="Y519" i="1"/>
  <c r="Y160" i="1"/>
  <c r="X546" i="1"/>
  <c r="X548" i="1" s="1"/>
  <c r="Y86" i="1"/>
  <c r="Y493" i="1"/>
  <c r="Y419" i="1"/>
  <c r="Y338" i="1"/>
  <c r="Y271" i="1"/>
  <c r="Y259" i="1"/>
  <c r="Y252" i="1"/>
  <c r="Y235" i="1"/>
  <c r="Y220" i="1"/>
  <c r="Y210" i="1"/>
  <c r="Y130" i="1"/>
  <c r="Y103" i="1"/>
  <c r="Y93" i="1"/>
  <c r="Y53" i="1"/>
  <c r="X547" i="1"/>
  <c r="Y34" i="1"/>
  <c r="Y528" i="1"/>
  <c r="Y364" i="1"/>
  <c r="Y536" i="1"/>
  <c r="X549" i="1"/>
  <c r="Y487" i="1"/>
  <c r="Y473" i="1"/>
  <c r="Y451" i="1"/>
  <c r="Y201" i="1"/>
  <c r="Y120" i="1"/>
  <c r="Y511" i="1"/>
  <c r="Y376" i="1"/>
  <c r="Y351" i="1"/>
  <c r="Y316" i="1"/>
  <c r="Y409" i="1"/>
  <c r="Y403" i="1"/>
  <c r="Y283" i="1"/>
  <c r="X545" i="1"/>
  <c r="Y550" i="1" l="1"/>
</calcChain>
</file>

<file path=xl/sharedStrings.xml><?xml version="1.0" encoding="utf-8"?>
<sst xmlns="http://schemas.openxmlformats.org/spreadsheetml/2006/main" count="2360" uniqueCount="773">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</sst>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772</v>
      </c>
      <c r="I5" s="415"/>
      <c r="J5" s="415"/>
      <c r="K5" s="415"/>
      <c r="L5" s="416"/>
      <c r="M5" s="58"/>
      <c r="O5" s="24" t="s">
        <v>10</v>
      </c>
      <c r="P5" s="763">
        <v>45453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14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0.33333333333333331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120</v>
      </c>
      <c r="X51" s="381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315</v>
      </c>
      <c r="X52" s="381">
        <f>IFERROR(IF(W52="",0,CEILING((W52/$H52),1)*$H52),"")</f>
        <v>315.90000000000003</v>
      </c>
      <c r="Y52" s="36">
        <f>IFERROR(IF(X52=0,"",ROUNDUP(X52/H52,0)*0.00753),"")</f>
        <v>0.88101000000000007</v>
      </c>
      <c r="Z52" s="56"/>
      <c r="AA52" s="57"/>
      <c r="AE52" s="64"/>
      <c r="BB52" s="78" t="s">
        <v>1</v>
      </c>
      <c r="BL52" s="64">
        <f>IFERROR(W52*I52/H52,"0")</f>
        <v>338.33333333333331</v>
      </c>
      <c r="BM52" s="64">
        <f>IFERROR(X52*I52/H52,"0")</f>
        <v>339.3</v>
      </c>
      <c r="BN52" s="64">
        <f>IFERROR(1/J52*(W52/H52),"0")</f>
        <v>0.74786324786324776</v>
      </c>
      <c r="BO52" s="64">
        <f>IFERROR(1/J52*(X52/H52),"0")</f>
        <v>0.75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127.77777777777777</v>
      </c>
      <c r="X53" s="382">
        <f>IFERROR(X51/H51,"0")+IFERROR(X52/H52,"0")</f>
        <v>129</v>
      </c>
      <c r="Y53" s="382">
        <f>IFERROR(IF(Y51="",0,Y51),"0")+IFERROR(IF(Y52="",0,Y52),"0")</f>
        <v>1.14201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435</v>
      </c>
      <c r="X54" s="382">
        <f>IFERROR(SUM(X51:X52),"0")</f>
        <v>445.50000000000006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600</v>
      </c>
      <c r="X57" s="381">
        <f>IFERROR(IF(W57="",0,CEILING((W57/$H57),1)*$H57),"")</f>
        <v>604.80000000000007</v>
      </c>
      <c r="Y57" s="36">
        <f>IFERROR(IF(X57=0,"",ROUNDUP(X57/H57,0)*0.02175),"")</f>
        <v>1.218</v>
      </c>
      <c r="Z57" s="56"/>
      <c r="AA57" s="57"/>
      <c r="AE57" s="64"/>
      <c r="BB57" s="79" t="s">
        <v>1</v>
      </c>
      <c r="BL57" s="64">
        <f>IFERROR(W57*I57/H57,"0")</f>
        <v>626.66666666666663</v>
      </c>
      <c r="BM57" s="64">
        <f>IFERROR(X57*I57/H57,"0")</f>
        <v>631.67999999999995</v>
      </c>
      <c r="BN57" s="64">
        <f>IFERROR(1/J57*(W57/H57),"0")</f>
        <v>0.99206349206349187</v>
      </c>
      <c r="BO57" s="64">
        <f>IFERROR(1/J57*(X57/H57),"0")</f>
        <v>1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540</v>
      </c>
      <c r="X59" s="381">
        <f>IFERROR(IF(W59="",0,CEILING((W59/$H59),1)*$H59),"")</f>
        <v>540</v>
      </c>
      <c r="Y59" s="36">
        <f>IFERROR(IF(X59=0,"",ROUNDUP(X59/H59,0)*0.00937),"")</f>
        <v>1.1244000000000001</v>
      </c>
      <c r="Z59" s="56"/>
      <c r="AA59" s="57"/>
      <c r="AE59" s="64"/>
      <c r="BB59" s="81" t="s">
        <v>1</v>
      </c>
      <c r="BL59" s="64">
        <f>IFERROR(W59*I59/H59,"0")</f>
        <v>568.79999999999995</v>
      </c>
      <c r="BM59" s="64">
        <f>IFERROR(X59*I59/H59,"0")</f>
        <v>568.79999999999995</v>
      </c>
      <c r="BN59" s="64">
        <f>IFERROR(1/J59*(W59/H59),"0")</f>
        <v>1</v>
      </c>
      <c r="BO59" s="64">
        <f>IFERROR(1/J59*(X59/H59),"0")</f>
        <v>1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175.55555555555554</v>
      </c>
      <c r="X61" s="382">
        <f>IFERROR(X57/H57,"0")+IFERROR(X58/H58,"0")+IFERROR(X59/H59,"0")+IFERROR(X60/H60,"0")</f>
        <v>176</v>
      </c>
      <c r="Y61" s="382">
        <f>IFERROR(IF(Y57="",0,Y57),"0")+IFERROR(IF(Y58="",0,Y58),"0")+IFERROR(IF(Y59="",0,Y59),"0")+IFERROR(IF(Y60="",0,Y60),"0")</f>
        <v>2.3424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1140</v>
      </c>
      <c r="X62" s="382">
        <f>IFERROR(SUM(X57:X60),"0")</f>
        <v>1144.8000000000002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200</v>
      </c>
      <c r="X66" s="381">
        <f t="shared" si="6"/>
        <v>201.6</v>
      </c>
      <c r="Y66" s="36">
        <f t="shared" si="7"/>
        <v>0.39149999999999996</v>
      </c>
      <c r="Z66" s="56"/>
      <c r="AA66" s="57"/>
      <c r="AE66" s="64"/>
      <c r="BB66" s="84" t="s">
        <v>1</v>
      </c>
      <c r="BL66" s="64">
        <f t="shared" si="8"/>
        <v>208.57142857142858</v>
      </c>
      <c r="BM66" s="64">
        <f t="shared" si="9"/>
        <v>210.24</v>
      </c>
      <c r="BN66" s="64">
        <f t="shared" si="10"/>
        <v>0.31887755102040816</v>
      </c>
      <c r="BO66" s="64">
        <f t="shared" si="11"/>
        <v>0.3214285714285714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500</v>
      </c>
      <c r="X69" s="381">
        <f t="shared" si="6"/>
        <v>507.6</v>
      </c>
      <c r="Y69" s="36">
        <f t="shared" si="7"/>
        <v>1.0222499999999999</v>
      </c>
      <c r="Z69" s="56"/>
      <c r="AA69" s="57"/>
      <c r="AE69" s="64"/>
      <c r="BB69" s="87" t="s">
        <v>1</v>
      </c>
      <c r="BL69" s="64">
        <f t="shared" si="8"/>
        <v>522.22222222222217</v>
      </c>
      <c r="BM69" s="64">
        <f t="shared" si="9"/>
        <v>530.16</v>
      </c>
      <c r="BN69" s="64">
        <f t="shared" si="10"/>
        <v>0.82671957671957652</v>
      </c>
      <c r="BO69" s="64">
        <f t="shared" si="11"/>
        <v>0.83928571428571419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70</v>
      </c>
      <c r="X71" s="381">
        <f t="shared" si="6"/>
        <v>78.399999999999991</v>
      </c>
      <c r="Y71" s="36">
        <f t="shared" si="7"/>
        <v>0.15225</v>
      </c>
      <c r="Z71" s="56"/>
      <c r="AA71" s="57"/>
      <c r="AE71" s="64"/>
      <c r="BB71" s="89" t="s">
        <v>1</v>
      </c>
      <c r="BL71" s="64">
        <f t="shared" si="8"/>
        <v>73</v>
      </c>
      <c r="BM71" s="64">
        <f t="shared" si="9"/>
        <v>81.759999999999991</v>
      </c>
      <c r="BN71" s="64">
        <f t="shared" si="10"/>
        <v>0.11160714285714285</v>
      </c>
      <c r="BO71" s="64">
        <f t="shared" si="11"/>
        <v>0.125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50</v>
      </c>
      <c r="X72" s="381">
        <f t="shared" si="6"/>
        <v>51</v>
      </c>
      <c r="Y72" s="36">
        <f>IFERROR(IF(X72=0,"",ROUNDUP(X72/H72,0)*0.00753),"")</f>
        <v>0.12801000000000001</v>
      </c>
      <c r="Z72" s="56"/>
      <c r="AA72" s="57"/>
      <c r="AE72" s="64"/>
      <c r="BB72" s="90" t="s">
        <v>1</v>
      </c>
      <c r="BL72" s="64">
        <f t="shared" si="8"/>
        <v>53.333333333333336</v>
      </c>
      <c r="BM72" s="64">
        <f t="shared" si="9"/>
        <v>54.400000000000006</v>
      </c>
      <c r="BN72" s="64">
        <f t="shared" si="10"/>
        <v>0.10683760683760685</v>
      </c>
      <c r="BO72" s="64">
        <f t="shared" si="11"/>
        <v>0.10897435897435898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220</v>
      </c>
      <c r="X74" s="381">
        <f t="shared" si="6"/>
        <v>220</v>
      </c>
      <c r="Y74" s="36">
        <f t="shared" si="12"/>
        <v>0.51534999999999997</v>
      </c>
      <c r="Z74" s="56"/>
      <c r="AA74" s="57"/>
      <c r="AE74" s="64"/>
      <c r="BB74" s="92" t="s">
        <v>1</v>
      </c>
      <c r="BL74" s="64">
        <f t="shared" si="8"/>
        <v>233.20000000000002</v>
      </c>
      <c r="BM74" s="64">
        <f t="shared" si="9"/>
        <v>233.20000000000002</v>
      </c>
      <c r="BN74" s="64">
        <f t="shared" si="10"/>
        <v>0.45833333333333331</v>
      </c>
      <c r="BO74" s="64">
        <f t="shared" si="11"/>
        <v>0.45833333333333331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180</v>
      </c>
      <c r="X79" s="381">
        <f t="shared" si="6"/>
        <v>180</v>
      </c>
      <c r="Y79" s="36">
        <f t="shared" si="12"/>
        <v>0.37480000000000002</v>
      </c>
      <c r="Z79" s="56"/>
      <c r="AA79" s="57"/>
      <c r="AE79" s="64"/>
      <c r="BB79" s="97" t="s">
        <v>1</v>
      </c>
      <c r="BL79" s="64">
        <f t="shared" si="8"/>
        <v>188.39999999999998</v>
      </c>
      <c r="BM79" s="64">
        <f t="shared" si="9"/>
        <v>188.39999999999998</v>
      </c>
      <c r="BN79" s="64">
        <f t="shared" si="10"/>
        <v>0.33333333333333331</v>
      </c>
      <c r="BO79" s="64">
        <f t="shared" si="11"/>
        <v>0.33333333333333331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88</v>
      </c>
      <c r="X80" s="381">
        <f t="shared" si="6"/>
        <v>89.600000000000009</v>
      </c>
      <c r="Y80" s="36">
        <f>IFERROR(IF(X80=0,"",ROUNDUP(X80/H80,0)*0.00753),"")</f>
        <v>0.21084</v>
      </c>
      <c r="Z80" s="56"/>
      <c r="AA80" s="57"/>
      <c r="AE80" s="64"/>
      <c r="BB80" s="98" t="s">
        <v>1</v>
      </c>
      <c r="BL80" s="64">
        <f t="shared" si="8"/>
        <v>93.499999999999986</v>
      </c>
      <c r="BM80" s="64">
        <f t="shared" si="9"/>
        <v>95.2</v>
      </c>
      <c r="BN80" s="64">
        <f t="shared" si="10"/>
        <v>0.17628205128205127</v>
      </c>
      <c r="BO80" s="64">
        <f t="shared" si="11"/>
        <v>0.17948717948717949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495</v>
      </c>
      <c r="X84" s="381">
        <f t="shared" si="6"/>
        <v>495</v>
      </c>
      <c r="Y84" s="36">
        <f>IFERROR(IF(X84=0,"",ROUNDUP(X84/H84,0)*0.00937),"")</f>
        <v>1.0306999999999999</v>
      </c>
      <c r="Z84" s="56"/>
      <c r="AA84" s="57"/>
      <c r="AE84" s="64"/>
      <c r="BB84" s="102" t="s">
        <v>1</v>
      </c>
      <c r="BL84" s="64">
        <f t="shared" si="8"/>
        <v>521.40000000000009</v>
      </c>
      <c r="BM84" s="64">
        <f t="shared" si="9"/>
        <v>521.40000000000009</v>
      </c>
      <c r="BN84" s="64">
        <f t="shared" si="10"/>
        <v>0.91666666666666663</v>
      </c>
      <c r="BO84" s="64">
        <f t="shared" si="11"/>
        <v>0.91666666666666663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319.57010582010582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322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3.8256999999999999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1803</v>
      </c>
      <c r="X87" s="382">
        <f>IFERROR(SUM(X65:X85),"0")</f>
        <v>1823.1999999999998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49</v>
      </c>
      <c r="X101" s="381">
        <f t="shared" si="13"/>
        <v>50.4</v>
      </c>
      <c r="Y101" s="36">
        <f>IFERROR(IF(X101=0,"",ROUNDUP(X101/H101,0)*0.00753),"")</f>
        <v>0.13553999999999999</v>
      </c>
      <c r="Z101" s="56"/>
      <c r="AA101" s="57"/>
      <c r="AE101" s="64"/>
      <c r="BB101" s="113" t="s">
        <v>1</v>
      </c>
      <c r="BL101" s="64">
        <f t="shared" si="14"/>
        <v>54.040000000000006</v>
      </c>
      <c r="BM101" s="64">
        <f t="shared" si="15"/>
        <v>55.584000000000003</v>
      </c>
      <c r="BN101" s="64">
        <f t="shared" si="16"/>
        <v>0.11217948717948717</v>
      </c>
      <c r="BO101" s="64">
        <f t="shared" si="17"/>
        <v>0.11538461538461538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17.5</v>
      </c>
      <c r="X103" s="382">
        <f>IFERROR(X96/H96,"0")+IFERROR(X97/H97,"0")+IFERROR(X98/H98,"0")+IFERROR(X99/H99,"0")+IFERROR(X100/H100,"0")+IFERROR(X101/H101,"0")+IFERROR(X102/H102,"0")</f>
        <v>18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0.13553999999999999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49</v>
      </c>
      <c r="X104" s="382">
        <f>IFERROR(SUM(X96:X102),"0")</f>
        <v>50.4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270</v>
      </c>
      <c r="X106" s="381">
        <f t="shared" ref="X106:X119" si="18">IFERROR(IF(W106="",0,CEILING((W106/$H106),1)*$H106),"")</f>
        <v>277.2</v>
      </c>
      <c r="Y106" s="36">
        <f>IFERROR(IF(X106=0,"",ROUNDUP(X106/H106,0)*0.02175),"")</f>
        <v>0.71775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288.12857142857143</v>
      </c>
      <c r="BM106" s="64">
        <f t="shared" ref="BM106:BM119" si="20">IFERROR(X106*I106/H106,"0")</f>
        <v>295.81199999999995</v>
      </c>
      <c r="BN106" s="64">
        <f t="shared" ref="BN106:BN119" si="21">IFERROR(1/J106*(W106/H106),"0")</f>
        <v>0.57397959183673464</v>
      </c>
      <c r="BO106" s="64">
        <f t="shared" ref="BO106:BO119" si="22">IFERROR(1/J106*(X106/H106),"0")</f>
        <v>0.5892857142857143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99</v>
      </c>
      <c r="X110" s="381">
        <f t="shared" si="18"/>
        <v>100.32000000000001</v>
      </c>
      <c r="Y110" s="36">
        <f>IFERROR(IF(X110=0,"",ROUNDUP(X110/H110,0)*0.00753),"")</f>
        <v>0.28614000000000001</v>
      </c>
      <c r="Z110" s="56"/>
      <c r="AA110" s="57"/>
      <c r="AE110" s="64"/>
      <c r="BB110" s="119" t="s">
        <v>1</v>
      </c>
      <c r="BL110" s="64">
        <f t="shared" si="19"/>
        <v>109.8</v>
      </c>
      <c r="BM110" s="64">
        <f t="shared" si="20"/>
        <v>111.264</v>
      </c>
      <c r="BN110" s="64">
        <f t="shared" si="21"/>
        <v>0.24038461538461536</v>
      </c>
      <c r="BO110" s="64">
        <f t="shared" si="22"/>
        <v>0.24358974358974358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135</v>
      </c>
      <c r="X112" s="381">
        <f t="shared" si="18"/>
        <v>135</v>
      </c>
      <c r="Y112" s="36">
        <f>IFERROR(IF(X112=0,"",ROUNDUP(X112/H112,0)*0.00753),"")</f>
        <v>0.3765</v>
      </c>
      <c r="Z112" s="56"/>
      <c r="AA112" s="57"/>
      <c r="AE112" s="64"/>
      <c r="BB112" s="121" t="s">
        <v>1</v>
      </c>
      <c r="BL112" s="64">
        <f t="shared" si="19"/>
        <v>148.59999999999997</v>
      </c>
      <c r="BM112" s="64">
        <f t="shared" si="20"/>
        <v>148.59999999999997</v>
      </c>
      <c r="BN112" s="64">
        <f t="shared" si="21"/>
        <v>0.32051282051282048</v>
      </c>
      <c r="BO112" s="64">
        <f t="shared" si="22"/>
        <v>0.32051282051282048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50</v>
      </c>
      <c r="X116" s="381">
        <f t="shared" si="18"/>
        <v>51</v>
      </c>
      <c r="Y116" s="36">
        <f t="shared" si="23"/>
        <v>0.12801000000000001</v>
      </c>
      <c r="Z116" s="56"/>
      <c r="AA116" s="57"/>
      <c r="AE116" s="64"/>
      <c r="BB116" s="125" t="s">
        <v>1</v>
      </c>
      <c r="BL116" s="64">
        <f t="shared" si="19"/>
        <v>54.533333333333331</v>
      </c>
      <c r="BM116" s="64">
        <f t="shared" si="20"/>
        <v>55.623999999999995</v>
      </c>
      <c r="BN116" s="64">
        <f t="shared" si="21"/>
        <v>0.10683760683760685</v>
      </c>
      <c r="BO116" s="64">
        <f t="shared" si="22"/>
        <v>0.10897435897435898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136.3095238095238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138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1.5084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554</v>
      </c>
      <c r="X121" s="382">
        <f>IFERROR(SUM(X106:X119),"0")</f>
        <v>563.52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33</v>
      </c>
      <c r="X128" s="381">
        <f t="shared" si="24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5"/>
        <v>37.633333333333333</v>
      </c>
      <c r="BM128" s="64">
        <f t="shared" si="26"/>
        <v>38.385999999999996</v>
      </c>
      <c r="BN128" s="64">
        <f t="shared" si="27"/>
        <v>0.10683760683760685</v>
      </c>
      <c r="BO128" s="64">
        <f t="shared" si="28"/>
        <v>0.10897435897435898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16.666666666666668</v>
      </c>
      <c r="X130" s="382">
        <f>IFERROR(X123/H123,"0")+IFERROR(X124/H124,"0")+IFERROR(X125/H125,"0")+IFERROR(X126/H126,"0")+IFERROR(X127/H127,"0")+IFERROR(X128/H128,"0")+IFERROR(X129/H129,"0")</f>
        <v>17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0.12801000000000001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33</v>
      </c>
      <c r="X131" s="382">
        <f>IFERROR(SUM(X123:X129),"0")</f>
        <v>33.659999999999997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15</v>
      </c>
      <c r="X138" s="381">
        <f>IFERROR(IF(W138="",0,CEILING((W138/$H138),1)*$H138),"")</f>
        <v>16.2</v>
      </c>
      <c r="Y138" s="36">
        <f>IFERROR(IF(X138=0,"",ROUNDUP(X138/H138,0)*0.00753),"")</f>
        <v>6.7769999999999997E-2</v>
      </c>
      <c r="Z138" s="56"/>
      <c r="AA138" s="57"/>
      <c r="AE138" s="64"/>
      <c r="BB138" s="140" t="s">
        <v>1</v>
      </c>
      <c r="BL138" s="64">
        <f>IFERROR(W138*I138/H138,"0")</f>
        <v>16.666666666666668</v>
      </c>
      <c r="BM138" s="64">
        <f>IFERROR(X138*I138/H138,"0")</f>
        <v>18</v>
      </c>
      <c r="BN138" s="64">
        <f>IFERROR(1/J138*(W138/H138),"0")</f>
        <v>5.3418803418803423E-2</v>
      </c>
      <c r="BO138" s="64">
        <f>IFERROR(1/J138*(X138/H138),"0")</f>
        <v>5.7692307692307689E-2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151.19047619047618</v>
      </c>
      <c r="X139" s="382">
        <f>IFERROR(X134/H134,"0")+IFERROR(X135/H135,"0")+IFERROR(X136/H136,"0")+IFERROR(X137/H137,"0")+IFERROR(X138/H138,"0")</f>
        <v>153</v>
      </c>
      <c r="Y139" s="382">
        <f>IFERROR(IF(Y134="",0,Y134),"0")+IFERROR(IF(Y135="",0,Y135),"0")+IFERROR(IF(Y136="",0,Y136),"0")+IFERROR(IF(Y137="",0,Y137),"0")+IFERROR(IF(Y138="",0,Y138),"0")</f>
        <v>2.00529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740</v>
      </c>
      <c r="X140" s="382">
        <f>IFERROR(SUM(X134:X138),"0")</f>
        <v>747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100</v>
      </c>
      <c r="X151" s="381">
        <f t="shared" ref="X151:X159" si="29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106.19047619047619</v>
      </c>
      <c r="BM151" s="64">
        <f t="shared" ref="BM151:BM159" si="31">IFERROR(X151*I151/H151,"0")</f>
        <v>107.04</v>
      </c>
      <c r="BN151" s="64">
        <f t="shared" ref="BN151:BN159" si="32">IFERROR(1/J151*(W151/H151),"0")</f>
        <v>0.15262515262515264</v>
      </c>
      <c r="BO151" s="64">
        <f t="shared" ref="BO151:BO159" si="33">IFERROR(1/J151*(X151/H151),"0")</f>
        <v>0.15384615384615385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20</v>
      </c>
      <c r="X152" s="381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200</v>
      </c>
      <c r="X153" s="381">
        <f t="shared" si="29"/>
        <v>201.60000000000002</v>
      </c>
      <c r="Y153" s="36">
        <f>IFERROR(IF(X153=0,"",ROUNDUP(X153/H153,0)*0.00753),"")</f>
        <v>0.36143999999999998</v>
      </c>
      <c r="Z153" s="56"/>
      <c r="AA153" s="57"/>
      <c r="AE153" s="64"/>
      <c r="BB153" s="146" t="s">
        <v>1</v>
      </c>
      <c r="BL153" s="64">
        <f t="shared" si="30"/>
        <v>209.52380952380955</v>
      </c>
      <c r="BM153" s="64">
        <f t="shared" si="31"/>
        <v>211.20000000000005</v>
      </c>
      <c r="BN153" s="64">
        <f t="shared" si="32"/>
        <v>0.30525030525030528</v>
      </c>
      <c r="BO153" s="64">
        <f t="shared" si="33"/>
        <v>0.30769230769230771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175</v>
      </c>
      <c r="X154" s="381">
        <f t="shared" si="29"/>
        <v>176.4</v>
      </c>
      <c r="Y154" s="36">
        <f>IFERROR(IF(X154=0,"",ROUNDUP(X154/H154,0)*0.00502),"")</f>
        <v>0.42168</v>
      </c>
      <c r="Z154" s="56"/>
      <c r="AA154" s="57"/>
      <c r="AE154" s="64"/>
      <c r="BB154" s="147" t="s">
        <v>1</v>
      </c>
      <c r="BL154" s="64">
        <f t="shared" si="30"/>
        <v>185.83333333333331</v>
      </c>
      <c r="BM154" s="64">
        <f t="shared" si="31"/>
        <v>187.32</v>
      </c>
      <c r="BN154" s="64">
        <f t="shared" si="32"/>
        <v>0.35612535612535612</v>
      </c>
      <c r="BO154" s="64">
        <f t="shared" si="33"/>
        <v>0.35897435897435903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175</v>
      </c>
      <c r="X156" s="381">
        <f t="shared" si="29"/>
        <v>176.4</v>
      </c>
      <c r="Y156" s="36">
        <f>IFERROR(IF(X156=0,"",ROUNDUP(X156/H156,0)*0.00502),"")</f>
        <v>0.42168</v>
      </c>
      <c r="Z156" s="56"/>
      <c r="AA156" s="57"/>
      <c r="AE156" s="64"/>
      <c r="BB156" s="149" t="s">
        <v>1</v>
      </c>
      <c r="BL156" s="64">
        <f t="shared" si="30"/>
        <v>185.83333333333331</v>
      </c>
      <c r="BM156" s="64">
        <f t="shared" si="31"/>
        <v>187.32</v>
      </c>
      <c r="BN156" s="64">
        <f t="shared" si="32"/>
        <v>0.35612535612535612</v>
      </c>
      <c r="BO156" s="64">
        <f t="shared" si="33"/>
        <v>0.35897435897435903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280</v>
      </c>
      <c r="X157" s="381">
        <f t="shared" si="29"/>
        <v>281.40000000000003</v>
      </c>
      <c r="Y157" s="36">
        <f>IFERROR(IF(X157=0,"",ROUNDUP(X157/H157,0)*0.00502),"")</f>
        <v>0.67268000000000006</v>
      </c>
      <c r="Z157" s="56"/>
      <c r="AA157" s="57"/>
      <c r="AE157" s="64"/>
      <c r="BB157" s="150" t="s">
        <v>1</v>
      </c>
      <c r="BL157" s="64">
        <f t="shared" si="30"/>
        <v>293.33333333333331</v>
      </c>
      <c r="BM157" s="64">
        <f t="shared" si="31"/>
        <v>294.80000000000007</v>
      </c>
      <c r="BN157" s="64">
        <f t="shared" si="32"/>
        <v>0.56980056980056981</v>
      </c>
      <c r="BO157" s="64">
        <f t="shared" si="33"/>
        <v>0.57264957264957272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376.19047619047615</v>
      </c>
      <c r="X160" s="382">
        <f>IFERROR(X151/H151,"0")+IFERROR(X152/H152,"0")+IFERROR(X153/H153,"0")+IFERROR(X154/H154,"0")+IFERROR(X155/H155,"0")+IFERROR(X156/H156,"0")+IFERROR(X157/H157,"0")+IFERROR(X158/H158,"0")+IFERROR(X159/H159,"0")</f>
        <v>379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2.09585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950</v>
      </c>
      <c r="X161" s="382">
        <f>IFERROR(SUM(X151:X159),"0")</f>
        <v>957.60000000000014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190</v>
      </c>
      <c r="X174" s="381">
        <f>IFERROR(IF(W174="",0,CEILING((W174/$H174),1)*$H174),"")</f>
        <v>194.4</v>
      </c>
      <c r="Y174" s="36">
        <f>IFERROR(IF(X174=0,"",ROUNDUP(X174/H174,0)*0.00937),"")</f>
        <v>0.33732000000000001</v>
      </c>
      <c r="Z174" s="56"/>
      <c r="AA174" s="57"/>
      <c r="AE174" s="64"/>
      <c r="BB174" s="157" t="s">
        <v>1</v>
      </c>
      <c r="BL174" s="64">
        <f>IFERROR(W174*I174/H174,"0")</f>
        <v>197.38888888888889</v>
      </c>
      <c r="BM174" s="64">
        <f>IFERROR(X174*I174/H174,"0")</f>
        <v>201.96</v>
      </c>
      <c r="BN174" s="64">
        <f>IFERROR(1/J174*(W174/H174),"0")</f>
        <v>0.29320987654320985</v>
      </c>
      <c r="BO174" s="64">
        <f>IFERROR(1/J174*(X174/H174),"0")</f>
        <v>0.3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120</v>
      </c>
      <c r="X175" s="38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64"/>
      <c r="BB175" s="158" t="s">
        <v>1</v>
      </c>
      <c r="BL175" s="64">
        <f>IFERROR(W175*I175/H175,"0")</f>
        <v>124.66666666666667</v>
      </c>
      <c r="BM175" s="64">
        <f>IFERROR(X175*I175/H175,"0")</f>
        <v>129.03</v>
      </c>
      <c r="BN175" s="64">
        <f>IFERROR(1/J175*(W175/H175),"0")</f>
        <v>0.18518518518518517</v>
      </c>
      <c r="BO175" s="64">
        <f>IFERROR(1/J175*(X175/H175),"0")</f>
        <v>0.19166666666666665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230</v>
      </c>
      <c r="X176" s="381">
        <f>IFERROR(IF(W176="",0,CEILING((W176/$H176),1)*$H176),"")</f>
        <v>232.20000000000002</v>
      </c>
      <c r="Y176" s="36">
        <f>IFERROR(IF(X176=0,"",ROUNDUP(X176/H176,0)*0.00937),"")</f>
        <v>0.40290999999999999</v>
      </c>
      <c r="Z176" s="56"/>
      <c r="AA176" s="57"/>
      <c r="AE176" s="64"/>
      <c r="BB176" s="159" t="s">
        <v>1</v>
      </c>
      <c r="BL176" s="64">
        <f>IFERROR(W176*I176/H176,"0")</f>
        <v>238.94444444444446</v>
      </c>
      <c r="BM176" s="64">
        <f>IFERROR(X176*I176/H176,"0")</f>
        <v>241.23000000000005</v>
      </c>
      <c r="BN176" s="64">
        <f>IFERROR(1/J176*(W176/H176),"0")</f>
        <v>0.35493827160493824</v>
      </c>
      <c r="BO176" s="64">
        <f>IFERROR(1/J176*(X176/H176),"0")</f>
        <v>0.35833333333333334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180</v>
      </c>
      <c r="X177" s="381">
        <f>IFERROR(IF(W177="",0,CEILING((W177/$H177),1)*$H177),"")</f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>IFERROR(W177*I177/H177,"0")</f>
        <v>187</v>
      </c>
      <c r="BM177" s="64">
        <f>IFERROR(X177*I177/H177,"0")</f>
        <v>190.74</v>
      </c>
      <c r="BN177" s="64">
        <f>IFERROR(1/J177*(W177/H177),"0")</f>
        <v>0.27777777777777773</v>
      </c>
      <c r="BO177" s="64">
        <f>IFERROR(1/J177*(X177/H177),"0")</f>
        <v>0.28333333333333333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133.33333333333331</v>
      </c>
      <c r="X178" s="382">
        <f>IFERROR(X174/H174,"0")+IFERROR(X175/H175,"0")+IFERROR(X176/H176,"0")+IFERROR(X177/H177,"0")</f>
        <v>136</v>
      </c>
      <c r="Y178" s="382">
        <f>IFERROR(IF(Y174="",0,Y174),"0")+IFERROR(IF(Y175="",0,Y175),"0")+IFERROR(IF(Y176="",0,Y176),"0")+IFERROR(IF(Y177="",0,Y177),"0")</f>
        <v>1.2743199999999999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720</v>
      </c>
      <c r="X179" s="382">
        <f>IFERROR(SUM(X174:X177),"0")</f>
        <v>734.40000000000009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150</v>
      </c>
      <c r="X187" s="381">
        <f t="shared" si="34"/>
        <v>156.6</v>
      </c>
      <c r="Y187" s="36">
        <f>IFERROR(IF(X187=0,"",ROUNDUP(X187/H187,0)*0.02175),"")</f>
        <v>0.39149999999999996</v>
      </c>
      <c r="Z187" s="56"/>
      <c r="AA187" s="57"/>
      <c r="AE187" s="64"/>
      <c r="BB187" s="167" t="s">
        <v>1</v>
      </c>
      <c r="BL187" s="64">
        <f t="shared" si="35"/>
        <v>159.72413793103448</v>
      </c>
      <c r="BM187" s="64">
        <f t="shared" si="36"/>
        <v>166.75200000000001</v>
      </c>
      <c r="BN187" s="64">
        <f t="shared" si="37"/>
        <v>0.30788177339901479</v>
      </c>
      <c r="BO187" s="64">
        <f t="shared" si="38"/>
        <v>0.3214285714285714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400</v>
      </c>
      <c r="X189" s="381">
        <f t="shared" si="34"/>
        <v>400.8</v>
      </c>
      <c r="Y189" s="36">
        <f>IFERROR(IF(X189=0,"",ROUNDUP(X189/H189,0)*0.00753),"")</f>
        <v>1.2575100000000001</v>
      </c>
      <c r="Z189" s="56"/>
      <c r="AA189" s="57"/>
      <c r="AE189" s="64"/>
      <c r="BB189" s="169" t="s">
        <v>1</v>
      </c>
      <c r="BL189" s="64">
        <f t="shared" si="35"/>
        <v>445.33333333333331</v>
      </c>
      <c r="BM189" s="64">
        <f t="shared" si="36"/>
        <v>446.2240000000001</v>
      </c>
      <c r="BN189" s="64">
        <f t="shared" si="37"/>
        <v>1.0683760683760684</v>
      </c>
      <c r="BO189" s="64">
        <f t="shared" si="38"/>
        <v>1.0705128205128205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600</v>
      </c>
      <c r="X191" s="381">
        <f t="shared" si="34"/>
        <v>600</v>
      </c>
      <c r="Y191" s="36">
        <f>IFERROR(IF(X191=0,"",ROUNDUP(X191/H191,0)*0.00753),"")</f>
        <v>1.8825000000000001</v>
      </c>
      <c r="Z191" s="56"/>
      <c r="AA191" s="57"/>
      <c r="AE191" s="64"/>
      <c r="BB191" s="171" t="s">
        <v>1</v>
      </c>
      <c r="BL191" s="64">
        <f t="shared" si="35"/>
        <v>650</v>
      </c>
      <c r="BM191" s="64">
        <f t="shared" si="36"/>
        <v>650</v>
      </c>
      <c r="BN191" s="64">
        <f t="shared" si="37"/>
        <v>1.6025641025641024</v>
      </c>
      <c r="BO191" s="64">
        <f t="shared" si="38"/>
        <v>1.6025641025641024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400</v>
      </c>
      <c r="X193" s="381">
        <f t="shared" si="34"/>
        <v>400.8</v>
      </c>
      <c r="Y193" s="36">
        <f t="shared" ref="Y193:Y200" si="39">IFERROR(IF(X193=0,"",ROUNDUP(X193/H193,0)*0.00753),"")</f>
        <v>1.2575100000000001</v>
      </c>
      <c r="Z193" s="56"/>
      <c r="AA193" s="57"/>
      <c r="AE193" s="64"/>
      <c r="BB193" s="173" t="s">
        <v>1</v>
      </c>
      <c r="BL193" s="64">
        <f t="shared" si="35"/>
        <v>448.33333333333337</v>
      </c>
      <c r="BM193" s="64">
        <f t="shared" si="36"/>
        <v>449.23</v>
      </c>
      <c r="BN193" s="64">
        <f t="shared" si="37"/>
        <v>1.0683760683760684</v>
      </c>
      <c r="BO193" s="64">
        <f t="shared" si="38"/>
        <v>1.0705128205128205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400</v>
      </c>
      <c r="X194" s="381">
        <f t="shared" si="34"/>
        <v>400.8</v>
      </c>
      <c r="Y194" s="36">
        <f t="shared" si="39"/>
        <v>1.2575100000000001</v>
      </c>
      <c r="Z194" s="56"/>
      <c r="AA194" s="57"/>
      <c r="AE194" s="64"/>
      <c r="BB194" s="174" t="s">
        <v>1</v>
      </c>
      <c r="BL194" s="64">
        <f t="shared" si="35"/>
        <v>445.33333333333331</v>
      </c>
      <c r="BM194" s="64">
        <f t="shared" si="36"/>
        <v>446.2240000000001</v>
      </c>
      <c r="BN194" s="64">
        <f t="shared" si="37"/>
        <v>1.0683760683760684</v>
      </c>
      <c r="BO194" s="64">
        <f t="shared" si="38"/>
        <v>1.0705128205128205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160</v>
      </c>
      <c r="X198" s="381">
        <f t="shared" si="34"/>
        <v>160.79999999999998</v>
      </c>
      <c r="Y198" s="36">
        <f t="shared" si="39"/>
        <v>0.50451000000000001</v>
      </c>
      <c r="Z198" s="56"/>
      <c r="AA198" s="57"/>
      <c r="AE198" s="64"/>
      <c r="BB198" s="178" t="s">
        <v>1</v>
      </c>
      <c r="BL198" s="64">
        <f t="shared" si="35"/>
        <v>178.13333333333335</v>
      </c>
      <c r="BM198" s="64">
        <f t="shared" si="36"/>
        <v>179.024</v>
      </c>
      <c r="BN198" s="64">
        <f t="shared" si="37"/>
        <v>0.42735042735042739</v>
      </c>
      <c r="BO198" s="64">
        <f t="shared" si="38"/>
        <v>0.42948717948717946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320</v>
      </c>
      <c r="X200" s="381">
        <f t="shared" si="34"/>
        <v>321.59999999999997</v>
      </c>
      <c r="Y200" s="36">
        <f t="shared" si="39"/>
        <v>1.00902</v>
      </c>
      <c r="Z200" s="56"/>
      <c r="AA200" s="57"/>
      <c r="AE200" s="64"/>
      <c r="BB200" s="180" t="s">
        <v>1</v>
      </c>
      <c r="BL200" s="64">
        <f t="shared" si="35"/>
        <v>357.06666666666672</v>
      </c>
      <c r="BM200" s="64">
        <f t="shared" si="36"/>
        <v>358.85199999999998</v>
      </c>
      <c r="BN200" s="64">
        <f t="shared" si="37"/>
        <v>0.85470085470085477</v>
      </c>
      <c r="BO200" s="64">
        <f t="shared" si="38"/>
        <v>0.85897435897435892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967.24137931034488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970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7.56006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2430</v>
      </c>
      <c r="X202" s="382">
        <f>IFERROR(SUM(X181:X200),"0")</f>
        <v>2441.4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68</v>
      </c>
      <c r="X206" s="381">
        <f t="shared" si="40"/>
        <v>69.599999999999994</v>
      </c>
      <c r="Y206" s="36">
        <f>IFERROR(IF(X206=0,"",ROUNDUP(X206/H206,0)*0.00753),"")</f>
        <v>0.21837000000000001</v>
      </c>
      <c r="Z206" s="56"/>
      <c r="AA206" s="57"/>
      <c r="AE206" s="64"/>
      <c r="BB206" s="183" t="s">
        <v>1</v>
      </c>
      <c r="BL206" s="64">
        <f t="shared" si="41"/>
        <v>75.706666666666663</v>
      </c>
      <c r="BM206" s="64">
        <f t="shared" si="42"/>
        <v>77.488</v>
      </c>
      <c r="BN206" s="64">
        <f t="shared" si="43"/>
        <v>0.18162393162393164</v>
      </c>
      <c r="BO206" s="64">
        <f t="shared" si="44"/>
        <v>0.1858974358974359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72</v>
      </c>
      <c r="X208" s="381">
        <f t="shared" si="40"/>
        <v>72</v>
      </c>
      <c r="Y208" s="36">
        <f>IFERROR(IF(X208=0,"",ROUNDUP(X208/H208,0)*0.00753),"")</f>
        <v>0.22590000000000002</v>
      </c>
      <c r="Z208" s="56"/>
      <c r="AA208" s="57"/>
      <c r="AE208" s="64"/>
      <c r="BB208" s="185" t="s">
        <v>1</v>
      </c>
      <c r="BL208" s="64">
        <f t="shared" si="41"/>
        <v>80.160000000000011</v>
      </c>
      <c r="BM208" s="64">
        <f t="shared" si="42"/>
        <v>80.160000000000011</v>
      </c>
      <c r="BN208" s="64">
        <f t="shared" si="43"/>
        <v>0.19230769230769229</v>
      </c>
      <c r="BO208" s="64">
        <f t="shared" si="44"/>
        <v>0.19230769230769229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58.333333333333336</v>
      </c>
      <c r="X210" s="382">
        <f>IFERROR(X204/H204,"0")+IFERROR(X205/H205,"0")+IFERROR(X206/H206,"0")+IFERROR(X207/H207,"0")+IFERROR(X208/H208,"0")+IFERROR(X209/H209,"0")</f>
        <v>59</v>
      </c>
      <c r="Y210" s="382">
        <f>IFERROR(IF(Y204="",0,Y204),"0")+IFERROR(IF(Y205="",0,Y205),"0")+IFERROR(IF(Y206="",0,Y206),"0")+IFERROR(IF(Y207="",0,Y207),"0")+IFERROR(IF(Y208="",0,Y208),"0")+IFERROR(IF(Y209="",0,Y209),"0")</f>
        <v>0.44427000000000005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140</v>
      </c>
      <c r="X211" s="382">
        <f>IFERROR(SUM(X204:X209),"0")</f>
        <v>141.6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100</v>
      </c>
      <c r="X216" s="381">
        <f t="shared" si="45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6"/>
        <v>104.13793103448276</v>
      </c>
      <c r="BM216" s="64">
        <f t="shared" si="47"/>
        <v>108.71999999999998</v>
      </c>
      <c r="BN216" s="64">
        <f t="shared" si="48"/>
        <v>0.1539408866995074</v>
      </c>
      <c r="BO216" s="64">
        <f t="shared" si="49"/>
        <v>0.1607142857142857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13.620689655172415</v>
      </c>
      <c r="X220" s="382">
        <f>IFERROR(X214/H214,"0")+IFERROR(X215/H215,"0")+IFERROR(X216/H216,"0")+IFERROR(X217/H217,"0")+IFERROR(X218/H218,"0")+IFERROR(X219/H219,"0")</f>
        <v>14</v>
      </c>
      <c r="Y220" s="382">
        <f>IFERROR(IF(Y214="",0,Y214),"0")+IFERROR(IF(Y215="",0,Y215),"0")+IFERROR(IF(Y216="",0,Y216),"0")+IFERROR(IF(Y217="",0,Y217),"0")+IFERROR(IF(Y218="",0,Y218),"0")+IFERROR(IF(Y219="",0,Y219),"0")</f>
        <v>0.24259999999999998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120</v>
      </c>
      <c r="X221" s="382">
        <f>IFERROR(SUM(X214:X219),"0")</f>
        <v>124.39999999999999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280</v>
      </c>
      <c r="X223" s="381">
        <f>IFERROR(IF(W223="",0,CEILING((W223/$H223),1)*$H223),"")</f>
        <v>281.40000000000003</v>
      </c>
      <c r="Y223" s="36">
        <f>IFERROR(IF(X223=0,"",ROUNDUP(X223/H223,0)*0.00502),"")</f>
        <v>0.67268000000000006</v>
      </c>
      <c r="Z223" s="56"/>
      <c r="AA223" s="57"/>
      <c r="AE223" s="64"/>
      <c r="BB223" s="193" t="s">
        <v>1</v>
      </c>
      <c r="BL223" s="64">
        <f>IFERROR(W223*I223/H223,"0")</f>
        <v>293.33333333333331</v>
      </c>
      <c r="BM223" s="64">
        <f>IFERROR(X223*I223/H223,"0")</f>
        <v>294.80000000000007</v>
      </c>
      <c r="BN223" s="64">
        <f>IFERROR(1/J223*(W223/H223),"0")</f>
        <v>0.56980056980056981</v>
      </c>
      <c r="BO223" s="64">
        <f>IFERROR(1/J223*(X223/H223),"0")</f>
        <v>0.57264957264957272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133.33333333333331</v>
      </c>
      <c r="X225" s="382">
        <f>IFERROR(X223/H223,"0")+IFERROR(X224/H224,"0")</f>
        <v>134</v>
      </c>
      <c r="Y225" s="382">
        <f>IFERROR(IF(Y223="",0,Y223),"0")+IFERROR(IF(Y224="",0,Y224),"0")</f>
        <v>0.67268000000000006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280</v>
      </c>
      <c r="X226" s="382">
        <f>IFERROR(SUM(X223:X224),"0")</f>
        <v>281.40000000000003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200</v>
      </c>
      <c r="X229" s="381">
        <f t="shared" ref="X229:X234" si="50">IFERROR(IF(W229="",0,CEILING((W229/$H229),1)*$H229),"")</f>
        <v>208.79999999999998</v>
      </c>
      <c r="Y229" s="36">
        <f>IFERROR(IF(X229=0,"",ROUNDUP(X229/H229,0)*0.02175),"")</f>
        <v>0.39149999999999996</v>
      </c>
      <c r="Z229" s="56"/>
      <c r="AA229" s="57"/>
      <c r="AE229" s="64"/>
      <c r="BB229" s="195" t="s">
        <v>1</v>
      </c>
      <c r="BL229" s="64">
        <f t="shared" ref="BL229:BL234" si="51">IFERROR(W229*I229/H229,"0")</f>
        <v>208.27586206896552</v>
      </c>
      <c r="BM229" s="64">
        <f t="shared" ref="BM229:BM234" si="52">IFERROR(X229*I229/H229,"0")</f>
        <v>217.43999999999997</v>
      </c>
      <c r="BN229" s="64">
        <f t="shared" ref="BN229:BN234" si="53">IFERROR(1/J229*(W229/H229),"0")</f>
        <v>0.30788177339901479</v>
      </c>
      <c r="BO229" s="64">
        <f t="shared" ref="BO229:BO234" si="54">IFERROR(1/J229*(X229/H229),"0")</f>
        <v>0.3214285714285714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100</v>
      </c>
      <c r="X231" s="381">
        <f t="shared" si="50"/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si="51"/>
        <v>104.13793103448276</v>
      </c>
      <c r="BM231" s="64">
        <f t="shared" si="52"/>
        <v>108.71999999999998</v>
      </c>
      <c r="BN231" s="64">
        <f t="shared" si="53"/>
        <v>0.1539408866995074</v>
      </c>
      <c r="BO231" s="64">
        <f t="shared" si="54"/>
        <v>0.1607142857142857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20</v>
      </c>
      <c r="X232" s="381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198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80</v>
      </c>
      <c r="X234" s="381">
        <f t="shared" si="50"/>
        <v>80</v>
      </c>
      <c r="Y234" s="36">
        <f>IFERROR(IF(X234=0,"",ROUNDUP(X234/H234,0)*0.00937),"")</f>
        <v>0.18740000000000001</v>
      </c>
      <c r="Z234" s="56"/>
      <c r="AA234" s="57"/>
      <c r="AE234" s="64"/>
      <c r="BB234" s="200" t="s">
        <v>1</v>
      </c>
      <c r="BL234" s="64">
        <f t="shared" si="51"/>
        <v>84.800000000000011</v>
      </c>
      <c r="BM234" s="64">
        <f t="shared" si="52"/>
        <v>84.800000000000011</v>
      </c>
      <c r="BN234" s="64">
        <f t="shared" si="53"/>
        <v>0.16666666666666666</v>
      </c>
      <c r="BO234" s="64">
        <f t="shared" si="54"/>
        <v>0.16666666666666666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50.862068965517246</v>
      </c>
      <c r="X235" s="382">
        <f>IFERROR(X229/H229,"0")+IFERROR(X230/H230,"0")+IFERROR(X231/H231,"0")+IFERROR(X232/H232,"0")+IFERROR(X233/H233,"0")+IFERROR(X234/H234,"0")</f>
        <v>52</v>
      </c>
      <c r="Y235" s="382">
        <f>IFERROR(IF(Y229="",0,Y229),"0")+IFERROR(IF(Y230="",0,Y230),"0")+IFERROR(IF(Y231="",0,Y231),"0")+IFERROR(IF(Y232="",0,Y232),"0")+IFERROR(IF(Y233="",0,Y233),"0")+IFERROR(IF(Y234="",0,Y234),"0")</f>
        <v>0.8214999999999999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400</v>
      </c>
      <c r="X236" s="382">
        <f>IFERROR(SUM(X229:X234),"0")</f>
        <v>413.2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42.000000000000007</v>
      </c>
      <c r="X258" s="381">
        <f>IFERROR(IF(W258="",0,CEILING((W258/$H258),1)*$H258),"")</f>
        <v>42</v>
      </c>
      <c r="Y258" s="36">
        <f>IFERROR(IF(X258=0,"",ROUNDUP(X258/H258,0)*0.00502),"")</f>
        <v>0.1255</v>
      </c>
      <c r="Z258" s="56"/>
      <c r="AA258" s="57"/>
      <c r="AE258" s="64"/>
      <c r="BB258" s="217" t="s">
        <v>1</v>
      </c>
      <c r="BL258" s="64">
        <f>IFERROR(W258*I258/H258,"0")</f>
        <v>44.500000000000014</v>
      </c>
      <c r="BM258" s="64">
        <f>IFERROR(X258*I258/H258,"0")</f>
        <v>44.500000000000007</v>
      </c>
      <c r="BN258" s="64">
        <f>IFERROR(1/J258*(W258/H258),"0")</f>
        <v>0.10683760683760686</v>
      </c>
      <c r="BO258" s="64">
        <f>IFERROR(1/J258*(X258/H258),"0")</f>
        <v>0.10683760683760685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25.000000000000004</v>
      </c>
      <c r="X259" s="382">
        <f>IFERROR(X255/H255,"0")+IFERROR(X256/H256,"0")+IFERROR(X257/H257,"0")+IFERROR(X258/H258,"0")</f>
        <v>25</v>
      </c>
      <c r="Y259" s="382">
        <f>IFERROR(IF(Y255="",0,Y255),"0")+IFERROR(IF(Y256="",0,Y256),"0")+IFERROR(IF(Y257="",0,Y257),"0")+IFERROR(IF(Y258="",0,Y258),"0")</f>
        <v>0.1255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42.000000000000007</v>
      </c>
      <c r="X260" s="382">
        <f>IFERROR(SUM(X255:X258),"0")</f>
        <v>42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66</v>
      </c>
      <c r="X269" s="381">
        <f t="shared" si="61"/>
        <v>67.319999999999993</v>
      </c>
      <c r="Y269" s="36">
        <f>IFERROR(IF(X269=0,"",ROUNDUP(X269/H269,0)*0.00753),"")</f>
        <v>0.25602000000000003</v>
      </c>
      <c r="Z269" s="56"/>
      <c r="AA269" s="57"/>
      <c r="AE269" s="64"/>
      <c r="BB269" s="225" t="s">
        <v>1</v>
      </c>
      <c r="BL269" s="64">
        <f t="shared" si="62"/>
        <v>72.666666666666686</v>
      </c>
      <c r="BM269" s="64">
        <f t="shared" si="63"/>
        <v>74.12</v>
      </c>
      <c r="BN269" s="64">
        <f t="shared" si="64"/>
        <v>0.21367521367521369</v>
      </c>
      <c r="BO269" s="64">
        <f t="shared" si="65"/>
        <v>0.21794871794871795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82.5</v>
      </c>
      <c r="X270" s="381">
        <f t="shared" si="61"/>
        <v>83.16</v>
      </c>
      <c r="Y270" s="36">
        <f>IFERROR(IF(X270=0,"",ROUNDUP(X270/H270,0)*0.00753),"")</f>
        <v>0.31625999999999999</v>
      </c>
      <c r="Z270" s="56"/>
      <c r="AA270" s="57"/>
      <c r="AE270" s="64"/>
      <c r="BB270" s="226" t="s">
        <v>1</v>
      </c>
      <c r="BL270" s="64">
        <f t="shared" si="62"/>
        <v>93.583333333333329</v>
      </c>
      <c r="BM270" s="64">
        <f t="shared" si="63"/>
        <v>94.331999999999994</v>
      </c>
      <c r="BN270" s="64">
        <f t="shared" si="64"/>
        <v>0.26709401709401709</v>
      </c>
      <c r="BO270" s="64">
        <f t="shared" si="65"/>
        <v>0.26923076923076922</v>
      </c>
    </row>
    <row r="271" spans="1:67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75</v>
      </c>
      <c r="X271" s="382">
        <f>IFERROR(X262/H262,"0")+IFERROR(X263/H263,"0")+IFERROR(X264/H264,"0")+IFERROR(X265/H265,"0")+IFERROR(X266/H266,"0")+IFERROR(X267/H267,"0")+IFERROR(X268/H268,"0")+IFERROR(X269/H269,"0")+IFERROR(X270/H270,"0")</f>
        <v>76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0.57228000000000001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148.5</v>
      </c>
      <c r="X272" s="382">
        <f>IFERROR(SUM(X262:X270),"0")</f>
        <v>150.47999999999999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60</v>
      </c>
      <c r="X274" s="381">
        <f>IFERROR(IF(W274="",0,CEILING((W274/$H274),1)*$H274),"")</f>
        <v>67.2</v>
      </c>
      <c r="Y274" s="36">
        <f>IFERROR(IF(X274=0,"",ROUNDUP(X274/H274,0)*0.02175),"")</f>
        <v>0.17399999999999999</v>
      </c>
      <c r="Z274" s="56"/>
      <c r="AA274" s="57"/>
      <c r="AE274" s="64"/>
      <c r="BB274" s="227" t="s">
        <v>1</v>
      </c>
      <c r="BL274" s="64">
        <f>IFERROR(W274*I274/H274,"0")</f>
        <v>64.028571428571425</v>
      </c>
      <c r="BM274" s="64">
        <f>IFERROR(X274*I274/H274,"0")</f>
        <v>71.712000000000003</v>
      </c>
      <c r="BN274" s="64">
        <f>IFERROR(1/J274*(W274/H274),"0")</f>
        <v>0.12755102040816324</v>
      </c>
      <c r="BO274" s="64">
        <f>IFERROR(1/J274*(X274/H274),"0")</f>
        <v>0.14285714285714285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400</v>
      </c>
      <c r="X275" s="381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28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60</v>
      </c>
      <c r="X276" s="381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9" t="s">
        <v>1</v>
      </c>
      <c r="BL276" s="64">
        <f>IFERROR(W276*I276/H276,"0")</f>
        <v>64.028571428571425</v>
      </c>
      <c r="BM276" s="64">
        <f>IFERROR(X276*I276/H276,"0")</f>
        <v>71.712000000000003</v>
      </c>
      <c r="BN276" s="64">
        <f>IFERROR(1/J276*(W276/H276),"0")</f>
        <v>0.12755102040816324</v>
      </c>
      <c r="BO276" s="64">
        <f>IFERROR(1/J276*(X276/H276),"0")</f>
        <v>0.14285714285714285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65.567765567765562</v>
      </c>
      <c r="X277" s="382">
        <f>IFERROR(X274/H274,"0")+IFERROR(X275/H275,"0")+IFERROR(X276/H276,"0")</f>
        <v>68</v>
      </c>
      <c r="Y277" s="382">
        <f>IFERROR(IF(Y274="",0,Y274),"0")+IFERROR(IF(Y275="",0,Y275),"0")+IFERROR(IF(Y276="",0,Y276),"0")</f>
        <v>1.4789999999999999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520</v>
      </c>
      <c r="X278" s="382">
        <f>IFERROR(SUM(X274:X276),"0")</f>
        <v>540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85</v>
      </c>
      <c r="X282" s="381">
        <f>IFERROR(IF(W282="",0,CEILING((W282/$H282),1)*$H282),"")</f>
        <v>86.699999999999989</v>
      </c>
      <c r="Y282" s="36">
        <f>IFERROR(IF(X282=0,"",ROUNDUP(X282/H282,0)*0.00753),"")</f>
        <v>0.25602000000000003</v>
      </c>
      <c r="Z282" s="56"/>
      <c r="AA282" s="57"/>
      <c r="AE282" s="64"/>
      <c r="BB282" s="232" t="s">
        <v>1</v>
      </c>
      <c r="BL282" s="64">
        <f>IFERROR(W282*I282/H282,"0")</f>
        <v>96.666666666666671</v>
      </c>
      <c r="BM282" s="64">
        <f>IFERROR(X282*I282/H282,"0")</f>
        <v>98.6</v>
      </c>
      <c r="BN282" s="64">
        <f>IFERROR(1/J282*(W282/H282),"0")</f>
        <v>0.21367521367521369</v>
      </c>
      <c r="BO282" s="64">
        <f>IFERROR(1/J282*(X282/H282),"0")</f>
        <v>0.21794871794871795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33.333333333333336</v>
      </c>
      <c r="X283" s="382">
        <f>IFERROR(X280/H280,"0")+IFERROR(X281/H281,"0")+IFERROR(X282/H282,"0")</f>
        <v>34</v>
      </c>
      <c r="Y283" s="382">
        <f>IFERROR(IF(Y280="",0,Y280),"0")+IFERROR(IF(Y281="",0,Y281),"0")+IFERROR(IF(Y282="",0,Y282),"0")</f>
        <v>0.25602000000000003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85</v>
      </c>
      <c r="X284" s="382">
        <f>IFERROR(SUM(X280:X282),"0")</f>
        <v>86.699999999999989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50</v>
      </c>
      <c r="X288" s="381">
        <f>IFERROR(IF(W288="",0,CEILING((W288/$H288),1)*$H288),"")</f>
        <v>50</v>
      </c>
      <c r="Y288" s="36">
        <f>IFERROR(IF(X288=0,"",ROUNDUP(X288/H288,0)*0.00474),"")</f>
        <v>0.11850000000000001</v>
      </c>
      <c r="Z288" s="56"/>
      <c r="AA288" s="57"/>
      <c r="AE288" s="64"/>
      <c r="BB288" s="235" t="s">
        <v>1</v>
      </c>
      <c r="BL288" s="64">
        <f>IFERROR(W288*I288/H288,"0")</f>
        <v>56.000000000000007</v>
      </c>
      <c r="BM288" s="64">
        <f>IFERROR(X288*I288/H288,"0")</f>
        <v>56.000000000000007</v>
      </c>
      <c r="BN288" s="64">
        <f>IFERROR(1/J288*(W288/H288),"0")</f>
        <v>0.10504201680672269</v>
      </c>
      <c r="BO288" s="64">
        <f>IFERROR(1/J288*(X288/H288),"0")</f>
        <v>0.10504201680672269</v>
      </c>
    </row>
    <row r="289" spans="1:67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25</v>
      </c>
      <c r="X289" s="382">
        <f>IFERROR(X286/H286,"0")+IFERROR(X287/H287,"0")+IFERROR(X288/H288,"0")</f>
        <v>25</v>
      </c>
      <c r="Y289" s="382">
        <f>IFERROR(IF(Y286="",0,Y286),"0")+IFERROR(IF(Y287="",0,Y287),"0")+IFERROR(IF(Y288="",0,Y288),"0")</f>
        <v>0.11850000000000001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50</v>
      </c>
      <c r="X290" s="382">
        <f>IFERROR(SUM(X286:X288),"0")</f>
        <v>50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33</v>
      </c>
      <c r="X309" s="381">
        <f>IFERROR(IF(W309="",0,CEILING((W309/$H309),1)*$H309),"")</f>
        <v>34.200000000000003</v>
      </c>
      <c r="Y309" s="36">
        <f>IFERROR(IF(X309=0,"",ROUNDUP(X309/H309,0)*0.00753),"")</f>
        <v>0.14307</v>
      </c>
      <c r="Z309" s="56"/>
      <c r="AA309" s="57"/>
      <c r="AE309" s="64"/>
      <c r="BB309" s="245" t="s">
        <v>1</v>
      </c>
      <c r="BL309" s="64">
        <f>IFERROR(W309*I309/H309,"0")</f>
        <v>37.546666666666667</v>
      </c>
      <c r="BM309" s="64">
        <f>IFERROR(X309*I309/H309,"0")</f>
        <v>38.911999999999999</v>
      </c>
      <c r="BN309" s="64">
        <f>IFERROR(1/J309*(W309/H309),"0")</f>
        <v>0.11752136752136751</v>
      </c>
      <c r="BO309" s="64">
        <f>IFERROR(1/J309*(X309/H309),"0")</f>
        <v>0.12179487179487179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18.333333333333332</v>
      </c>
      <c r="X310" s="382">
        <f>IFERROR(X309/H309,"0")</f>
        <v>19</v>
      </c>
      <c r="Y310" s="382">
        <f>IFERROR(IF(Y309="",0,Y309),"0")</f>
        <v>0.14307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33</v>
      </c>
      <c r="X311" s="382">
        <f>IFERROR(SUM(X309:X309),"0")</f>
        <v>34.200000000000003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630</v>
      </c>
      <c r="X314" s="381">
        <f>IFERROR(IF(W314="",0,CEILING((W314/$H314),1)*$H314),"")</f>
        <v>630</v>
      </c>
      <c r="Y314" s="36">
        <f>IFERROR(IF(X314=0,"",ROUNDUP(X314/H314,0)*0.00753),"")</f>
        <v>2.2589999999999999</v>
      </c>
      <c r="Z314" s="56"/>
      <c r="AA314" s="57"/>
      <c r="AE314" s="64"/>
      <c r="BB314" s="247" t="s">
        <v>1</v>
      </c>
      <c r="BL314" s="64">
        <f>IFERROR(W314*I314/H314,"0")</f>
        <v>711.59999999999991</v>
      </c>
      <c r="BM314" s="64">
        <f>IFERROR(X314*I314/H314,"0")</f>
        <v>711.59999999999991</v>
      </c>
      <c r="BN314" s="64">
        <f>IFERROR(1/J314*(W314/H314),"0")</f>
        <v>1.9230769230769229</v>
      </c>
      <c r="BO314" s="64">
        <f>IFERROR(1/J314*(X314/H314),"0")</f>
        <v>1.9230769230769229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595</v>
      </c>
      <c r="X315" s="381">
        <f>IFERROR(IF(W315="",0,CEILING((W315/$H315),1)*$H315),"")</f>
        <v>596.4</v>
      </c>
      <c r="Y315" s="36">
        <f>IFERROR(IF(X315=0,"",ROUNDUP(X315/H315,0)*0.00753),"")</f>
        <v>2.1385200000000002</v>
      </c>
      <c r="Z315" s="56"/>
      <c r="AA315" s="57"/>
      <c r="AE315" s="64"/>
      <c r="BB315" s="248" t="s">
        <v>1</v>
      </c>
      <c r="BL315" s="64">
        <f>IFERROR(W315*I315/H315,"0")</f>
        <v>668.66666666666652</v>
      </c>
      <c r="BM315" s="64">
        <f>IFERROR(X315*I315/H315,"0")</f>
        <v>670.2399999999999</v>
      </c>
      <c r="BN315" s="64">
        <f>IFERROR(1/J315*(W315/H315),"0")</f>
        <v>1.816239316239316</v>
      </c>
      <c r="BO315" s="64">
        <f>IFERROR(1/J315*(X315/H315),"0")</f>
        <v>1.8205128205128205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583.33333333333326</v>
      </c>
      <c r="X316" s="382">
        <f>IFERROR(X313/H313,"0")+IFERROR(X314/H314,"0")+IFERROR(X315/H315,"0")</f>
        <v>584</v>
      </c>
      <c r="Y316" s="382">
        <f>IFERROR(IF(Y313="",0,Y313),"0")+IFERROR(IF(Y314="",0,Y314),"0")+IFERROR(IF(Y315="",0,Y315),"0")</f>
        <v>4.3975200000000001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1225</v>
      </c>
      <c r="X317" s="382">
        <f>IFERROR(SUM(X313:X315),"0")</f>
        <v>1226.4000000000001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45.6</v>
      </c>
      <c r="X319" s="381">
        <f>IFERROR(IF(W319="",0,CEILING((W319/$H319),1)*$H319),"")</f>
        <v>45.599999999999994</v>
      </c>
      <c r="Y319" s="36">
        <f>IFERROR(IF(X319=0,"",ROUNDUP(X319/H319,0)*0.00753),"")</f>
        <v>0.15060000000000001</v>
      </c>
      <c r="Z319" s="56"/>
      <c r="AA319" s="57"/>
      <c r="AE319" s="64"/>
      <c r="BB319" s="249" t="s">
        <v>1</v>
      </c>
      <c r="BL319" s="64">
        <f>IFERROR(W319*I319/H319,"0")</f>
        <v>51.040000000000006</v>
      </c>
      <c r="BM319" s="64">
        <f>IFERROR(X319*I319/H319,"0")</f>
        <v>51.04</v>
      </c>
      <c r="BN319" s="64">
        <f>IFERROR(1/J319*(W319/H319),"0")</f>
        <v>0.12820512820512822</v>
      </c>
      <c r="BO319" s="64">
        <f>IFERROR(1/J319*(X319/H319),"0")</f>
        <v>0.12820512820512819</v>
      </c>
    </row>
    <row r="320" spans="1:67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20.000000000000004</v>
      </c>
      <c r="X320" s="382">
        <f>IFERROR(X319/H319,"0")</f>
        <v>20</v>
      </c>
      <c r="Y320" s="382">
        <f>IFERROR(IF(Y319="",0,Y319),"0")</f>
        <v>0.15060000000000001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45.6</v>
      </c>
      <c r="X321" s="382">
        <f>IFERROR(SUM(X319:X319),"0")</f>
        <v>45.599999999999994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34</v>
      </c>
      <c r="X323" s="381">
        <f>IFERROR(IF(W323="",0,CEILING((W323/$H323),1)*$H323),"")</f>
        <v>35.699999999999996</v>
      </c>
      <c r="Y323" s="36">
        <f>IFERROR(IF(X323=0,"",ROUNDUP(X323/H323,0)*0.00753),"")</f>
        <v>0.10542</v>
      </c>
      <c r="Z323" s="56"/>
      <c r="AA323" s="57"/>
      <c r="AE323" s="64"/>
      <c r="BB323" s="250" t="s">
        <v>1</v>
      </c>
      <c r="BL323" s="64">
        <f>IFERROR(W323*I323/H323,"0")</f>
        <v>39.666666666666671</v>
      </c>
      <c r="BM323" s="64">
        <f>IFERROR(X323*I323/H323,"0")</f>
        <v>41.65</v>
      </c>
      <c r="BN323" s="64">
        <f>IFERROR(1/J323*(W323/H323),"0")</f>
        <v>8.5470085470085472E-2</v>
      </c>
      <c r="BO323" s="64">
        <f>IFERROR(1/J323*(X323/H323),"0")</f>
        <v>8.9743589743589744E-2</v>
      </c>
    </row>
    <row r="324" spans="1:67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13.333333333333334</v>
      </c>
      <c r="X324" s="382">
        <f>IFERROR(X323/H323,"0")</f>
        <v>14</v>
      </c>
      <c r="Y324" s="382">
        <f>IFERROR(IF(Y323="",0,Y323),"0")</f>
        <v>0.10542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34</v>
      </c>
      <c r="X325" s="382">
        <f>IFERROR(SUM(X323:X323),"0")</f>
        <v>35.699999999999996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75</v>
      </c>
      <c r="X335" s="381">
        <f t="shared" si="71"/>
        <v>75</v>
      </c>
      <c r="Y335" s="36">
        <f>IFERROR(IF(X335=0,"",ROUNDUP(X335/H335,0)*0.00937),"")</f>
        <v>0.14055000000000001</v>
      </c>
      <c r="Z335" s="56"/>
      <c r="AA335" s="57"/>
      <c r="AE335" s="64"/>
      <c r="BB335" s="257" t="s">
        <v>1</v>
      </c>
      <c r="BL335" s="64">
        <f t="shared" si="72"/>
        <v>78.150000000000006</v>
      </c>
      <c r="BM335" s="64">
        <f t="shared" si="73"/>
        <v>78.150000000000006</v>
      </c>
      <c r="BN335" s="64">
        <f t="shared" si="74"/>
        <v>0.125</v>
      </c>
      <c r="BO335" s="64">
        <f t="shared" si="75"/>
        <v>0.125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81.666666666666671</v>
      </c>
      <c r="X338" s="382">
        <f>IFERROR(X329/H329,"0")+IFERROR(X330/H330,"0")+IFERROR(X331/H331,"0")+IFERROR(X332/H332,"0")+IFERROR(X333/H333,"0")+IFERROR(X334/H334,"0")+IFERROR(X335/H335,"0")+IFERROR(X336/H336,"0")+IFERROR(X337/H337,"0")</f>
        <v>83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1.6195499999999998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1075</v>
      </c>
      <c r="X339" s="382">
        <f>IFERROR(SUM(X329:X337),"0")</f>
        <v>1095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20</v>
      </c>
      <c r="X343" s="381">
        <f>IFERROR(IF(W343="",0,CEILING((W343/$H343),1)*$H343),"")</f>
        <v>20</v>
      </c>
      <c r="Y343" s="36">
        <f>IFERROR(IF(X343=0,"",ROUNDUP(X343/H343,0)*0.00937),"")</f>
        <v>4.6850000000000003E-2</v>
      </c>
      <c r="Z343" s="56"/>
      <c r="AA343" s="57"/>
      <c r="AE343" s="64"/>
      <c r="BB343" s="262" t="s">
        <v>1</v>
      </c>
      <c r="BL343" s="64">
        <f>IFERROR(W343*I343/H343,"0")</f>
        <v>21.200000000000003</v>
      </c>
      <c r="BM343" s="64">
        <f>IFERROR(X343*I343/H343,"0")</f>
        <v>21.200000000000003</v>
      </c>
      <c r="BN343" s="64">
        <f>IFERROR(1/J343*(W343/H343),"0")</f>
        <v>4.1666666666666664E-2</v>
      </c>
      <c r="BO343" s="64">
        <f>IFERROR(1/J343*(X343/H343),"0")</f>
        <v>4.1666666666666664E-2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38.333333333333336</v>
      </c>
      <c r="X345" s="382">
        <f>IFERROR(X341/H341,"0")+IFERROR(X342/H342,"0")+IFERROR(X343/H343,"0")+IFERROR(X344/H344,"0")</f>
        <v>39</v>
      </c>
      <c r="Y345" s="382">
        <f>IFERROR(IF(Y341="",0,Y341),"0")+IFERROR(IF(Y342="",0,Y342),"0")+IFERROR(IF(Y343="",0,Y343),"0")+IFERROR(IF(Y344="",0,Y344),"0")</f>
        <v>0.78634999999999988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520</v>
      </c>
      <c r="X346" s="382">
        <f>IFERROR(SUM(X341:X344),"0")</f>
        <v>530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50</v>
      </c>
      <c r="X350" s="38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6" t="s">
        <v>1</v>
      </c>
      <c r="BL350" s="64">
        <f>IFERROR(W350*I350/H350,"0")</f>
        <v>53.61538461538462</v>
      </c>
      <c r="BM350" s="64">
        <f>IFERROR(X350*I350/H350,"0")</f>
        <v>58.548000000000009</v>
      </c>
      <c r="BN350" s="64">
        <f>IFERROR(1/J350*(W350/H350),"0")</f>
        <v>0.11446886446886446</v>
      </c>
      <c r="BO350" s="64">
        <f>IFERROR(1/J350*(X350/H350),"0")</f>
        <v>0.125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6.4102564102564106</v>
      </c>
      <c r="X351" s="382">
        <f>IFERROR(X348/H348,"0")+IFERROR(X349/H349,"0")+IFERROR(X350/H350,"0")</f>
        <v>7</v>
      </c>
      <c r="Y351" s="382">
        <f>IFERROR(IF(Y348="",0,Y348),"0")+IFERROR(IF(Y349="",0,Y349),"0")+IFERROR(IF(Y350="",0,Y350),"0")</f>
        <v>0.15225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50</v>
      </c>
      <c r="X352" s="382">
        <f>IFERROR(SUM(X348:X350),"0")</f>
        <v>54.6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50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53.61538461538462</v>
      </c>
      <c r="BM354" s="64">
        <f>IFERROR(X354*I354/H354,"0")</f>
        <v>58.548000000000009</v>
      </c>
      <c r="BN354" s="64">
        <f>IFERROR(1/J354*(W354/H354),"0")</f>
        <v>0.11446886446886446</v>
      </c>
      <c r="BO354" s="64">
        <f>IFERROR(1/J354*(X354/H354),"0")</f>
        <v>0.125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6.4102564102564106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50</v>
      </c>
      <c r="X356" s="382">
        <f>IFERROR(SUM(X354:X354),"0")</f>
        <v>54.6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100</v>
      </c>
      <c r="X359" s="381">
        <f>IFERROR(IF(W359="",0,CEILING((W359/$H359),1)*$H359),"")</f>
        <v>108</v>
      </c>
      <c r="Y359" s="36">
        <f>IFERROR(IF(X359=0,"",ROUNDUP(X359/H359,0)*0.02175),"")</f>
        <v>0.19574999999999998</v>
      </c>
      <c r="Z359" s="56"/>
      <c r="AA359" s="57"/>
      <c r="AE359" s="64"/>
      <c r="BB359" s="268" t="s">
        <v>1</v>
      </c>
      <c r="BL359" s="64">
        <f>IFERROR(W359*I359/H359,"0")</f>
        <v>104</v>
      </c>
      <c r="BM359" s="64">
        <f>IFERROR(X359*I359/H359,"0")</f>
        <v>112.32000000000001</v>
      </c>
      <c r="BN359" s="64">
        <f>IFERROR(1/J359*(W359/H359),"0")</f>
        <v>0.14880952380952381</v>
      </c>
      <c r="BO359" s="64">
        <f>IFERROR(1/J359*(X359/H359),"0")</f>
        <v>0.1607142857142857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8.3333333333333339</v>
      </c>
      <c r="X364" s="382">
        <f>IFERROR(X359/H359,"0")+IFERROR(X360/H360,"0")+IFERROR(X361/H361,"0")+IFERROR(X362/H362,"0")+IFERROR(X363/H363,"0")</f>
        <v>9</v>
      </c>
      <c r="Y364" s="382">
        <f>IFERROR(IF(Y359="",0,Y359),"0")+IFERROR(IF(Y360="",0,Y360),"0")+IFERROR(IF(Y361="",0,Y361),"0")+IFERROR(IF(Y362="",0,Y362),"0")+IFERROR(IF(Y363="",0,Y363),"0")</f>
        <v>0.19574999999999998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100</v>
      </c>
      <c r="X365" s="382">
        <f>IFERROR(SUM(X359:X363),"0")</f>
        <v>108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20</v>
      </c>
      <c r="X372" s="381">
        <f>IFERROR(IF(W372="",0,CEILING((W372/$H372),1)*$H372),"")</f>
        <v>23.4</v>
      </c>
      <c r="Y372" s="36">
        <f>IFERROR(IF(X372=0,"",ROUNDUP(X372/H372,0)*0.02175),"")</f>
        <v>6.5250000000000002E-2</v>
      </c>
      <c r="Z372" s="56"/>
      <c r="AA372" s="57"/>
      <c r="AE372" s="64"/>
      <c r="BB372" s="275" t="s">
        <v>1</v>
      </c>
      <c r="BL372" s="64">
        <f>IFERROR(W372*I372/H372,"0")</f>
        <v>21.446153846153852</v>
      </c>
      <c r="BM372" s="64">
        <f>IFERROR(X372*I372/H372,"0")</f>
        <v>25.092000000000002</v>
      </c>
      <c r="BN372" s="64">
        <f>IFERROR(1/J372*(W372/H372),"0")</f>
        <v>4.5787545787545791E-2</v>
      </c>
      <c r="BO372" s="64">
        <f>IFERROR(1/J372*(X372/H372),"0")</f>
        <v>5.3571428571428568E-2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2.5641025641025643</v>
      </c>
      <c r="X376" s="382">
        <f>IFERROR(X372/H372,"0")+IFERROR(X373/H373,"0")+IFERROR(X374/H374,"0")+IFERROR(X375/H375,"0")</f>
        <v>3</v>
      </c>
      <c r="Y376" s="382">
        <f>IFERROR(IF(Y372="",0,Y372),"0")+IFERROR(IF(Y373="",0,Y373),"0")+IFERROR(IF(Y374="",0,Y374),"0")+IFERROR(IF(Y375="",0,Y375),"0")</f>
        <v>6.5250000000000002E-2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20</v>
      </c>
      <c r="X377" s="382">
        <f>IFERROR(SUM(X372:X375),"0")</f>
        <v>23.4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22.5</v>
      </c>
      <c r="X386" s="381">
        <f>IFERROR(IF(W386="",0,CEILING((W386/$H386),1)*$H386),"")</f>
        <v>24.3</v>
      </c>
      <c r="Y386" s="36">
        <f>IFERROR(IF(X386=0,"",ROUNDUP(X386/H386,0)*0.00753),"")</f>
        <v>6.7769999999999997E-2</v>
      </c>
      <c r="Z386" s="56"/>
      <c r="AA386" s="57"/>
      <c r="AE386" s="64"/>
      <c r="BB386" s="281" t="s">
        <v>1</v>
      </c>
      <c r="BL386" s="64">
        <f>IFERROR(W386*I386/H386,"0")</f>
        <v>24.166666666666664</v>
      </c>
      <c r="BM386" s="64">
        <f>IFERROR(X386*I386/H386,"0")</f>
        <v>26.099999999999998</v>
      </c>
      <c r="BN386" s="64">
        <f>IFERROR(1/J386*(W386/H386),"0")</f>
        <v>5.3418803418803409E-2</v>
      </c>
      <c r="BO386" s="64">
        <f>IFERROR(1/J386*(X386/H386),"0")</f>
        <v>5.7692307692307689E-2</v>
      </c>
    </row>
    <row r="387" spans="1:67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8.3333333333333321</v>
      </c>
      <c r="X387" s="382">
        <f>IFERROR(X385/H385,"0")+IFERROR(X386/H386,"0")</f>
        <v>9</v>
      </c>
      <c r="Y387" s="382">
        <f>IFERROR(IF(Y385="",0,Y385),"0")+IFERROR(IF(Y386="",0,Y386),"0")</f>
        <v>6.7769999999999997E-2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22.5</v>
      </c>
      <c r="X388" s="382">
        <f>IFERROR(SUM(X385:X386),"0")</f>
        <v>24.3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90</v>
      </c>
      <c r="X390" s="381">
        <f t="shared" ref="X390:X402" si="76">IFERROR(IF(W390="",0,CEILING((W390/$H390),1)*$H390),"")</f>
        <v>92.4</v>
      </c>
      <c r="Y390" s="36">
        <f>IFERROR(IF(X390=0,"",ROUNDUP(X390/H390,0)*0.00753),"")</f>
        <v>0.16566</v>
      </c>
      <c r="Z390" s="56"/>
      <c r="AA390" s="57"/>
      <c r="AE390" s="64"/>
      <c r="BB390" s="282" t="s">
        <v>1</v>
      </c>
      <c r="BL390" s="64">
        <f t="shared" ref="BL390:BL402" si="77">IFERROR(W390*I390/H390,"0")</f>
        <v>94.928571428571416</v>
      </c>
      <c r="BM390" s="64">
        <f t="shared" ref="BM390:BM402" si="78">IFERROR(X390*I390/H390,"0")</f>
        <v>97.46</v>
      </c>
      <c r="BN390" s="64">
        <f t="shared" ref="BN390:BN402" si="79">IFERROR(1/J390*(W390/H390),"0")</f>
        <v>0.13736263736263735</v>
      </c>
      <c r="BO390" s="64">
        <f t="shared" ref="BO390:BO402" si="80">IFERROR(1/J390*(X390/H390),"0")</f>
        <v>0.14102564102564102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110</v>
      </c>
      <c r="X392" s="381">
        <f t="shared" si="76"/>
        <v>113.4</v>
      </c>
      <c r="Y392" s="36">
        <f>IFERROR(IF(X392=0,"",ROUNDUP(X392/H392,0)*0.00753),"")</f>
        <v>0.20331000000000002</v>
      </c>
      <c r="Z392" s="56"/>
      <c r="AA392" s="57"/>
      <c r="AE392" s="64"/>
      <c r="BB392" s="284" t="s">
        <v>1</v>
      </c>
      <c r="BL392" s="64">
        <f t="shared" si="77"/>
        <v>116.0238095238095</v>
      </c>
      <c r="BM392" s="64">
        <f t="shared" si="78"/>
        <v>119.60999999999999</v>
      </c>
      <c r="BN392" s="64">
        <f t="shared" si="79"/>
        <v>0.16788766788766787</v>
      </c>
      <c r="BO392" s="64">
        <f t="shared" si="80"/>
        <v>0.17307692307692307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196</v>
      </c>
      <c r="X393" s="381">
        <f t="shared" si="76"/>
        <v>196.56</v>
      </c>
      <c r="Y393" s="36">
        <f>IFERROR(IF(X393=0,"",ROUNDUP(X393/H393,0)*0.00753),"")</f>
        <v>0.88101000000000007</v>
      </c>
      <c r="Z393" s="56"/>
      <c r="AA393" s="57"/>
      <c r="AE393" s="64"/>
      <c r="BB393" s="285" t="s">
        <v>1</v>
      </c>
      <c r="BL393" s="64">
        <f t="shared" si="77"/>
        <v>303.33333333333337</v>
      </c>
      <c r="BM393" s="64">
        <f t="shared" si="78"/>
        <v>304.20000000000005</v>
      </c>
      <c r="BN393" s="64">
        <f t="shared" si="79"/>
        <v>0.74786324786324787</v>
      </c>
      <c r="BO393" s="64">
        <f t="shared" si="80"/>
        <v>0.75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105</v>
      </c>
      <c r="X395" s="381">
        <f t="shared" si="76"/>
        <v>105</v>
      </c>
      <c r="Y395" s="36">
        <f t="shared" si="81"/>
        <v>0.251</v>
      </c>
      <c r="Z395" s="56"/>
      <c r="AA395" s="57"/>
      <c r="AE395" s="64"/>
      <c r="BB395" s="287" t="s">
        <v>1</v>
      </c>
      <c r="BL395" s="64">
        <f t="shared" si="77"/>
        <v>111.5</v>
      </c>
      <c r="BM395" s="64">
        <f t="shared" si="78"/>
        <v>111.5</v>
      </c>
      <c r="BN395" s="64">
        <f t="shared" si="79"/>
        <v>0.21367521367521369</v>
      </c>
      <c r="BO395" s="64">
        <f t="shared" si="80"/>
        <v>0.21367521367521369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35</v>
      </c>
      <c r="X397" s="381">
        <f t="shared" si="76"/>
        <v>35.700000000000003</v>
      </c>
      <c r="Y397" s="36">
        <f t="shared" si="81"/>
        <v>8.5339999999999999E-2</v>
      </c>
      <c r="Z397" s="56"/>
      <c r="AA397" s="57"/>
      <c r="AE397" s="64"/>
      <c r="BB397" s="289" t="s">
        <v>1</v>
      </c>
      <c r="BL397" s="64">
        <f t="shared" si="77"/>
        <v>37.166666666666664</v>
      </c>
      <c r="BM397" s="64">
        <f t="shared" si="78"/>
        <v>37.910000000000004</v>
      </c>
      <c r="BN397" s="64">
        <f t="shared" si="79"/>
        <v>7.1225071225071226E-2</v>
      </c>
      <c r="BO397" s="64">
        <f t="shared" si="80"/>
        <v>7.2649572649572655E-2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105</v>
      </c>
      <c r="X401" s="381">
        <f t="shared" si="76"/>
        <v>105</v>
      </c>
      <c r="Y401" s="36">
        <f t="shared" si="81"/>
        <v>0.251</v>
      </c>
      <c r="Z401" s="56"/>
      <c r="AA401" s="57"/>
      <c r="AE401" s="64"/>
      <c r="BB401" s="293" t="s">
        <v>1</v>
      </c>
      <c r="BL401" s="64">
        <f t="shared" si="77"/>
        <v>111.5</v>
      </c>
      <c r="BM401" s="64">
        <f t="shared" si="78"/>
        <v>111.5</v>
      </c>
      <c r="BN401" s="64">
        <f t="shared" si="79"/>
        <v>0.21367521367521369</v>
      </c>
      <c r="BO401" s="64">
        <f t="shared" si="80"/>
        <v>0.21367521367521369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280.95238095238096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1.8373200000000001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641</v>
      </c>
      <c r="X404" s="382">
        <f>IFERROR(SUM(X390:X402),"0")</f>
        <v>648.06000000000006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9</v>
      </c>
      <c r="X416" s="381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9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5.5</v>
      </c>
      <c r="X418" s="381">
        <f>IFERROR(IF(W418="",0,CEILING((W418/$H418),1)*$H418),"")</f>
        <v>6.6000000000000005</v>
      </c>
      <c r="Y418" s="36">
        <f>IFERROR(IF(X418=0,"",ROUNDUP(X418/H418,0)*0.00627),"")</f>
        <v>3.1350000000000003E-2</v>
      </c>
      <c r="Z418" s="56"/>
      <c r="AA418" s="57"/>
      <c r="AE418" s="64"/>
      <c r="BB418" s="301" t="s">
        <v>1</v>
      </c>
      <c r="BL418" s="64">
        <f>IFERROR(W418*I418/H418,"0")</f>
        <v>7.833333333333333</v>
      </c>
      <c r="BM418" s="64">
        <f>IFERROR(X418*I418/H418,"0")</f>
        <v>9.3999999999999986</v>
      </c>
      <c r="BN418" s="64">
        <f>IFERROR(1/J418*(W418/H418),"0")</f>
        <v>2.0833333333333332E-2</v>
      </c>
      <c r="BO418" s="64">
        <f>IFERROR(1/J418*(X418/H418),"0")</f>
        <v>2.5000000000000001E-2</v>
      </c>
    </row>
    <row r="419" spans="1:67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16.666666666666664</v>
      </c>
      <c r="X419" s="382">
        <f>IFERROR(X416/H416,"0")+IFERROR(X417/H417,"0")+IFERROR(X418/H418,"0")</f>
        <v>18</v>
      </c>
      <c r="Y419" s="382">
        <f>IFERROR(IF(Y416="",0,Y416),"0")+IFERROR(IF(Y417="",0,Y417),"0")+IFERROR(IF(Y418="",0,Y418),"0")</f>
        <v>0.11286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20.5</v>
      </c>
      <c r="X420" s="382">
        <f>IFERROR(SUM(X416:X418),"0")</f>
        <v>22.2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120</v>
      </c>
      <c r="X428" s="381">
        <f t="shared" ref="X428:X434" si="82">IFERROR(IF(W428="",0,CEILING((W428/$H428),1)*$H428),"")</f>
        <v>121.80000000000001</v>
      </c>
      <c r="Y428" s="36">
        <f>IFERROR(IF(X428=0,"",ROUNDUP(X428/H428,0)*0.00753),"")</f>
        <v>0.21837000000000001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126.57142857142854</v>
      </c>
      <c r="BM428" s="64">
        <f t="shared" ref="BM428:BM434" si="84">IFERROR(X428*I428/H428,"0")</f>
        <v>128.47</v>
      </c>
      <c r="BN428" s="64">
        <f t="shared" ref="BN428:BN434" si="85">IFERROR(1/J428*(W428/H428),"0")</f>
        <v>0.18315018315018314</v>
      </c>
      <c r="BO428" s="64">
        <f t="shared" ref="BO428:BO434" si="86">IFERROR(1/J428*(X428/H428),"0")</f>
        <v>0.1858974358974359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28.571428571428569</v>
      </c>
      <c r="X435" s="382">
        <f>IFERROR(X428/H428,"0")+IFERROR(X429/H429,"0")+IFERROR(X430/H430,"0")+IFERROR(X431/H431,"0")+IFERROR(X432/H432,"0")+IFERROR(X433/H433,"0")+IFERROR(X434/H434,"0")</f>
        <v>29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0.21837000000000001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120</v>
      </c>
      <c r="X436" s="382">
        <f>IFERROR(SUM(X428:X434),"0")</f>
        <v>121.80000000000001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10</v>
      </c>
      <c r="X448" s="381">
        <f>IFERROR(IF(W448="",0,CEILING((W448/$H448),1)*$H448),"")</f>
        <v>10.799999999999999</v>
      </c>
      <c r="Y448" s="36">
        <f>IFERROR(IF(X448=0,"",ROUNDUP(X448/H448,0)*0.00502),"")</f>
        <v>4.5179999999999998E-2</v>
      </c>
      <c r="Z448" s="56"/>
      <c r="AA448" s="57"/>
      <c r="AE448" s="64"/>
      <c r="BB448" s="314" t="s">
        <v>1</v>
      </c>
      <c r="BL448" s="64">
        <f>IFERROR(W448*I448/H448,"0")</f>
        <v>11.433333333333334</v>
      </c>
      <c r="BM448" s="64">
        <f>IFERROR(X448*I448/H448,"0")</f>
        <v>12.348000000000001</v>
      </c>
      <c r="BN448" s="64">
        <f>IFERROR(1/J448*(W448/H448),"0")</f>
        <v>3.561253561253562E-2</v>
      </c>
      <c r="BO448" s="64">
        <f>IFERROR(1/J448*(X448/H448),"0")</f>
        <v>3.8461538461538464E-2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10</v>
      </c>
      <c r="X449" s="381">
        <f>IFERROR(IF(W449="",0,CEILING((W449/$H449),1)*$H449),"")</f>
        <v>10.799999999999999</v>
      </c>
      <c r="Y449" s="36">
        <f>IFERROR(IF(X449=0,"",ROUNDUP(X449/H449,0)*0.00502),"")</f>
        <v>4.5179999999999998E-2</v>
      </c>
      <c r="Z449" s="56"/>
      <c r="AA449" s="57"/>
      <c r="AE449" s="64"/>
      <c r="BB449" s="315" t="s">
        <v>1</v>
      </c>
      <c r="BL449" s="64">
        <f>IFERROR(W449*I449/H449,"0")</f>
        <v>10.833333333333334</v>
      </c>
      <c r="BM449" s="64">
        <f>IFERROR(X449*I449/H449,"0")</f>
        <v>11.7</v>
      </c>
      <c r="BN449" s="64">
        <f>IFERROR(1/J449*(W449/H449),"0")</f>
        <v>3.561253561253562E-2</v>
      </c>
      <c r="BO449" s="64">
        <f>IFERROR(1/J449*(X449/H449),"0")</f>
        <v>3.8461538461538464E-2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10</v>
      </c>
      <c r="X450" s="381">
        <f>IFERROR(IF(W450="",0,CEILING((W450/$H450),1)*$H450),"")</f>
        <v>10.799999999999999</v>
      </c>
      <c r="Y450" s="36">
        <f>IFERROR(IF(X450=0,"",ROUNDUP(X450/H450,0)*0.00502),"")</f>
        <v>4.5179999999999998E-2</v>
      </c>
      <c r="Z450" s="56"/>
      <c r="AA450" s="57"/>
      <c r="AE450" s="64"/>
      <c r="BB450" s="316" t="s">
        <v>1</v>
      </c>
      <c r="BL450" s="64">
        <f>IFERROR(W450*I450/H450,"0")</f>
        <v>16.833333333333332</v>
      </c>
      <c r="BM450" s="64">
        <f>IFERROR(X450*I450/H450,"0")</f>
        <v>18.18</v>
      </c>
      <c r="BN450" s="64">
        <f>IFERROR(1/J450*(W450/H450),"0")</f>
        <v>3.561253561253562E-2</v>
      </c>
      <c r="BO450" s="64">
        <f>IFERROR(1/J450*(X450/H450),"0")</f>
        <v>3.8461538461538464E-2</v>
      </c>
    </row>
    <row r="451" spans="1:67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25</v>
      </c>
      <c r="X451" s="382">
        <f>IFERROR(X448/H448,"0")+IFERROR(X449/H449,"0")+IFERROR(X450/H450,"0")</f>
        <v>27</v>
      </c>
      <c r="Y451" s="382">
        <f>IFERROR(IF(Y448="",0,Y448),"0")+IFERROR(IF(Y449="",0,Y449),"0")+IFERROR(IF(Y450="",0,Y450),"0")</f>
        <v>0.13553999999999999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30</v>
      </c>
      <c r="X452" s="382">
        <f>IFERROR(SUM(X448:X450),"0")</f>
        <v>32.4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50</v>
      </c>
      <c r="X461" s="381">
        <f t="shared" ref="X461:X472" si="87">IFERROR(IF(W461="",0,CEILING((W461/$H461),1)*$H461),"")</f>
        <v>52.800000000000004</v>
      </c>
      <c r="Y461" s="36">
        <f t="shared" ref="Y461:Y467" si="88">IFERROR(IF(X461=0,"",ROUNDUP(X461/H461,0)*0.01196),"")</f>
        <v>0.1196</v>
      </c>
      <c r="Z461" s="56"/>
      <c r="AA461" s="57"/>
      <c r="AE461" s="64"/>
      <c r="BB461" s="318" t="s">
        <v>1</v>
      </c>
      <c r="BL461" s="64">
        <f t="shared" ref="BL461:BL472" si="89">IFERROR(W461*I461/H461,"0")</f>
        <v>53.409090909090907</v>
      </c>
      <c r="BM461" s="64">
        <f t="shared" ref="BM461:BM472" si="90">IFERROR(X461*I461/H461,"0")</f>
        <v>56.400000000000006</v>
      </c>
      <c r="BN461" s="64">
        <f t="shared" ref="BN461:BN472" si="91">IFERROR(1/J461*(W461/H461),"0")</f>
        <v>9.1054778554778545E-2</v>
      </c>
      <c r="BO461" s="64">
        <f t="shared" ref="BO461:BO472" si="92">IFERROR(1/J461*(X461/H461),"0")</f>
        <v>9.6153846153846159E-2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240</v>
      </c>
      <c r="X463" s="381">
        <f t="shared" si="87"/>
        <v>242.88000000000002</v>
      </c>
      <c r="Y463" s="36">
        <f t="shared" si="88"/>
        <v>0.55015999999999998</v>
      </c>
      <c r="Z463" s="56"/>
      <c r="AA463" s="57"/>
      <c r="AE463" s="64"/>
      <c r="BB463" s="320" t="s">
        <v>1</v>
      </c>
      <c r="BL463" s="64">
        <f t="shared" si="89"/>
        <v>256.36363636363632</v>
      </c>
      <c r="BM463" s="64">
        <f t="shared" si="90"/>
        <v>259.44</v>
      </c>
      <c r="BN463" s="64">
        <f t="shared" si="91"/>
        <v>0.43706293706293708</v>
      </c>
      <c r="BO463" s="64">
        <f t="shared" si="92"/>
        <v>0.44230769230769235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210</v>
      </c>
      <c r="X466" s="381">
        <f t="shared" si="87"/>
        <v>211.20000000000002</v>
      </c>
      <c r="Y466" s="36">
        <f t="shared" si="88"/>
        <v>0.47839999999999999</v>
      </c>
      <c r="Z466" s="56"/>
      <c r="AA466" s="57"/>
      <c r="AE466" s="64"/>
      <c r="BB466" s="323" t="s">
        <v>1</v>
      </c>
      <c r="BL466" s="64">
        <f t="shared" si="89"/>
        <v>224.31818181818178</v>
      </c>
      <c r="BM466" s="64">
        <f t="shared" si="90"/>
        <v>225.60000000000002</v>
      </c>
      <c r="BN466" s="64">
        <f t="shared" si="91"/>
        <v>0.38243006993006995</v>
      </c>
      <c r="BO466" s="64">
        <f t="shared" si="92"/>
        <v>0.38461538461538464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120</v>
      </c>
      <c r="X472" s="381">
        <f t="shared" si="87"/>
        <v>122.4</v>
      </c>
      <c r="Y472" s="36">
        <f>IFERROR(IF(X472=0,"",ROUNDUP(X472/H472,0)*0.00937),"")</f>
        <v>0.31857999999999997</v>
      </c>
      <c r="Z472" s="56"/>
      <c r="AA472" s="57"/>
      <c r="AE472" s="64"/>
      <c r="BB472" s="329" t="s">
        <v>1</v>
      </c>
      <c r="BL472" s="64">
        <f t="shared" si="89"/>
        <v>127.99999999999999</v>
      </c>
      <c r="BM472" s="64">
        <f t="shared" si="90"/>
        <v>130.56</v>
      </c>
      <c r="BN472" s="64">
        <f t="shared" si="91"/>
        <v>0.27777777777777779</v>
      </c>
      <c r="BO472" s="64">
        <f t="shared" si="92"/>
        <v>0.28333333333333333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153.03030303030303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155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1.70099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710</v>
      </c>
      <c r="X474" s="382">
        <f>IFERROR(SUM(X461:X472),"0")</f>
        <v>719.28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180</v>
      </c>
      <c r="X476" s="381">
        <f>IFERROR(IF(W476="",0,CEILING((W476/$H476),1)*$H476),"")</f>
        <v>184.8</v>
      </c>
      <c r="Y476" s="36">
        <f>IFERROR(IF(X476=0,"",ROUNDUP(X476/H476,0)*0.01196),"")</f>
        <v>0.41860000000000003</v>
      </c>
      <c r="Z476" s="56"/>
      <c r="AA476" s="57"/>
      <c r="AE476" s="64"/>
      <c r="BB476" s="330" t="s">
        <v>1</v>
      </c>
      <c r="BL476" s="64">
        <f>IFERROR(W476*I476/H476,"0")</f>
        <v>192.27272727272725</v>
      </c>
      <c r="BM476" s="64">
        <f>IFERROR(X476*I476/H476,"0")</f>
        <v>197.39999999999998</v>
      </c>
      <c r="BN476" s="64">
        <f>IFERROR(1/J476*(W476/H476),"0")</f>
        <v>0.32779720279720276</v>
      </c>
      <c r="BO476" s="64">
        <f>IFERROR(1/J476*(X476/H476),"0")</f>
        <v>0.33653846153846156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34.090909090909086</v>
      </c>
      <c r="X478" s="382">
        <f>IFERROR(X476/H476,"0")+IFERROR(X477/H477,"0")</f>
        <v>35</v>
      </c>
      <c r="Y478" s="382">
        <f>IFERROR(IF(Y476="",0,Y476),"0")+IFERROR(IF(Y477="",0,Y477),"0")</f>
        <v>0.41860000000000003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180</v>
      </c>
      <c r="X479" s="382">
        <f>IFERROR(SUM(X476:X477),"0")</f>
        <v>184.8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140</v>
      </c>
      <c r="X481" s="381">
        <f t="shared" ref="X481:X486" si="93">IFERROR(IF(W481="",0,CEILING((W481/$H481),1)*$H481),"")</f>
        <v>142.56</v>
      </c>
      <c r="Y481" s="36">
        <f>IFERROR(IF(X481=0,"",ROUNDUP(X481/H481,0)*0.01196),"")</f>
        <v>0.32291999999999998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149.54545454545453</v>
      </c>
      <c r="BM481" s="64">
        <f t="shared" ref="BM481:BM486" si="95">IFERROR(X481*I481/H481,"0")</f>
        <v>152.27999999999997</v>
      </c>
      <c r="BN481" s="64">
        <f t="shared" ref="BN481:BN486" si="96">IFERROR(1/J481*(W481/H481),"0")</f>
        <v>0.25495337995337997</v>
      </c>
      <c r="BO481" s="64">
        <f t="shared" ref="BO481:BO486" si="97">IFERROR(1/J481*(X481/H481),"0")</f>
        <v>0.25961538461538464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120</v>
      </c>
      <c r="X482" s="381">
        <f t="shared" si="93"/>
        <v>121.44000000000001</v>
      </c>
      <c r="Y482" s="36">
        <f>IFERROR(IF(X482=0,"",ROUNDUP(X482/H482,0)*0.01196),"")</f>
        <v>0.27507999999999999</v>
      </c>
      <c r="Z482" s="56"/>
      <c r="AA482" s="57"/>
      <c r="AE482" s="64"/>
      <c r="BB482" s="333" t="s">
        <v>1</v>
      </c>
      <c r="BL482" s="64">
        <f t="shared" si="94"/>
        <v>128.18181818181816</v>
      </c>
      <c r="BM482" s="64">
        <f t="shared" si="95"/>
        <v>129.72</v>
      </c>
      <c r="BN482" s="64">
        <f t="shared" si="96"/>
        <v>0.21853146853146854</v>
      </c>
      <c r="BO482" s="64">
        <f t="shared" si="97"/>
        <v>0.22115384615384617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270</v>
      </c>
      <c r="X483" s="381">
        <f t="shared" si="93"/>
        <v>274.56</v>
      </c>
      <c r="Y483" s="36">
        <f>IFERROR(IF(X483=0,"",ROUNDUP(X483/H483,0)*0.01196),"")</f>
        <v>0.62192000000000003</v>
      </c>
      <c r="Z483" s="56"/>
      <c r="AA483" s="57"/>
      <c r="AE483" s="64"/>
      <c r="BB483" s="334" t="s">
        <v>1</v>
      </c>
      <c r="BL483" s="64">
        <f t="shared" si="94"/>
        <v>288.40909090909088</v>
      </c>
      <c r="BM483" s="64">
        <f t="shared" si="95"/>
        <v>293.27999999999997</v>
      </c>
      <c r="BN483" s="64">
        <f t="shared" si="96"/>
        <v>0.49169580419580416</v>
      </c>
      <c r="BO483" s="64">
        <f t="shared" si="97"/>
        <v>0.5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42</v>
      </c>
      <c r="X484" s="381">
        <f t="shared" si="93"/>
        <v>43.2</v>
      </c>
      <c r="Y484" s="36">
        <f>IFERROR(IF(X484=0,"",ROUNDUP(X484/H484,0)*0.00937),"")</f>
        <v>0.11244</v>
      </c>
      <c r="Z484" s="56"/>
      <c r="AA484" s="57"/>
      <c r="AE484" s="64"/>
      <c r="BB484" s="335" t="s">
        <v>1</v>
      </c>
      <c r="BL484" s="64">
        <f t="shared" si="94"/>
        <v>44.8</v>
      </c>
      <c r="BM484" s="64">
        <f t="shared" si="95"/>
        <v>46.08</v>
      </c>
      <c r="BN484" s="64">
        <f t="shared" si="96"/>
        <v>9.722222222222221E-2</v>
      </c>
      <c r="BO484" s="64">
        <f t="shared" si="97"/>
        <v>0.1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24</v>
      </c>
      <c r="X485" s="381">
        <f t="shared" si="93"/>
        <v>25.2</v>
      </c>
      <c r="Y485" s="36">
        <f>IFERROR(IF(X485=0,"",ROUNDUP(X485/H485,0)*0.00937),"")</f>
        <v>6.5589999999999996E-2</v>
      </c>
      <c r="Z485" s="56"/>
      <c r="AA485" s="57"/>
      <c r="AE485" s="64"/>
      <c r="BB485" s="336" t="s">
        <v>1</v>
      </c>
      <c r="BL485" s="64">
        <f t="shared" si="94"/>
        <v>25.4</v>
      </c>
      <c r="BM485" s="64">
        <f t="shared" si="95"/>
        <v>26.669999999999998</v>
      </c>
      <c r="BN485" s="64">
        <f t="shared" si="96"/>
        <v>5.5555555555555552E-2</v>
      </c>
      <c r="BO485" s="64">
        <f t="shared" si="97"/>
        <v>5.8333333333333334E-2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90</v>
      </c>
      <c r="X486" s="381">
        <f t="shared" si="93"/>
        <v>90</v>
      </c>
      <c r="Y486" s="36">
        <f>IFERROR(IF(X486=0,"",ROUNDUP(X486/H486,0)*0.00937),"")</f>
        <v>0.23424999999999999</v>
      </c>
      <c r="Z486" s="56"/>
      <c r="AA486" s="57"/>
      <c r="AE486" s="64"/>
      <c r="BB486" s="337" t="s">
        <v>1</v>
      </c>
      <c r="BL486" s="64">
        <f t="shared" si="94"/>
        <v>95.249999999999986</v>
      </c>
      <c r="BM486" s="64">
        <f t="shared" si="95"/>
        <v>95.249999999999986</v>
      </c>
      <c r="BN486" s="64">
        <f t="shared" si="96"/>
        <v>0.20833333333333334</v>
      </c>
      <c r="BO486" s="64">
        <f t="shared" si="97"/>
        <v>0.20833333333333334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143.71212121212122</v>
      </c>
      <c r="X487" s="382">
        <f>IFERROR(X481/H481,"0")+IFERROR(X482/H482,"0")+IFERROR(X483/H483,"0")+IFERROR(X484/H484,"0")+IFERROR(X485/H485,"0")+IFERROR(X486/H486,"0")</f>
        <v>146</v>
      </c>
      <c r="Y487" s="382">
        <f>IFERROR(IF(Y481="",0,Y481),"0")+IFERROR(IF(Y482="",0,Y482),"0")+IFERROR(IF(Y483="",0,Y483),"0")+IFERROR(IF(Y484="",0,Y484),"0")+IFERROR(IF(Y485="",0,Y485),"0")+IFERROR(IF(Y486="",0,Y486),"0")</f>
        <v>1.6322000000000003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686</v>
      </c>
      <c r="X488" s="382">
        <f>IFERROR(SUM(X481:X486),"0")</f>
        <v>696.96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30</v>
      </c>
      <c r="X508" s="381">
        <f t="shared" si="98"/>
        <v>36</v>
      </c>
      <c r="Y508" s="36">
        <f t="shared" si="103"/>
        <v>6.5250000000000002E-2</v>
      </c>
      <c r="Z508" s="56"/>
      <c r="AA508" s="57"/>
      <c r="AE508" s="64"/>
      <c r="BB508" s="348" t="s">
        <v>1</v>
      </c>
      <c r="BL508" s="64">
        <f t="shared" si="99"/>
        <v>31.200000000000003</v>
      </c>
      <c r="BM508" s="64">
        <f t="shared" si="100"/>
        <v>37.440000000000005</v>
      </c>
      <c r="BN508" s="64">
        <f t="shared" si="101"/>
        <v>4.4642857142857137E-2</v>
      </c>
      <c r="BO508" s="64">
        <f t="shared" si="102"/>
        <v>5.3571428571428568E-2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2.5</v>
      </c>
      <c r="X511" s="382">
        <f>IFERROR(X502/H502,"0")+IFERROR(X503/H503,"0")+IFERROR(X504/H504,"0")+IFERROR(X505/H505,"0")+IFERROR(X506/H506,"0")+IFERROR(X507/H507,"0")+IFERROR(X508/H508,"0")+IFERROR(X509/H509,"0")+IFERROR(X510/H510,"0")</f>
        <v>3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6.5250000000000002E-2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30</v>
      </c>
      <c r="X512" s="382">
        <f>IFERROR(SUM(X502:X510),"0")</f>
        <v>36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16942.599999999999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17179.16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18250.704421287526</v>
      </c>
      <c r="X546" s="382">
        <f>IFERROR(SUM(BM22:BM542),"0")</f>
        <v>18503.093999999997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36</v>
      </c>
      <c r="X547" s="38">
        <f>ROUNDUP(SUM(BO22:BO542),0)</f>
        <v>37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19150.704421287526</v>
      </c>
      <c r="X548" s="382">
        <f>GrossWeightTotalR+PalletQtyTotalR*25</f>
        <v>19428.093999999997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4467.7045001613978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4511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42.701959999999993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445.50000000000006</v>
      </c>
      <c r="D555" s="46">
        <f>IFERROR(X57*1,"0")+IFERROR(X58*1,"0")+IFERROR(X59*1,"0")+IFERROR(X60*1,"0")</f>
        <v>1144.8000000000002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2470.7799999999997</v>
      </c>
      <c r="F555" s="46">
        <f>IFERROR(X134*1,"0")+IFERROR(X135*1,"0")+IFERROR(X136*1,"0")+IFERROR(X137*1,"0")+IFERROR(X138*1,"0")</f>
        <v>747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957.60000000000014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3317.4000000000005</v>
      </c>
      <c r="J555" s="46">
        <f>IFERROR(X214*1,"0")+IFERROR(X215*1,"0")+IFERROR(X216*1,"0")+IFERROR(X217*1,"0")+IFERROR(X218*1,"0")+IFERROR(X219*1,"0")+IFERROR(X223*1,"0")+IFERROR(X224*1,"0")</f>
        <v>405.8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869.18000000000006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869.18000000000006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1341.8999999999999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1734.1999999999998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131.4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694.56000000000017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134.4</v>
      </c>
      <c r="U555" s="46">
        <f>IFERROR(X448*1,"0")+IFERROR(X449*1,"0")+IFERROR(X450*1,"0")</f>
        <v>32.4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1601.04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738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75,00"/>
        <filter val="1 140,00"/>
        <filter val="1 225,00"/>
        <filter val="1 803,00"/>
        <filter val="10,00"/>
        <filter val="100,00"/>
        <filter val="105,00"/>
        <filter val="110,00"/>
        <filter val="120,00"/>
        <filter val="127,78"/>
        <filter val="13,33"/>
        <filter val="13,62"/>
        <filter val="133,33"/>
        <filter val="135,00"/>
        <filter val="136,31"/>
        <filter val="140,00"/>
        <filter val="143,71"/>
        <filter val="148,50"/>
        <filter val="15,00"/>
        <filter val="150,00"/>
        <filter val="151,19"/>
        <filter val="153,03"/>
        <filter val="16 942,60"/>
        <filter val="16,67"/>
        <filter val="160,00"/>
        <filter val="17,50"/>
        <filter val="175,00"/>
        <filter val="175,56"/>
        <filter val="18 250,70"/>
        <filter val="18,33"/>
        <filter val="180,00"/>
        <filter val="19 150,70"/>
        <filter val="190,00"/>
        <filter val="196,00"/>
        <filter val="2 430,00"/>
        <filter val="2,50"/>
        <filter val="2,56"/>
        <filter val="20,00"/>
        <filter val="20,50"/>
        <filter val="200,00"/>
        <filter val="210,00"/>
        <filter val="22,50"/>
        <filter val="220,00"/>
        <filter val="225,00"/>
        <filter val="230,00"/>
        <filter val="24,00"/>
        <filter val="240,00"/>
        <filter val="25,00"/>
        <filter val="270,00"/>
        <filter val="28,57"/>
        <filter val="280,00"/>
        <filter val="280,95"/>
        <filter val="3,00"/>
        <filter val="30,00"/>
        <filter val="315,00"/>
        <filter val="319,57"/>
        <filter val="320,00"/>
        <filter val="33,00"/>
        <filter val="33,33"/>
        <filter val="34,00"/>
        <filter val="34,09"/>
        <filter val="35,00"/>
        <filter val="36"/>
        <filter val="376,19"/>
        <filter val="38,33"/>
        <filter val="4 467,70"/>
        <filter val="400,00"/>
        <filter val="42,00"/>
        <filter val="435,00"/>
        <filter val="45,60"/>
        <filter val="49,00"/>
        <filter val="495,00"/>
        <filter val="5,50"/>
        <filter val="50,00"/>
        <filter val="50,86"/>
        <filter val="500,00"/>
        <filter val="520,00"/>
        <filter val="540,00"/>
        <filter val="554,00"/>
        <filter val="58,33"/>
        <filter val="583,33"/>
        <filter val="595,00"/>
        <filter val="6,00"/>
        <filter val="6,41"/>
        <filter val="60,00"/>
        <filter val="600,00"/>
        <filter val="630,00"/>
        <filter val="641,00"/>
        <filter val="65,57"/>
        <filter val="66,00"/>
        <filter val="68,00"/>
        <filter val="686,00"/>
        <filter val="7,50"/>
        <filter val="70,00"/>
        <filter val="700,00"/>
        <filter val="710,00"/>
        <filter val="72,00"/>
        <filter val="720,00"/>
        <filter val="740,00"/>
        <filter val="75,00"/>
        <filter val="8,33"/>
        <filter val="80,00"/>
        <filter val="81,67"/>
        <filter val="82,50"/>
        <filter val="85,00"/>
        <filter val="88,00"/>
        <filter val="89,74"/>
        <filter val="9,00"/>
        <filter val="90,00"/>
        <filter val="950,00"/>
        <filter val="967,24"/>
        <filter val="99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