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F1C5FB-C93B-4495-8D75-3DDA1F8C12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X202" i="1" s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5" i="1" s="1"/>
  <c r="O57" i="1"/>
  <c r="W54" i="1"/>
  <c r="W53" i="1"/>
  <c r="BN52" i="1"/>
  <c r="BL52" i="1"/>
  <c r="X52" i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O28" i="1"/>
  <c r="BN27" i="1"/>
  <c r="BL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BL22" i="1"/>
  <c r="W546" i="1" s="1"/>
  <c r="X22" i="1"/>
  <c r="O22" i="1"/>
  <c r="H10" i="1"/>
  <c r="A9" i="1"/>
  <c r="A10" i="1" s="1"/>
  <c r="D7" i="1"/>
  <c r="P6" i="1"/>
  <c r="O2" i="1"/>
  <c r="BO112" i="1" l="1"/>
  <c r="BM112" i="1"/>
  <c r="Y112" i="1"/>
  <c r="BO233" i="1"/>
  <c r="BM233" i="1"/>
  <c r="Y233" i="1"/>
  <c r="BO258" i="1"/>
  <c r="BM258" i="1"/>
  <c r="Y258" i="1"/>
  <c r="BO286" i="1"/>
  <c r="BM286" i="1"/>
  <c r="Y286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W548" i="1" s="1"/>
  <c r="W549" i="1"/>
  <c r="Y31" i="1"/>
  <c r="BM31" i="1"/>
  <c r="E555" i="1"/>
  <c r="Y70" i="1"/>
  <c r="BM70" i="1"/>
  <c r="Y78" i="1"/>
  <c r="BM78" i="1"/>
  <c r="Y92" i="1"/>
  <c r="BM92" i="1"/>
  <c r="X104" i="1"/>
  <c r="Y102" i="1"/>
  <c r="BM102" i="1"/>
  <c r="BO218" i="1"/>
  <c r="BM218" i="1"/>
  <c r="Y218" i="1"/>
  <c r="BO246" i="1"/>
  <c r="BM246" i="1"/>
  <c r="Y246" i="1"/>
  <c r="BO268" i="1"/>
  <c r="BM268" i="1"/>
  <c r="Y268" i="1"/>
  <c r="BO297" i="1"/>
  <c r="BM297" i="1"/>
  <c r="Y297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X121" i="1"/>
  <c r="X210" i="1"/>
  <c r="X252" i="1"/>
  <c r="X289" i="1"/>
  <c r="Y27" i="1"/>
  <c r="BM27" i="1"/>
  <c r="BO27" i="1"/>
  <c r="X34" i="1"/>
  <c r="BO29" i="1"/>
  <c r="BM29" i="1"/>
  <c r="Y29" i="1"/>
  <c r="Y33" i="1"/>
  <c r="BM33" i="1"/>
  <c r="Y58" i="1"/>
  <c r="BM58" i="1"/>
  <c r="Y90" i="1"/>
  <c r="BM90" i="1"/>
  <c r="Y96" i="1"/>
  <c r="BM96" i="1"/>
  <c r="BO96" i="1"/>
  <c r="X103" i="1"/>
  <c r="Y100" i="1"/>
  <c r="BM100" i="1"/>
  <c r="Y106" i="1"/>
  <c r="BM106" i="1"/>
  <c r="BO106" i="1"/>
  <c r="Y110" i="1"/>
  <c r="BM110" i="1"/>
  <c r="Y114" i="1"/>
  <c r="BM114" i="1"/>
  <c r="Y118" i="1"/>
  <c r="BM118" i="1"/>
  <c r="Y126" i="1"/>
  <c r="BM126" i="1"/>
  <c r="Y134" i="1"/>
  <c r="BM134" i="1"/>
  <c r="Y138" i="1"/>
  <c r="BM138" i="1"/>
  <c r="Y146" i="1"/>
  <c r="BM146" i="1"/>
  <c r="X147" i="1"/>
  <c r="Y151" i="1"/>
  <c r="BM151" i="1"/>
  <c r="X160" i="1"/>
  <c r="Y155" i="1"/>
  <c r="BM155" i="1"/>
  <c r="Y159" i="1"/>
  <c r="BM159" i="1"/>
  <c r="Y170" i="1"/>
  <c r="BM170" i="1"/>
  <c r="Y176" i="1"/>
  <c r="BM176" i="1"/>
  <c r="Y184" i="1"/>
  <c r="BM184" i="1"/>
  <c r="Y185" i="1"/>
  <c r="BM185" i="1"/>
  <c r="Y190" i="1"/>
  <c r="BM190" i="1"/>
  <c r="Y194" i="1"/>
  <c r="BM194" i="1"/>
  <c r="Y195" i="1"/>
  <c r="BM195" i="1"/>
  <c r="Y198" i="1"/>
  <c r="BM198" i="1"/>
  <c r="Y199" i="1"/>
  <c r="BM19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54" i="1"/>
  <c r="Y68" i="1"/>
  <c r="BM68" i="1"/>
  <c r="Y72" i="1"/>
  <c r="BM72" i="1"/>
  <c r="Y76" i="1"/>
  <c r="BM76" i="1"/>
  <c r="Y80" i="1"/>
  <c r="BM80" i="1"/>
  <c r="Y84" i="1"/>
  <c r="BM84" i="1"/>
  <c r="Y124" i="1"/>
  <c r="BM124" i="1"/>
  <c r="Y128" i="1"/>
  <c r="BM128" i="1"/>
  <c r="Y136" i="1"/>
  <c r="BM136" i="1"/>
  <c r="Y144" i="1"/>
  <c r="BM144" i="1"/>
  <c r="Y153" i="1"/>
  <c r="BM153" i="1"/>
  <c r="Y157" i="1"/>
  <c r="BM157" i="1"/>
  <c r="Y164" i="1"/>
  <c r="BM164" i="1"/>
  <c r="X167" i="1"/>
  <c r="Y174" i="1"/>
  <c r="BM174" i="1"/>
  <c r="BO174" i="1"/>
  <c r="X179" i="1"/>
  <c r="Y182" i="1"/>
  <c r="BM182" i="1"/>
  <c r="Y187" i="1"/>
  <c r="BM187" i="1"/>
  <c r="Y188" i="1"/>
  <c r="BM188" i="1"/>
  <c r="Y192" i="1"/>
  <c r="BM192" i="1"/>
  <c r="Y205" i="1"/>
  <c r="BM205" i="1"/>
  <c r="Y208" i="1"/>
  <c r="BM208" i="1"/>
  <c r="Y209" i="1"/>
  <c r="BM209" i="1"/>
  <c r="Y216" i="1"/>
  <c r="BM216" i="1"/>
  <c r="Y224" i="1"/>
  <c r="BM224" i="1"/>
  <c r="X235" i="1"/>
  <c r="Y231" i="1"/>
  <c r="BM231" i="1"/>
  <c r="Y240" i="1"/>
  <c r="BM240" i="1"/>
  <c r="Y244" i="1"/>
  <c r="BM244" i="1"/>
  <c r="Y248" i="1"/>
  <c r="BM248" i="1"/>
  <c r="Y256" i="1"/>
  <c r="BM256" i="1"/>
  <c r="Y262" i="1"/>
  <c r="BM262" i="1"/>
  <c r="Y266" i="1"/>
  <c r="BM266" i="1"/>
  <c r="Y270" i="1"/>
  <c r="BM270" i="1"/>
  <c r="X278" i="1"/>
  <c r="Y276" i="1"/>
  <c r="BM276" i="1"/>
  <c r="X277" i="1"/>
  <c r="Y282" i="1"/>
  <c r="BM282" i="1"/>
  <c r="Y288" i="1"/>
  <c r="BM288" i="1"/>
  <c r="O555" i="1"/>
  <c r="Y295" i="1"/>
  <c r="BM295" i="1"/>
  <c r="Y299" i="1"/>
  <c r="BM299" i="1"/>
  <c r="BO303" i="1"/>
  <c r="BM303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317" i="1"/>
  <c r="X409" i="1"/>
  <c r="F9" i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BO135" i="1"/>
  <c r="BM135" i="1"/>
  <c r="Y135" i="1"/>
  <c r="Y139" i="1" s="1"/>
  <c r="X139" i="1"/>
  <c r="BO145" i="1"/>
  <c r="BM145" i="1"/>
  <c r="Y145" i="1"/>
  <c r="Y147" i="1" s="1"/>
  <c r="H9" i="1"/>
  <c r="X24" i="1"/>
  <c r="X62" i="1"/>
  <c r="X87" i="1"/>
  <c r="BO137" i="1"/>
  <c r="BM137" i="1"/>
  <c r="Y137" i="1"/>
  <c r="F555" i="1"/>
  <c r="X140" i="1"/>
  <c r="G555" i="1"/>
  <c r="X148" i="1"/>
  <c r="H555" i="1"/>
  <c r="Y152" i="1"/>
  <c r="BM152" i="1"/>
  <c r="BO152" i="1"/>
  <c r="Y154" i="1"/>
  <c r="BM154" i="1"/>
  <c r="Y156" i="1"/>
  <c r="BM156" i="1"/>
  <c r="Y158" i="1"/>
  <c r="BM158" i="1"/>
  <c r="X161" i="1"/>
  <c r="I555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Y220" i="1" s="1"/>
  <c r="BM215" i="1"/>
  <c r="BO215" i="1"/>
  <c r="Y217" i="1"/>
  <c r="BM217" i="1"/>
  <c r="Y219" i="1"/>
  <c r="BM219" i="1"/>
  <c r="X220" i="1"/>
  <c r="Y223" i="1"/>
  <c r="Y225" i="1" s="1"/>
  <c r="BM223" i="1"/>
  <c r="BO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2" i="1"/>
  <c r="Y263" i="1"/>
  <c r="BM263" i="1"/>
  <c r="Y265" i="1"/>
  <c r="BM265" i="1"/>
  <c r="X271" i="1"/>
  <c r="Y277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X369" i="1"/>
  <c r="BO374" i="1"/>
  <c r="BM374" i="1"/>
  <c r="Y374" i="1"/>
  <c r="X387" i="1"/>
  <c r="BO392" i="1"/>
  <c r="BM392" i="1"/>
  <c r="Y392" i="1"/>
  <c r="N555" i="1"/>
  <c r="L555" i="1"/>
  <c r="X253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S555" i="1"/>
  <c r="X388" i="1"/>
  <c r="X403" i="1"/>
  <c r="BO390" i="1"/>
  <c r="BM390" i="1"/>
  <c r="Y390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09" i="1" l="1"/>
  <c r="Y364" i="1"/>
  <c r="Y351" i="1"/>
  <c r="Y289" i="1"/>
  <c r="Y283" i="1"/>
  <c r="Y271" i="1"/>
  <c r="Y519" i="1"/>
  <c r="Y435" i="1"/>
  <c r="Y160" i="1"/>
  <c r="Y120" i="1"/>
  <c r="Y338" i="1"/>
  <c r="Y511" i="1"/>
  <c r="Y451" i="1"/>
  <c r="Y130" i="1"/>
  <c r="Y86" i="1"/>
  <c r="X547" i="1"/>
  <c r="Y536" i="1"/>
  <c r="Y487" i="1"/>
  <c r="Y473" i="1"/>
  <c r="Y403" i="1"/>
  <c r="Y345" i="1"/>
  <c r="Y252" i="1"/>
  <c r="Y210" i="1"/>
  <c r="Y201" i="1"/>
  <c r="X549" i="1"/>
  <c r="X545" i="1"/>
  <c r="X546" i="1"/>
  <c r="X548" i="1" s="1"/>
  <c r="Y550" i="1" l="1"/>
</calcChain>
</file>

<file path=xl/sharedStrings.xml><?xml version="1.0" encoding="utf-8"?>
<sst xmlns="http://schemas.openxmlformats.org/spreadsheetml/2006/main" count="2360" uniqueCount="773">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</sst>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84" sqref="AA8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772</v>
      </c>
      <c r="I5" s="415"/>
      <c r="J5" s="415"/>
      <c r="K5" s="415"/>
      <c r="L5" s="416"/>
      <c r="M5" s="58"/>
      <c r="O5" s="24" t="s">
        <v>10</v>
      </c>
      <c r="P5" s="763">
        <v>45453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14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0.375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450</v>
      </c>
      <c r="X84" s="381">
        <f t="shared" si="6"/>
        <v>450</v>
      </c>
      <c r="Y84" s="36">
        <f>IFERROR(IF(X84=0,"",ROUNDUP(X84/H84,0)*0.00937),"")</f>
        <v>0.93699999999999994</v>
      </c>
      <c r="Z84" s="56"/>
      <c r="AA84" s="57"/>
      <c r="AE84" s="64"/>
      <c r="BB84" s="102" t="s">
        <v>1</v>
      </c>
      <c r="BL84" s="64">
        <f t="shared" si="8"/>
        <v>474</v>
      </c>
      <c r="BM84" s="64">
        <f t="shared" si="9"/>
        <v>474</v>
      </c>
      <c r="BN84" s="64">
        <f t="shared" si="10"/>
        <v>0.83333333333333337</v>
      </c>
      <c r="BO84" s="64">
        <f t="shared" si="11"/>
        <v>0.83333333333333337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0.93699999999999994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450</v>
      </c>
      <c r="X87" s="382">
        <f>IFERROR(SUM(X65:X85),"0")</f>
        <v>450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83.333333333333329</v>
      </c>
      <c r="X139" s="382">
        <f>IFERROR(X134/H134,"0")+IFERROR(X135/H135,"0")+IFERROR(X136/H136,"0")+IFERROR(X137/H137,"0")+IFERROR(X138/H138,"0")</f>
        <v>84</v>
      </c>
      <c r="Y139" s="382">
        <f>IFERROR(IF(Y134="",0,Y134),"0")+IFERROR(IF(Y135="",0,Y135),"0")+IFERROR(IF(Y136="",0,Y136),"0")+IFERROR(IF(Y137="",0,Y137),"0")+IFERROR(IF(Y138="",0,Y138),"0")</f>
        <v>0.63251999999999997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225</v>
      </c>
      <c r="X140" s="382">
        <f>IFERROR(SUM(X134:X138),"0")</f>
        <v>226.8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400</v>
      </c>
      <c r="X194" s="381">
        <f t="shared" si="34"/>
        <v>400.8</v>
      </c>
      <c r="Y194" s="36">
        <f t="shared" si="39"/>
        <v>1.2575100000000001</v>
      </c>
      <c r="Z194" s="56"/>
      <c r="AA194" s="57"/>
      <c r="AE194" s="64"/>
      <c r="BB194" s="174" t="s">
        <v>1</v>
      </c>
      <c r="BL194" s="64">
        <f t="shared" si="35"/>
        <v>445.33333333333331</v>
      </c>
      <c r="BM194" s="64">
        <f t="shared" si="36"/>
        <v>446.2240000000001</v>
      </c>
      <c r="BN194" s="64">
        <f t="shared" si="37"/>
        <v>1.0683760683760684</v>
      </c>
      <c r="BO194" s="64">
        <f t="shared" si="38"/>
        <v>1.0705128205128205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166.66666666666669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167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1.2575100000000001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400</v>
      </c>
      <c r="X202" s="382">
        <f>IFERROR(SUM(X181:X200),"0")</f>
        <v>400.8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245</v>
      </c>
      <c r="X314" s="381">
        <f>IFERROR(IF(W314="",0,CEILING((W314/$H314),1)*$H314),"")</f>
        <v>245.70000000000002</v>
      </c>
      <c r="Y314" s="36">
        <f>IFERROR(IF(X314=0,"",ROUNDUP(X314/H314,0)*0.00753),"")</f>
        <v>0.88101000000000007</v>
      </c>
      <c r="Z314" s="56"/>
      <c r="AA314" s="57"/>
      <c r="AE314" s="64"/>
      <c r="BB314" s="247" t="s">
        <v>1</v>
      </c>
      <c r="BL314" s="64">
        <f>IFERROR(W314*I314/H314,"0")</f>
        <v>276.73333333333329</v>
      </c>
      <c r="BM314" s="64">
        <f>IFERROR(X314*I314/H314,"0")</f>
        <v>277.524</v>
      </c>
      <c r="BN314" s="64">
        <f>IFERROR(1/J314*(W314/H314),"0")</f>
        <v>0.74786324786324776</v>
      </c>
      <c r="BO314" s="64">
        <f>IFERROR(1/J314*(X314/H314),"0")</f>
        <v>0.75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116.66666666666666</v>
      </c>
      <c r="X316" s="382">
        <f>IFERROR(X313/H313,"0")+IFERROR(X314/H314,"0")+IFERROR(X315/H315,"0")</f>
        <v>117</v>
      </c>
      <c r="Y316" s="382">
        <f>IFERROR(IF(Y313="",0,Y313),"0")+IFERROR(IF(Y314="",0,Y314),"0")+IFERROR(IF(Y315="",0,Y315),"0")</f>
        <v>0.88101000000000007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245</v>
      </c>
      <c r="X317" s="382">
        <f>IFERROR(SUM(X313:X315),"0")</f>
        <v>245.70000000000002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300</v>
      </c>
      <c r="X330" s="381">
        <f t="shared" si="71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2" t="s">
        <v>1</v>
      </c>
      <c r="BL330" s="64">
        <f t="shared" si="72"/>
        <v>309.60000000000002</v>
      </c>
      <c r="BM330" s="64">
        <f t="shared" si="73"/>
        <v>309.60000000000002</v>
      </c>
      <c r="BN330" s="64">
        <f t="shared" si="74"/>
        <v>0.41666666666666663</v>
      </c>
      <c r="BO330" s="64">
        <f t="shared" si="75"/>
        <v>0.41666666666666663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1000</v>
      </c>
      <c r="X331" s="381">
        <f t="shared" si="71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3" t="s">
        <v>1</v>
      </c>
      <c r="BL331" s="64">
        <f t="shared" si="72"/>
        <v>1032</v>
      </c>
      <c r="BM331" s="64">
        <f t="shared" si="73"/>
        <v>1037.1600000000001</v>
      </c>
      <c r="BN331" s="64">
        <f t="shared" si="74"/>
        <v>1.3888888888888888</v>
      </c>
      <c r="BO331" s="64">
        <f t="shared" si="75"/>
        <v>1.3958333333333333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120</v>
      </c>
      <c r="X338" s="382">
        <f>IFERROR(X329/H329,"0")+IFERROR(X330/H330,"0")+IFERROR(X331/H331,"0")+IFERROR(X332/H332,"0")+IFERROR(X333/H333,"0")+IFERROR(X334/H334,"0")+IFERROR(X335/H335,"0")+IFERROR(X336/H336,"0")+IFERROR(X337/H337,"0")</f>
        <v>121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2.6317499999999998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1800</v>
      </c>
      <c r="X339" s="382">
        <f>IFERROR(SUM(X329:X337),"0")</f>
        <v>1815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1500</v>
      </c>
      <c r="X341" s="381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60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100</v>
      </c>
      <c r="X345" s="382">
        <f>IFERROR(X341/H341,"0")+IFERROR(X342/H342,"0")+IFERROR(X343/H343,"0")+IFERROR(X344/H344,"0")</f>
        <v>100</v>
      </c>
      <c r="Y345" s="382">
        <f>IFERROR(IF(Y341="",0,Y341),"0")+IFERROR(IF(Y342="",0,Y342),"0")+IFERROR(IF(Y343="",0,Y343),"0")+IFERROR(IF(Y344="",0,Y344),"0")</f>
        <v>2.1749999999999998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1500</v>
      </c>
      <c r="X346" s="382">
        <f>IFERROR(SUM(X341:X344),"0")</f>
        <v>1500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idden="1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4620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4638.3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4849.3333333333339</v>
      </c>
      <c r="X546" s="382">
        <f>IFERROR(SUM(BM22:BM542),"0")</f>
        <v>4868.4760000000006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8</v>
      </c>
      <c r="X547" s="38">
        <f>ROUNDUP(SUM(BO22:BO542),0)</f>
        <v>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5049.3333333333339</v>
      </c>
      <c r="X548" s="382">
        <f>GrossWeightTotalR+PalletQtyTotalR*25</f>
        <v>5068.4760000000006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686.66666666666663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689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8.5147899999999979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450</v>
      </c>
      <c r="F555" s="46">
        <f>IFERROR(X134*1,"0")+IFERROR(X135*1,"0")+IFERROR(X136*1,"0")+IFERROR(X137*1,"0")+IFERROR(X138*1,"0")</f>
        <v>226.8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400.8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245.70000000000002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3315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 800,00"/>
        <filter val="100,00"/>
        <filter val="116,67"/>
        <filter val="120,00"/>
        <filter val="166,67"/>
        <filter val="225,00"/>
        <filter val="245,00"/>
        <filter val="300,00"/>
        <filter val="4 620,00"/>
        <filter val="4 849,33"/>
        <filter val="400,00"/>
        <filter val="450,00"/>
        <filter val="5 049,33"/>
        <filter val="500,00"/>
        <filter val="686,67"/>
        <filter val="8"/>
        <filter val="83,33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