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51ECAC-202F-4DB9-8176-59E50E84CF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N521" i="1"/>
  <c r="BL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W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O490" i="1"/>
  <c r="BN489" i="1"/>
  <c r="BL489" i="1"/>
  <c r="X489" i="1"/>
  <c r="X492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N475" i="1"/>
  <c r="BL475" i="1"/>
  <c r="X475" i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N448" i="1"/>
  <c r="BL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N285" i="1"/>
  <c r="BL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O273" i="1"/>
  <c r="W271" i="1"/>
  <c r="W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Y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N254" i="1"/>
  <c r="BL254" i="1"/>
  <c r="X254" i="1"/>
  <c r="O254" i="1"/>
  <c r="W252" i="1"/>
  <c r="W251" i="1"/>
  <c r="BN250" i="1"/>
  <c r="BL250" i="1"/>
  <c r="X250" i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W235" i="1"/>
  <c r="W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BN204" i="1"/>
  <c r="BL204" i="1"/>
  <c r="X204" i="1"/>
  <c r="O204" i="1"/>
  <c r="BO203" i="1"/>
  <c r="BN203" i="1"/>
  <c r="BM203" i="1"/>
  <c r="BL203" i="1"/>
  <c r="Y203" i="1"/>
  <c r="X203" i="1"/>
  <c r="O203" i="1"/>
  <c r="W201" i="1"/>
  <c r="W200" i="1"/>
  <c r="BN199" i="1"/>
  <c r="BL199" i="1"/>
  <c r="X199" i="1"/>
  <c r="BO199" i="1" s="1"/>
  <c r="O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BO180" i="1" s="1"/>
  <c r="O180" i="1"/>
  <c r="W178" i="1"/>
  <c r="W177" i="1"/>
  <c r="BN176" i="1"/>
  <c r="BL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BO144" i="1" s="1"/>
  <c r="O144" i="1"/>
  <c r="BN143" i="1"/>
  <c r="BL143" i="1"/>
  <c r="X143" i="1"/>
  <c r="G554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F554" i="1" s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X129" i="1" s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O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Y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C554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W548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31" i="1" l="1"/>
  <c r="BM231" i="1"/>
  <c r="Y231" i="1"/>
  <c r="BO250" i="1"/>
  <c r="BM250" i="1"/>
  <c r="Y250" i="1"/>
  <c r="BO273" i="1"/>
  <c r="BM273" i="1"/>
  <c r="Y273" i="1"/>
  <c r="BO296" i="1"/>
  <c r="BM296" i="1"/>
  <c r="Y296" i="1"/>
  <c r="BO298" i="1"/>
  <c r="BM298" i="1"/>
  <c r="Y298" i="1"/>
  <c r="BO333" i="1"/>
  <c r="BM333" i="1"/>
  <c r="Y333" i="1"/>
  <c r="BO360" i="1"/>
  <c r="BM360" i="1"/>
  <c r="Y360" i="1"/>
  <c r="BO394" i="1"/>
  <c r="BM394" i="1"/>
  <c r="Y394" i="1"/>
  <c r="BO429" i="1"/>
  <c r="BM429" i="1"/>
  <c r="Y429" i="1"/>
  <c r="BO467" i="1"/>
  <c r="BM467" i="1"/>
  <c r="Y467" i="1"/>
  <c r="BO491" i="1"/>
  <c r="BM491" i="1"/>
  <c r="Y491" i="1"/>
  <c r="X497" i="1"/>
  <c r="X496" i="1"/>
  <c r="BO495" i="1"/>
  <c r="BM495" i="1"/>
  <c r="Y495" i="1"/>
  <c r="Y496" i="1" s="1"/>
  <c r="X519" i="1"/>
  <c r="X518" i="1"/>
  <c r="BO513" i="1"/>
  <c r="BM513" i="1"/>
  <c r="Y513" i="1"/>
  <c r="BO515" i="1"/>
  <c r="BM515" i="1"/>
  <c r="Y515" i="1"/>
  <c r="BO517" i="1"/>
  <c r="BM517" i="1"/>
  <c r="Y517" i="1"/>
  <c r="Y77" i="1"/>
  <c r="BM77" i="1"/>
  <c r="Y91" i="1"/>
  <c r="BM91" i="1"/>
  <c r="X103" i="1"/>
  <c r="Y101" i="1"/>
  <c r="BM101" i="1"/>
  <c r="X119" i="1"/>
  <c r="Y111" i="1"/>
  <c r="BM111" i="1"/>
  <c r="Y157" i="1"/>
  <c r="BM157" i="1"/>
  <c r="Y180" i="1"/>
  <c r="BM180" i="1"/>
  <c r="BO216" i="1"/>
  <c r="BM216" i="1"/>
  <c r="Y216" i="1"/>
  <c r="BO242" i="1"/>
  <c r="BM242" i="1"/>
  <c r="Y242" i="1"/>
  <c r="BO264" i="1"/>
  <c r="BM264" i="1"/>
  <c r="Y264" i="1"/>
  <c r="BO287" i="1"/>
  <c r="BM287" i="1"/>
  <c r="Y287" i="1"/>
  <c r="BO332" i="1"/>
  <c r="BM332" i="1"/>
  <c r="Y332" i="1"/>
  <c r="BO336" i="1"/>
  <c r="BM336" i="1"/>
  <c r="Y336" i="1"/>
  <c r="BO374" i="1"/>
  <c r="BM374" i="1"/>
  <c r="Y374" i="1"/>
  <c r="BO406" i="1"/>
  <c r="BM406" i="1"/>
  <c r="Y406" i="1"/>
  <c r="BO448" i="1"/>
  <c r="BM448" i="1"/>
  <c r="Y448" i="1"/>
  <c r="BO481" i="1"/>
  <c r="BM481" i="1"/>
  <c r="Y481" i="1"/>
  <c r="BO514" i="1"/>
  <c r="BM514" i="1"/>
  <c r="Y514" i="1"/>
  <c r="BO516" i="1"/>
  <c r="BM516" i="1"/>
  <c r="Y516" i="1"/>
  <c r="X258" i="1"/>
  <c r="J9" i="1"/>
  <c r="Y28" i="1"/>
  <c r="BM28" i="1"/>
  <c r="Y32" i="1"/>
  <c r="BM32" i="1"/>
  <c r="Y65" i="1"/>
  <c r="BM65" i="1"/>
  <c r="Y69" i="1"/>
  <c r="BM69" i="1"/>
  <c r="BM73" i="1"/>
  <c r="Y81" i="1"/>
  <c r="BM81" i="1"/>
  <c r="Y89" i="1"/>
  <c r="BM89" i="1"/>
  <c r="Y95" i="1"/>
  <c r="BM95" i="1"/>
  <c r="BO95" i="1"/>
  <c r="Y99" i="1"/>
  <c r="BM99" i="1"/>
  <c r="Y105" i="1"/>
  <c r="BM105" i="1"/>
  <c r="BO105" i="1"/>
  <c r="Y109" i="1"/>
  <c r="BM109" i="1"/>
  <c r="Y113" i="1"/>
  <c r="BM113" i="1"/>
  <c r="Y117" i="1"/>
  <c r="BM117" i="1"/>
  <c r="Y125" i="1"/>
  <c r="BM125" i="1"/>
  <c r="Y134" i="1"/>
  <c r="BM134" i="1"/>
  <c r="Y144" i="1"/>
  <c r="BM144" i="1"/>
  <c r="Y153" i="1"/>
  <c r="BM153" i="1"/>
  <c r="BO155" i="1"/>
  <c r="BM155" i="1"/>
  <c r="Y155" i="1"/>
  <c r="BO176" i="1"/>
  <c r="BM176" i="1"/>
  <c r="Y176" i="1"/>
  <c r="BO185" i="1"/>
  <c r="BM185" i="1"/>
  <c r="Y185" i="1"/>
  <c r="F9" i="1"/>
  <c r="F10" i="1"/>
  <c r="Y22" i="1"/>
  <c r="BM22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123" i="1"/>
  <c r="BM123" i="1"/>
  <c r="Y127" i="1"/>
  <c r="BM127" i="1"/>
  <c r="Y136" i="1"/>
  <c r="BM136" i="1"/>
  <c r="Y151" i="1"/>
  <c r="BM151" i="1"/>
  <c r="BO164" i="1"/>
  <c r="BM164" i="1"/>
  <c r="Y164" i="1"/>
  <c r="BO168" i="1"/>
  <c r="BM168" i="1"/>
  <c r="Y168" i="1"/>
  <c r="BO182" i="1"/>
  <c r="BM182" i="1"/>
  <c r="Y182" i="1"/>
  <c r="BO188" i="1"/>
  <c r="BM188" i="1"/>
  <c r="Y188" i="1"/>
  <c r="Y192" i="1"/>
  <c r="BM192" i="1"/>
  <c r="Y195" i="1"/>
  <c r="BM195" i="1"/>
  <c r="Y196" i="1"/>
  <c r="BM196" i="1"/>
  <c r="Y199" i="1"/>
  <c r="BM199" i="1"/>
  <c r="X209" i="1"/>
  <c r="Y205" i="1"/>
  <c r="BM205" i="1"/>
  <c r="Y206" i="1"/>
  <c r="BM206" i="1"/>
  <c r="Y214" i="1"/>
  <c r="BM214" i="1"/>
  <c r="Y218" i="1"/>
  <c r="BM218" i="1"/>
  <c r="Y229" i="1"/>
  <c r="BM229" i="1"/>
  <c r="Y233" i="1"/>
  <c r="BM233" i="1"/>
  <c r="Y240" i="1"/>
  <c r="BM240" i="1"/>
  <c r="Y244" i="1"/>
  <c r="BM244" i="1"/>
  <c r="Y248" i="1"/>
  <c r="BM248" i="1"/>
  <c r="Y254" i="1"/>
  <c r="BM254" i="1"/>
  <c r="BO254" i="1"/>
  <c r="Y262" i="1"/>
  <c r="BM262" i="1"/>
  <c r="Y269" i="1"/>
  <c r="BM269" i="1"/>
  <c r="Y275" i="1"/>
  <c r="BM275" i="1"/>
  <c r="Y285" i="1"/>
  <c r="BM285" i="1"/>
  <c r="BO285" i="1"/>
  <c r="Y294" i="1"/>
  <c r="BM294" i="1"/>
  <c r="BO330" i="1"/>
  <c r="BM330" i="1"/>
  <c r="Y330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X435" i="1"/>
  <c r="BO427" i="1"/>
  <c r="BM427" i="1"/>
  <c r="Y427" i="1"/>
  <c r="BO437" i="1"/>
  <c r="BM437" i="1"/>
  <c r="Y437" i="1"/>
  <c r="BO465" i="1"/>
  <c r="BM465" i="1"/>
  <c r="Y465" i="1"/>
  <c r="X477" i="1"/>
  <c r="BO475" i="1"/>
  <c r="BM475" i="1"/>
  <c r="Y475" i="1"/>
  <c r="X493" i="1"/>
  <c r="BO489" i="1"/>
  <c r="BM489" i="1"/>
  <c r="Y489" i="1"/>
  <c r="BO523" i="1"/>
  <c r="BM523" i="1"/>
  <c r="Y523" i="1"/>
  <c r="BO525" i="1"/>
  <c r="BM525" i="1"/>
  <c r="Y525" i="1"/>
  <c r="X288" i="1"/>
  <c r="X304" i="1"/>
  <c r="BO302" i="1"/>
  <c r="BM302" i="1"/>
  <c r="Y302" i="1"/>
  <c r="BO340" i="1"/>
  <c r="BM340" i="1"/>
  <c r="Y340" i="1"/>
  <c r="BO362" i="1"/>
  <c r="BM362" i="1"/>
  <c r="Y362" i="1"/>
  <c r="X380" i="1"/>
  <c r="X379" i="1"/>
  <c r="BO378" i="1"/>
  <c r="BM378" i="1"/>
  <c r="Y378" i="1"/>
  <c r="Y379" i="1" s="1"/>
  <c r="X386" i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BO461" i="1"/>
  <c r="BM461" i="1"/>
  <c r="Y461" i="1"/>
  <c r="BO469" i="1"/>
  <c r="BM469" i="1"/>
  <c r="Y469" i="1"/>
  <c r="BO483" i="1"/>
  <c r="BM483" i="1"/>
  <c r="Y483" i="1"/>
  <c r="BO522" i="1"/>
  <c r="BM522" i="1"/>
  <c r="Y522" i="1"/>
  <c r="BO524" i="1"/>
  <c r="BM524" i="1"/>
  <c r="Y524" i="1"/>
  <c r="BO526" i="1"/>
  <c r="BM526" i="1"/>
  <c r="Y526" i="1"/>
  <c r="X368" i="1"/>
  <c r="X25" i="1"/>
  <c r="X35" i="1"/>
  <c r="X39" i="1"/>
  <c r="X43" i="1"/>
  <c r="X47" i="1"/>
  <c r="X53" i="1"/>
  <c r="X61" i="1"/>
  <c r="X86" i="1"/>
  <c r="X92" i="1"/>
  <c r="X102" i="1"/>
  <c r="X120" i="1"/>
  <c r="X130" i="1"/>
  <c r="X139" i="1"/>
  <c r="X147" i="1"/>
  <c r="H554" i="1"/>
  <c r="X159" i="1"/>
  <c r="BO156" i="1"/>
  <c r="BM156" i="1"/>
  <c r="Y156" i="1"/>
  <c r="BO169" i="1"/>
  <c r="BM169" i="1"/>
  <c r="Y169" i="1"/>
  <c r="Y170" i="1" s="1"/>
  <c r="X171" i="1"/>
  <c r="X178" i="1"/>
  <c r="BO173" i="1"/>
  <c r="BM173" i="1"/>
  <c r="Y173" i="1"/>
  <c r="X177" i="1"/>
  <c r="BO181" i="1"/>
  <c r="BM181" i="1"/>
  <c r="Y181" i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BO207" i="1"/>
  <c r="BM207" i="1"/>
  <c r="Y207" i="1"/>
  <c r="BO215" i="1"/>
  <c r="BM215" i="1"/>
  <c r="Y215" i="1"/>
  <c r="X219" i="1"/>
  <c r="BO223" i="1"/>
  <c r="BM223" i="1"/>
  <c r="Y223" i="1"/>
  <c r="Y224" i="1" s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X259" i="1"/>
  <c r="X271" i="1"/>
  <c r="BO261" i="1"/>
  <c r="BM261" i="1"/>
  <c r="Y261" i="1"/>
  <c r="BO265" i="1"/>
  <c r="BM265" i="1"/>
  <c r="Y265" i="1"/>
  <c r="BO280" i="1"/>
  <c r="BM280" i="1"/>
  <c r="Y280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BO334" i="1"/>
  <c r="BM334" i="1"/>
  <c r="Y334" i="1"/>
  <c r="X337" i="1"/>
  <c r="BO341" i="1"/>
  <c r="BM341" i="1"/>
  <c r="Y341" i="1"/>
  <c r="X345" i="1"/>
  <c r="BO348" i="1"/>
  <c r="BM348" i="1"/>
  <c r="Y348" i="1"/>
  <c r="BO373" i="1"/>
  <c r="BM373" i="1"/>
  <c r="Y373" i="1"/>
  <c r="H9" i="1"/>
  <c r="B554" i="1"/>
  <c r="W545" i="1"/>
  <c r="W546" i="1"/>
  <c r="Y23" i="1"/>
  <c r="BM23" i="1"/>
  <c r="X24" i="1"/>
  <c r="W54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4" i="1"/>
  <c r="Y58" i="1"/>
  <c r="Y61" i="1" s="1"/>
  <c r="BM58" i="1"/>
  <c r="X62" i="1"/>
  <c r="E55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2" i="1"/>
  <c r="BM122" i="1"/>
  <c r="BO122" i="1"/>
  <c r="Y124" i="1"/>
  <c r="BM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5" i="1"/>
  <c r="BM145" i="1"/>
  <c r="X146" i="1"/>
  <c r="Y150" i="1"/>
  <c r="BM150" i="1"/>
  <c r="BO150" i="1"/>
  <c r="Y152" i="1"/>
  <c r="BM152" i="1"/>
  <c r="Y154" i="1"/>
  <c r="BM154" i="1"/>
  <c r="BO158" i="1"/>
  <c r="BM158" i="1"/>
  <c r="Y158" i="1"/>
  <c r="X160" i="1"/>
  <c r="I554" i="1"/>
  <c r="X166" i="1"/>
  <c r="BO163" i="1"/>
  <c r="BM163" i="1"/>
  <c r="Y163" i="1"/>
  <c r="Y165" i="1" s="1"/>
  <c r="X170" i="1"/>
  <c r="BO175" i="1"/>
  <c r="BM175" i="1"/>
  <c r="Y175" i="1"/>
  <c r="X201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Y209" i="1" s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X224" i="1"/>
  <c r="BO230" i="1"/>
  <c r="BM230" i="1"/>
  <c r="Y230" i="1"/>
  <c r="X234" i="1"/>
  <c r="BO239" i="1"/>
  <c r="BM239" i="1"/>
  <c r="Y239" i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X270" i="1"/>
  <c r="BO274" i="1"/>
  <c r="BM274" i="1"/>
  <c r="Y274" i="1"/>
  <c r="X276" i="1"/>
  <c r="BO293" i="1"/>
  <c r="BM293" i="1"/>
  <c r="Y293" i="1"/>
  <c r="X299" i="1"/>
  <c r="BO297" i="1"/>
  <c r="BM297" i="1"/>
  <c r="Y297" i="1"/>
  <c r="Y304" i="1"/>
  <c r="BO361" i="1"/>
  <c r="BM361" i="1"/>
  <c r="Y361" i="1"/>
  <c r="Y368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BO286" i="1"/>
  <c r="BM286" i="1"/>
  <c r="Y286" i="1"/>
  <c r="Y288" i="1" s="1"/>
  <c r="O554" i="1"/>
  <c r="BO295" i="1"/>
  <c r="BM295" i="1"/>
  <c r="Y295" i="1"/>
  <c r="Y299" i="1" s="1"/>
  <c r="BO303" i="1"/>
  <c r="BM303" i="1"/>
  <c r="Y303" i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1" i="1"/>
  <c r="BM331" i="1"/>
  <c r="Y331" i="1"/>
  <c r="BO335" i="1"/>
  <c r="BM335" i="1"/>
  <c r="Y335" i="1"/>
  <c r="X344" i="1"/>
  <c r="BO343" i="1"/>
  <c r="BM343" i="1"/>
  <c r="Y343" i="1"/>
  <c r="Y344" i="1" s="1"/>
  <c r="X351" i="1"/>
  <c r="BO347" i="1"/>
  <c r="BM347" i="1"/>
  <c r="Y347" i="1"/>
  <c r="Y350" i="1" s="1"/>
  <c r="X350" i="1"/>
  <c r="Y363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X527" i="1"/>
  <c r="X300" i="1"/>
  <c r="Q554" i="1"/>
  <c r="X338" i="1"/>
  <c r="R554" i="1"/>
  <c r="X364" i="1"/>
  <c r="X418" i="1"/>
  <c r="BO415" i="1"/>
  <c r="BM415" i="1"/>
  <c r="Y415" i="1"/>
  <c r="BO428" i="1"/>
  <c r="BM428" i="1"/>
  <c r="Y428" i="1"/>
  <c r="BO432" i="1"/>
  <c r="BM432" i="1"/>
  <c r="Y432" i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X478" i="1"/>
  <c r="X487" i="1"/>
  <c r="BO480" i="1"/>
  <c r="X486" i="1"/>
  <c r="BM480" i="1"/>
  <c r="Y480" i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119" i="1" l="1"/>
  <c r="Y85" i="1"/>
  <c r="Y492" i="1"/>
  <c r="Y477" i="1"/>
  <c r="Y527" i="1"/>
  <c r="Y276" i="1"/>
  <c r="Y53" i="1"/>
  <c r="Y24" i="1"/>
  <c r="Y518" i="1"/>
  <c r="Y251" i="1"/>
  <c r="Y102" i="1"/>
  <c r="Y200" i="1"/>
  <c r="Y486" i="1"/>
  <c r="Y434" i="1"/>
  <c r="Y219" i="1"/>
  <c r="Y159" i="1"/>
  <c r="Y146" i="1"/>
  <c r="Y138" i="1"/>
  <c r="Y92" i="1"/>
  <c r="X545" i="1"/>
  <c r="X547" i="1" s="1"/>
  <c r="X546" i="1"/>
  <c r="Y34" i="1"/>
  <c r="W547" i="1"/>
  <c r="Y337" i="1"/>
  <c r="Y177" i="1"/>
  <c r="Y472" i="1"/>
  <c r="Y510" i="1"/>
  <c r="Y450" i="1"/>
  <c r="X548" i="1"/>
  <c r="X544" i="1"/>
  <c r="Y535" i="1"/>
  <c r="Y418" i="1"/>
  <c r="Y408" i="1"/>
  <c r="Y402" i="1"/>
  <c r="Y129" i="1"/>
  <c r="Y270" i="1"/>
  <c r="Y234" i="1"/>
  <c r="Y549" i="1" l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<sst xmlns="http://schemas.openxmlformats.org/spreadsheetml/2006/main" count="2369" uniqueCount="784">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</sst>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0.41666666666666669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14</v>
      </c>
      <c r="X51" s="380">
        <f>IFERROR(IF(W51="",0,CEILING((W51/$H51),1)*$H51),"")</f>
        <v>21.6</v>
      </c>
      <c r="Y51" s="36">
        <f>IFERROR(IF(X51=0,"",ROUNDUP(X51/H51,0)*0.02175),"")</f>
        <v>4.3499999999999997E-2</v>
      </c>
      <c r="Z51" s="56"/>
      <c r="AA51" s="57"/>
      <c r="AE51" s="64"/>
      <c r="BB51" s="77" t="s">
        <v>1</v>
      </c>
      <c r="BL51" s="64">
        <f>IFERROR(W51*I51/H51,"0")</f>
        <v>14.62222222222222</v>
      </c>
      <c r="BM51" s="64">
        <f>IFERROR(X51*I51/H51,"0")</f>
        <v>22.56</v>
      </c>
      <c r="BN51" s="64">
        <f>IFERROR(1/J51*(W51/H51),"0")</f>
        <v>2.3148148148148147E-2</v>
      </c>
      <c r="BO51" s="64">
        <f>IFERROR(1/J51*(X51/H51),"0")</f>
        <v>3.5714285714285712E-2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1.2962962962962963</v>
      </c>
      <c r="X53" s="381">
        <f>IFERROR(X51/H51,"0")+IFERROR(X52/H52,"0")</f>
        <v>2</v>
      </c>
      <c r="Y53" s="381">
        <f>IFERROR(IF(Y51="",0,Y51),"0")+IFERROR(IF(Y52="",0,Y52),"0")</f>
        <v>4.3499999999999997E-2</v>
      </c>
      <c r="Z53" s="382"/>
      <c r="AA53" s="382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14</v>
      </c>
      <c r="X54" s="381">
        <f>IFERROR(SUM(X51:X52),"0")</f>
        <v>21.6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184</v>
      </c>
      <c r="X57" s="380">
        <f>IFERROR(IF(W57="",0,CEILING((W57/$H57),1)*$H57),"")</f>
        <v>194.4</v>
      </c>
      <c r="Y57" s="36">
        <f>IFERROR(IF(X57=0,"",ROUNDUP(X57/H57,0)*0.02175),"")</f>
        <v>0.39149999999999996</v>
      </c>
      <c r="Z57" s="56"/>
      <c r="AA57" s="57"/>
      <c r="AE57" s="64"/>
      <c r="BB57" s="79" t="s">
        <v>1</v>
      </c>
      <c r="BL57" s="64">
        <f>IFERROR(W57*I57/H57,"0")</f>
        <v>192.17777777777778</v>
      </c>
      <c r="BM57" s="64">
        <f>IFERROR(X57*I57/H57,"0")</f>
        <v>203.03999999999996</v>
      </c>
      <c r="BN57" s="64">
        <f>IFERROR(1/J57*(W57/H57),"0")</f>
        <v>0.30423280423280419</v>
      </c>
      <c r="BO57" s="64">
        <f>IFERROR(1/J57*(X57/H57),"0")</f>
        <v>0.3214285714285714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48</v>
      </c>
      <c r="X60" s="380">
        <f>IFERROR(IF(W60="",0,CEILING((W60/$H60),1)*$H60),"")</f>
        <v>48</v>
      </c>
      <c r="Y60" s="36">
        <f>IFERROR(IF(X60=0,"",ROUNDUP(X60/H60,0)*0.00937),"")</f>
        <v>0.11244</v>
      </c>
      <c r="Z60" s="56"/>
      <c r="AA60" s="57"/>
      <c r="AE60" s="64"/>
      <c r="BB60" s="82" t="s">
        <v>1</v>
      </c>
      <c r="BL60" s="64">
        <f>IFERROR(W60*I60/H60,"0")</f>
        <v>50.88</v>
      </c>
      <c r="BM60" s="64">
        <f>IFERROR(X60*I60/H60,"0")</f>
        <v>50.88</v>
      </c>
      <c r="BN60" s="64">
        <f>IFERROR(1/J60*(W60/H60),"0")</f>
        <v>0.1</v>
      </c>
      <c r="BO60" s="64">
        <f>IFERROR(1/J60*(X60/H60),"0")</f>
        <v>0.1</v>
      </c>
    </row>
    <row r="61" spans="1:67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29.037037037037035</v>
      </c>
      <c r="X61" s="381">
        <f>IFERROR(X57/H57,"0")+IFERROR(X58/H58,"0")+IFERROR(X59/H59,"0")+IFERROR(X60/H60,"0")</f>
        <v>30</v>
      </c>
      <c r="Y61" s="381">
        <f>IFERROR(IF(Y57="",0,Y57),"0")+IFERROR(IF(Y58="",0,Y58),"0")+IFERROR(IF(Y59="",0,Y59),"0")+IFERROR(IF(Y60="",0,Y60),"0")</f>
        <v>0.50393999999999994</v>
      </c>
      <c r="Z61" s="382"/>
      <c r="AA61" s="382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232</v>
      </c>
      <c r="X62" s="381">
        <f>IFERROR(SUM(X57:X60),"0")</f>
        <v>242.4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500</v>
      </c>
      <c r="X67" s="380">
        <f t="shared" si="6"/>
        <v>503.99999999999994</v>
      </c>
      <c r="Y67" s="36">
        <f t="shared" si="7"/>
        <v>0.9787499999999999</v>
      </c>
      <c r="Z67" s="56"/>
      <c r="AA67" s="57"/>
      <c r="AE67" s="64"/>
      <c r="BB67" s="85" t="s">
        <v>1</v>
      </c>
      <c r="BL67" s="64">
        <f t="shared" si="8"/>
        <v>521.42857142857144</v>
      </c>
      <c r="BM67" s="64">
        <f t="shared" si="9"/>
        <v>525.6</v>
      </c>
      <c r="BN67" s="64">
        <f t="shared" si="10"/>
        <v>0.79719387755102045</v>
      </c>
      <c r="BO67" s="64">
        <f t="shared" si="11"/>
        <v>0.80357142857142849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17</v>
      </c>
      <c r="X68" s="380">
        <f t="shared" si="6"/>
        <v>22.4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17.728571428571431</v>
      </c>
      <c r="BM68" s="64">
        <f t="shared" si="9"/>
        <v>23.360000000000003</v>
      </c>
      <c r="BN68" s="64">
        <f t="shared" si="10"/>
        <v>2.7104591836734696E-2</v>
      </c>
      <c r="BO68" s="64">
        <f t="shared" si="11"/>
        <v>3.5714285714285712E-2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193</v>
      </c>
      <c r="X69" s="380">
        <f t="shared" si="6"/>
        <v>194.4</v>
      </c>
      <c r="Y69" s="36">
        <f t="shared" si="7"/>
        <v>0.39149999999999996</v>
      </c>
      <c r="Z69" s="56"/>
      <c r="AA69" s="57"/>
      <c r="AE69" s="64"/>
      <c r="BB69" s="87" t="s">
        <v>1</v>
      </c>
      <c r="BL69" s="64">
        <f t="shared" si="8"/>
        <v>201.57777777777775</v>
      </c>
      <c r="BM69" s="64">
        <f t="shared" si="9"/>
        <v>203.03999999999996</v>
      </c>
      <c r="BN69" s="64">
        <f t="shared" si="10"/>
        <v>0.31911375661375657</v>
      </c>
      <c r="BO69" s="64">
        <f t="shared" si="11"/>
        <v>0.3214285714285714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161</v>
      </c>
      <c r="X71" s="380">
        <f t="shared" si="6"/>
        <v>168</v>
      </c>
      <c r="Y71" s="36">
        <f t="shared" si="7"/>
        <v>0.32624999999999998</v>
      </c>
      <c r="Z71" s="56"/>
      <c r="AA71" s="57"/>
      <c r="AE71" s="64"/>
      <c r="BB71" s="89" t="s">
        <v>1</v>
      </c>
      <c r="BL71" s="64">
        <f t="shared" si="8"/>
        <v>167.9</v>
      </c>
      <c r="BM71" s="64">
        <f t="shared" si="9"/>
        <v>175.20000000000002</v>
      </c>
      <c r="BN71" s="64">
        <f t="shared" si="10"/>
        <v>0.2566964285714286</v>
      </c>
      <c r="BO71" s="64">
        <f t="shared" si="11"/>
        <v>0.26785714285714285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36</v>
      </c>
      <c r="X78" s="380">
        <f t="shared" si="6"/>
        <v>36</v>
      </c>
      <c r="Y78" s="36">
        <f t="shared" si="12"/>
        <v>7.4959999999999999E-2</v>
      </c>
      <c r="Z78" s="56"/>
      <c r="AA78" s="57"/>
      <c r="AE78" s="64"/>
      <c r="BB78" s="96" t="s">
        <v>1</v>
      </c>
      <c r="BL78" s="64">
        <f t="shared" si="8"/>
        <v>37.68</v>
      </c>
      <c r="BM78" s="64">
        <f t="shared" si="9"/>
        <v>37.68</v>
      </c>
      <c r="BN78" s="64">
        <f t="shared" si="10"/>
        <v>6.6666666666666666E-2</v>
      </c>
      <c r="BO78" s="64">
        <f t="shared" si="11"/>
        <v>6.6666666666666666E-2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86.406084656084658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88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1.8149599999999997</v>
      </c>
      <c r="Z85" s="382"/>
      <c r="AA85" s="382"/>
    </row>
    <row r="86" spans="1:67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907</v>
      </c>
      <c r="X86" s="381">
        <f>IFERROR(SUM(X65:X84),"0")</f>
        <v>924.8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hidden="1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350</v>
      </c>
      <c r="X106" s="380">
        <f t="shared" si="18"/>
        <v>352.8</v>
      </c>
      <c r="Y106" s="36">
        <f>IFERROR(IF(X106=0,"",ROUNDUP(X106/H106,0)*0.02175),"")</f>
        <v>0.91349999999999998</v>
      </c>
      <c r="Z106" s="56"/>
      <c r="AA106" s="57"/>
      <c r="AE106" s="64"/>
      <c r="BB106" s="115" t="s">
        <v>1</v>
      </c>
      <c r="BL106" s="64">
        <f t="shared" si="19"/>
        <v>373.5</v>
      </c>
      <c r="BM106" s="64">
        <f t="shared" si="20"/>
        <v>376.488</v>
      </c>
      <c r="BN106" s="64">
        <f t="shared" si="21"/>
        <v>0.74404761904761896</v>
      </c>
      <c r="BO106" s="64">
        <f t="shared" si="22"/>
        <v>0.75</v>
      </c>
    </row>
    <row r="107" spans="1:67" ht="16.5" hidden="1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135</v>
      </c>
      <c r="X111" s="380">
        <f t="shared" si="18"/>
        <v>135</v>
      </c>
      <c r="Y111" s="36">
        <f>IFERROR(IF(X111=0,"",ROUNDUP(X111/H111,0)*0.00753),"")</f>
        <v>0.3765</v>
      </c>
      <c r="Z111" s="56"/>
      <c r="AA111" s="57"/>
      <c r="AE111" s="64"/>
      <c r="BB111" s="120" t="s">
        <v>1</v>
      </c>
      <c r="BL111" s="64">
        <f t="shared" si="19"/>
        <v>148.59999999999997</v>
      </c>
      <c r="BM111" s="64">
        <f t="shared" si="20"/>
        <v>148.59999999999997</v>
      </c>
      <c r="BN111" s="64">
        <f t="shared" si="21"/>
        <v>0.32051282051282048</v>
      </c>
      <c r="BO111" s="64">
        <f t="shared" si="22"/>
        <v>0.32051282051282048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5</v>
      </c>
      <c r="X114" s="380">
        <f t="shared" si="18"/>
        <v>5.4</v>
      </c>
      <c r="Y114" s="36">
        <f t="shared" si="23"/>
        <v>2.2589999999999999E-2</v>
      </c>
      <c r="Z114" s="56"/>
      <c r="AA114" s="57"/>
      <c r="AE114" s="64"/>
      <c r="BB114" s="123" t="s">
        <v>1</v>
      </c>
      <c r="BL114" s="64">
        <f t="shared" si="19"/>
        <v>5.5555555555555554</v>
      </c>
      <c r="BM114" s="64">
        <f t="shared" si="20"/>
        <v>6</v>
      </c>
      <c r="BN114" s="64">
        <f t="shared" si="21"/>
        <v>1.7806267806267807E-2</v>
      </c>
      <c r="BO114" s="64">
        <f t="shared" si="22"/>
        <v>1.9230769230769232E-2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10</v>
      </c>
      <c r="X117" s="380">
        <f t="shared" si="18"/>
        <v>10.8</v>
      </c>
      <c r="Y117" s="36">
        <f t="shared" si="23"/>
        <v>4.5179999999999998E-2</v>
      </c>
      <c r="Z117" s="56"/>
      <c r="AA117" s="57"/>
      <c r="AE117" s="64"/>
      <c r="BB117" s="126" t="s">
        <v>1</v>
      </c>
      <c r="BL117" s="64">
        <f t="shared" si="19"/>
        <v>11.477777777777776</v>
      </c>
      <c r="BM117" s="64">
        <f t="shared" si="20"/>
        <v>12.395999999999999</v>
      </c>
      <c r="BN117" s="64">
        <f t="shared" si="21"/>
        <v>3.5612535612535613E-2</v>
      </c>
      <c r="BO117" s="64">
        <f t="shared" si="22"/>
        <v>3.8461538461538464E-2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99.999999999999986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101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1.3577700000000001</v>
      </c>
      <c r="Z119" s="382"/>
      <c r="AA119" s="382"/>
    </row>
    <row r="120" spans="1:67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500</v>
      </c>
      <c r="X120" s="381">
        <f>IFERROR(SUM(X105:X118),"0")</f>
        <v>504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idden="1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750</v>
      </c>
      <c r="X134" s="380">
        <f>IFERROR(IF(W134="",0,CEILING((W134/$H134),1)*$H134),"")</f>
        <v>756</v>
      </c>
      <c r="Y134" s="36">
        <f>IFERROR(IF(X134=0,"",ROUNDUP(X134/H134,0)*0.02175),"")</f>
        <v>1.9574999999999998</v>
      </c>
      <c r="Z134" s="56"/>
      <c r="AA134" s="57"/>
      <c r="AE134" s="64"/>
      <c r="BB134" s="136" t="s">
        <v>1</v>
      </c>
      <c r="BL134" s="64">
        <f>IFERROR(W134*I134/H134,"0")</f>
        <v>799.82142857142856</v>
      </c>
      <c r="BM134" s="64">
        <f>IFERROR(X134*I134/H134,"0")</f>
        <v>806.22</v>
      </c>
      <c r="BN134" s="64">
        <f>IFERROR(1/J134*(W134/H134),"0")</f>
        <v>1.5943877551020407</v>
      </c>
      <c r="BO134" s="64">
        <f>IFERROR(1/J134*(X134/H134),"0")</f>
        <v>1.607142857142857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140</v>
      </c>
      <c r="X136" s="380">
        <f>IFERROR(IF(W136="",0,CEILING((W136/$H136),1)*$H136),"")</f>
        <v>140.4</v>
      </c>
      <c r="Y136" s="36">
        <f>IFERROR(IF(X136=0,"",ROUNDUP(X136/H136,0)*0.00753),"")</f>
        <v>0.39156000000000002</v>
      </c>
      <c r="Z136" s="56"/>
      <c r="AA136" s="57"/>
      <c r="AE136" s="64"/>
      <c r="BB136" s="138" t="s">
        <v>1</v>
      </c>
      <c r="BL136" s="64">
        <f>IFERROR(W136*I136/H136,"0")</f>
        <v>154.1037037037037</v>
      </c>
      <c r="BM136" s="64">
        <f>IFERROR(X136*I136/H136,"0")</f>
        <v>154.54399999999998</v>
      </c>
      <c r="BN136" s="64">
        <f>IFERROR(1/J136*(W136/H136),"0")</f>
        <v>0.33238366571699901</v>
      </c>
      <c r="BO136" s="64">
        <f>IFERROR(1/J136*(X136/H136),"0")</f>
        <v>0.33333333333333331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141.13756613756613</v>
      </c>
      <c r="X138" s="381">
        <f>IFERROR(X133/H133,"0")+IFERROR(X134/H134,"0")+IFERROR(X135/H135,"0")+IFERROR(X136/H136,"0")+IFERROR(X137/H137,"0")</f>
        <v>142</v>
      </c>
      <c r="Y138" s="381">
        <f>IFERROR(IF(Y133="",0,Y133),"0")+IFERROR(IF(Y134="",0,Y134),"0")+IFERROR(IF(Y135="",0,Y135),"0")+IFERROR(IF(Y136="",0,Y136),"0")+IFERROR(IF(Y137="",0,Y137),"0")</f>
        <v>2.3490599999999997</v>
      </c>
      <c r="Z138" s="382"/>
      <c r="AA138" s="382"/>
    </row>
    <row r="139" spans="1:67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890</v>
      </c>
      <c r="X139" s="381">
        <f>IFERROR(SUM(X133:X137),"0")</f>
        <v>896.4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10</v>
      </c>
      <c r="X150" s="380">
        <f t="shared" ref="X150:X158" si="29">IFERROR(IF(W150="",0,CEILING((W150/$H150),1)*$H150),"")</f>
        <v>12.600000000000001</v>
      </c>
      <c r="Y150" s="36">
        <f>IFERROR(IF(X150=0,"",ROUNDUP(X150/H150,0)*0.00753),"")</f>
        <v>2.2589999999999999E-2</v>
      </c>
      <c r="Z150" s="56"/>
      <c r="AA150" s="57"/>
      <c r="AE150" s="64"/>
      <c r="BB150" s="143" t="s">
        <v>1</v>
      </c>
      <c r="BL150" s="64">
        <f t="shared" ref="BL150:BL158" si="30">IFERROR(W150*I150/H150,"0")</f>
        <v>10.619047619047619</v>
      </c>
      <c r="BM150" s="64">
        <f t="shared" ref="BM150:BM158" si="31">IFERROR(X150*I150/H150,"0")</f>
        <v>13.38</v>
      </c>
      <c r="BN150" s="64">
        <f t="shared" ref="BN150:BN158" si="32">IFERROR(1/J150*(W150/H150),"0")</f>
        <v>1.5262515262515262E-2</v>
      </c>
      <c r="BO150" s="64">
        <f t="shared" ref="BO150:BO158" si="33">IFERROR(1/J150*(X150/H150),"0")</f>
        <v>1.9230769230769232E-2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41</v>
      </c>
      <c r="X152" s="380">
        <f t="shared" si="29"/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si="30"/>
        <v>42.952380952380949</v>
      </c>
      <c r="BM152" s="64">
        <f t="shared" si="31"/>
        <v>44</v>
      </c>
      <c r="BN152" s="64">
        <f t="shared" si="32"/>
        <v>6.2576312576312562E-2</v>
      </c>
      <c r="BO152" s="64">
        <f t="shared" si="33"/>
        <v>6.4102564102564097E-2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29</v>
      </c>
      <c r="X153" s="380">
        <f t="shared" si="29"/>
        <v>29.400000000000002</v>
      </c>
      <c r="Y153" s="36">
        <f>IFERROR(IF(X153=0,"",ROUNDUP(X153/H153,0)*0.00502),"")</f>
        <v>7.0280000000000009E-2</v>
      </c>
      <c r="Z153" s="56"/>
      <c r="AA153" s="57"/>
      <c r="AE153" s="64"/>
      <c r="BB153" s="146" t="s">
        <v>1</v>
      </c>
      <c r="BL153" s="64">
        <f t="shared" si="30"/>
        <v>30.795238095238094</v>
      </c>
      <c r="BM153" s="64">
        <f t="shared" si="31"/>
        <v>31.22</v>
      </c>
      <c r="BN153" s="64">
        <f t="shared" si="32"/>
        <v>5.9015059015059018E-2</v>
      </c>
      <c r="BO153" s="64">
        <f t="shared" si="33"/>
        <v>5.9829059829059839E-2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48</v>
      </c>
      <c r="X156" s="380">
        <f t="shared" si="29"/>
        <v>48.300000000000004</v>
      </c>
      <c r="Y156" s="36">
        <f>IFERROR(IF(X156=0,"",ROUNDUP(X156/H156,0)*0.00502),"")</f>
        <v>0.11546000000000001</v>
      </c>
      <c r="Z156" s="56"/>
      <c r="AA156" s="57"/>
      <c r="AE156" s="64"/>
      <c r="BB156" s="149" t="s">
        <v>1</v>
      </c>
      <c r="BL156" s="64">
        <f t="shared" si="30"/>
        <v>50.285714285714285</v>
      </c>
      <c r="BM156" s="64">
        <f t="shared" si="31"/>
        <v>50.600000000000009</v>
      </c>
      <c r="BN156" s="64">
        <f t="shared" si="32"/>
        <v>9.7680097680097694E-2</v>
      </c>
      <c r="BO156" s="64">
        <f t="shared" si="33"/>
        <v>9.8290598290598302E-2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48.80952380952381</v>
      </c>
      <c r="X159" s="381">
        <f>IFERROR(X150/H150,"0")+IFERROR(X151/H151,"0")+IFERROR(X152/H152,"0")+IFERROR(X153/H153,"0")+IFERROR(X154/H154,"0")+IFERROR(X155/H155,"0")+IFERROR(X156/H156,"0")+IFERROR(X157/H157,"0")+IFERROR(X158/H158,"0")</f>
        <v>50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0.28363000000000005</v>
      </c>
      <c r="Z159" s="382"/>
      <c r="AA159" s="382"/>
    </row>
    <row r="160" spans="1:67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128</v>
      </c>
      <c r="X160" s="381">
        <f>IFERROR(SUM(X150:X158),"0")</f>
        <v>132.30000000000001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50</v>
      </c>
      <c r="X173" s="380">
        <f>IFERROR(IF(W173="",0,CEILING((W173/$H173),1)*$H173),"")</f>
        <v>54</v>
      </c>
      <c r="Y173" s="36">
        <f>IFERROR(IF(X173=0,"",ROUNDUP(X173/H173,0)*0.00937),"")</f>
        <v>9.3700000000000006E-2</v>
      </c>
      <c r="Z173" s="56"/>
      <c r="AA173" s="57"/>
      <c r="AE173" s="64"/>
      <c r="BB173" s="156" t="s">
        <v>1</v>
      </c>
      <c r="BL173" s="64">
        <f>IFERROR(W173*I173/H173,"0")</f>
        <v>51.944444444444443</v>
      </c>
      <c r="BM173" s="64">
        <f>IFERROR(X173*I173/H173,"0")</f>
        <v>56.099999999999994</v>
      </c>
      <c r="BN173" s="64">
        <f>IFERROR(1/J173*(W173/H173),"0")</f>
        <v>7.716049382716049E-2</v>
      </c>
      <c r="BO173" s="64">
        <f>IFERROR(1/J173*(X173/H173),"0")</f>
        <v>8.3333333333333329E-2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13</v>
      </c>
      <c r="X174" s="380">
        <f>IFERROR(IF(W174="",0,CEILING((W174/$H174),1)*$H174),"")</f>
        <v>16.200000000000003</v>
      </c>
      <c r="Y174" s="36">
        <f>IFERROR(IF(X174=0,"",ROUNDUP(X174/H174,0)*0.00937),"")</f>
        <v>2.811E-2</v>
      </c>
      <c r="Z174" s="56"/>
      <c r="AA174" s="57"/>
      <c r="AE174" s="64"/>
      <c r="BB174" s="157" t="s">
        <v>1</v>
      </c>
      <c r="BL174" s="64">
        <f>IFERROR(W174*I174/H174,"0")</f>
        <v>13.505555555555556</v>
      </c>
      <c r="BM174" s="64">
        <f>IFERROR(X174*I174/H174,"0")</f>
        <v>16.830000000000002</v>
      </c>
      <c r="BN174" s="64">
        <f>IFERROR(1/J174*(W174/H174),"0")</f>
        <v>2.0061728395061727E-2</v>
      </c>
      <c r="BO174" s="64">
        <f>IFERROR(1/J174*(X174/H174),"0")</f>
        <v>2.5000000000000005E-2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11.666666666666668</v>
      </c>
      <c r="X177" s="381">
        <f>IFERROR(X173/H173,"0")+IFERROR(X174/H174,"0")+IFERROR(X175/H175,"0")+IFERROR(X176/H176,"0")</f>
        <v>13</v>
      </c>
      <c r="Y177" s="381">
        <f>IFERROR(IF(Y173="",0,Y173),"0")+IFERROR(IF(Y174="",0,Y174),"0")+IFERROR(IF(Y175="",0,Y175),"0")+IFERROR(IF(Y176="",0,Y176),"0")</f>
        <v>0.12181</v>
      </c>
      <c r="Z177" s="382"/>
      <c r="AA177" s="382"/>
    </row>
    <row r="178" spans="1:67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63</v>
      </c>
      <c r="X178" s="381">
        <f>IFERROR(SUM(X173:X176),"0")</f>
        <v>70.2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hidden="1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0</v>
      </c>
      <c r="X183" s="380">
        <f t="shared" si="34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289</v>
      </c>
      <c r="X186" s="380">
        <f t="shared" si="34"/>
        <v>295.79999999999995</v>
      </c>
      <c r="Y186" s="36">
        <f>IFERROR(IF(X186=0,"",ROUNDUP(X186/H186,0)*0.02175),"")</f>
        <v>0.73949999999999994</v>
      </c>
      <c r="Z186" s="56"/>
      <c r="AA186" s="57"/>
      <c r="AE186" s="64"/>
      <c r="BB186" s="166" t="s">
        <v>1</v>
      </c>
      <c r="BL186" s="64">
        <f t="shared" si="35"/>
        <v>307.73517241379312</v>
      </c>
      <c r="BM186" s="64">
        <f t="shared" si="36"/>
        <v>314.97599999999994</v>
      </c>
      <c r="BN186" s="64">
        <f t="shared" si="37"/>
        <v>0.59318555008210183</v>
      </c>
      <c r="BO186" s="64">
        <f t="shared" si="38"/>
        <v>0.6071428571428571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134</v>
      </c>
      <c r="X188" s="380">
        <f t="shared" si="34"/>
        <v>134.4</v>
      </c>
      <c r="Y188" s="36">
        <f>IFERROR(IF(X188=0,"",ROUNDUP(X188/H188,0)*0.00753),"")</f>
        <v>0.42168</v>
      </c>
      <c r="Z188" s="56"/>
      <c r="AA188" s="57"/>
      <c r="AE188" s="64"/>
      <c r="BB188" s="168" t="s">
        <v>1</v>
      </c>
      <c r="BL188" s="64">
        <f t="shared" si="35"/>
        <v>149.18666666666667</v>
      </c>
      <c r="BM188" s="64">
        <f t="shared" si="36"/>
        <v>149.63200000000001</v>
      </c>
      <c r="BN188" s="64">
        <f t="shared" si="37"/>
        <v>0.35790598290598291</v>
      </c>
      <c r="BO188" s="64">
        <f t="shared" si="38"/>
        <v>0.35897435897435903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202</v>
      </c>
      <c r="X190" s="380">
        <f t="shared" si="34"/>
        <v>204</v>
      </c>
      <c r="Y190" s="36">
        <f>IFERROR(IF(X190=0,"",ROUNDUP(X190/H190,0)*0.00753),"")</f>
        <v>0.64005000000000001</v>
      </c>
      <c r="Z190" s="56"/>
      <c r="AA190" s="57"/>
      <c r="AE190" s="64"/>
      <c r="BB190" s="170" t="s">
        <v>1</v>
      </c>
      <c r="BL190" s="64">
        <f t="shared" si="35"/>
        <v>218.83333333333337</v>
      </c>
      <c r="BM190" s="64">
        <f t="shared" si="36"/>
        <v>221</v>
      </c>
      <c r="BN190" s="64">
        <f t="shared" si="37"/>
        <v>0.5395299145299145</v>
      </c>
      <c r="BO190" s="64">
        <f t="shared" si="38"/>
        <v>0.54487179487179482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148</v>
      </c>
      <c r="X192" s="380">
        <f t="shared" si="34"/>
        <v>148.79999999999998</v>
      </c>
      <c r="Y192" s="36">
        <f t="shared" ref="Y192:Y199" si="39">IFERROR(IF(X192=0,"",ROUNDUP(X192/H192,0)*0.00753),"")</f>
        <v>0.46686</v>
      </c>
      <c r="Z192" s="56"/>
      <c r="AA192" s="57"/>
      <c r="AE192" s="64"/>
      <c r="BB192" s="172" t="s">
        <v>1</v>
      </c>
      <c r="BL192" s="64">
        <f t="shared" si="35"/>
        <v>165.88333333333335</v>
      </c>
      <c r="BM192" s="64">
        <f t="shared" si="36"/>
        <v>166.77999999999997</v>
      </c>
      <c r="BN192" s="64">
        <f t="shared" si="37"/>
        <v>0.39529914529914534</v>
      </c>
      <c r="BO192" s="64">
        <f t="shared" si="38"/>
        <v>0.39743589743589736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167</v>
      </c>
      <c r="X193" s="380">
        <f t="shared" si="34"/>
        <v>168</v>
      </c>
      <c r="Y193" s="36">
        <f t="shared" si="39"/>
        <v>0.52710000000000001</v>
      </c>
      <c r="Z193" s="56"/>
      <c r="AA193" s="57"/>
      <c r="AE193" s="64"/>
      <c r="BB193" s="173" t="s">
        <v>1</v>
      </c>
      <c r="BL193" s="64">
        <f t="shared" si="35"/>
        <v>185.9266666666667</v>
      </c>
      <c r="BM193" s="64">
        <f t="shared" si="36"/>
        <v>187.04000000000002</v>
      </c>
      <c r="BN193" s="64">
        <f t="shared" si="37"/>
        <v>0.44604700854700857</v>
      </c>
      <c r="BO193" s="64">
        <f t="shared" si="38"/>
        <v>0.44871794871794868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140</v>
      </c>
      <c r="X195" s="380">
        <f t="shared" si="34"/>
        <v>141.6</v>
      </c>
      <c r="Y195" s="36">
        <f t="shared" si="39"/>
        <v>0.44427</v>
      </c>
      <c r="Z195" s="56"/>
      <c r="AA195" s="57"/>
      <c r="AE195" s="64"/>
      <c r="BB195" s="175" t="s">
        <v>1</v>
      </c>
      <c r="BL195" s="64">
        <f t="shared" si="35"/>
        <v>155.8666666666667</v>
      </c>
      <c r="BM195" s="64">
        <f t="shared" si="36"/>
        <v>157.64800000000002</v>
      </c>
      <c r="BN195" s="64">
        <f t="shared" si="37"/>
        <v>0.37393162393162394</v>
      </c>
      <c r="BO195" s="64">
        <f t="shared" si="38"/>
        <v>0.37820512820512819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123</v>
      </c>
      <c r="X197" s="380">
        <f t="shared" si="34"/>
        <v>124.8</v>
      </c>
      <c r="Y197" s="36">
        <f t="shared" si="39"/>
        <v>0.39156000000000002</v>
      </c>
      <c r="Z197" s="56"/>
      <c r="AA197" s="57"/>
      <c r="AE197" s="64"/>
      <c r="BB197" s="177" t="s">
        <v>1</v>
      </c>
      <c r="BL197" s="64">
        <f t="shared" si="35"/>
        <v>136.94</v>
      </c>
      <c r="BM197" s="64">
        <f t="shared" si="36"/>
        <v>138.94400000000002</v>
      </c>
      <c r="BN197" s="64">
        <f t="shared" si="37"/>
        <v>0.32852564102564102</v>
      </c>
      <c r="BO197" s="64">
        <f t="shared" si="38"/>
        <v>0.33333333333333331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124</v>
      </c>
      <c r="X199" s="380">
        <f t="shared" si="34"/>
        <v>124.8</v>
      </c>
      <c r="Y199" s="36">
        <f t="shared" si="39"/>
        <v>0.39156000000000002</v>
      </c>
      <c r="Z199" s="56"/>
      <c r="AA199" s="57"/>
      <c r="AE199" s="64"/>
      <c r="BB199" s="179" t="s">
        <v>1</v>
      </c>
      <c r="BL199" s="64">
        <f t="shared" si="35"/>
        <v>138.36333333333334</v>
      </c>
      <c r="BM199" s="64">
        <f t="shared" si="36"/>
        <v>139.256</v>
      </c>
      <c r="BN199" s="64">
        <f t="shared" si="37"/>
        <v>0.33119658119658124</v>
      </c>
      <c r="BO199" s="64">
        <f t="shared" si="38"/>
        <v>0.33333333333333331</v>
      </c>
    </row>
    <row r="200" spans="1:67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465.71839080459779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470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4.0225799999999996</v>
      </c>
      <c r="Z200" s="382"/>
      <c r="AA200" s="382"/>
    </row>
    <row r="201" spans="1:67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1327</v>
      </c>
      <c r="X201" s="381">
        <f>IFERROR(SUM(X180:X199),"0")</f>
        <v>1342.1999999999998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31</v>
      </c>
      <c r="X205" s="380">
        <f t="shared" si="40"/>
        <v>31.2</v>
      </c>
      <c r="Y205" s="36">
        <f>IFERROR(IF(X205=0,"",ROUNDUP(X205/H205,0)*0.00753),"")</f>
        <v>9.7890000000000005E-2</v>
      </c>
      <c r="Z205" s="56"/>
      <c r="AA205" s="57"/>
      <c r="AE205" s="64"/>
      <c r="BB205" s="182" t="s">
        <v>1</v>
      </c>
      <c r="BL205" s="64">
        <f t="shared" si="41"/>
        <v>34.513333333333335</v>
      </c>
      <c r="BM205" s="64">
        <f t="shared" si="42"/>
        <v>34.736000000000004</v>
      </c>
      <c r="BN205" s="64">
        <f t="shared" si="43"/>
        <v>8.279914529914531E-2</v>
      </c>
      <c r="BO205" s="64">
        <f t="shared" si="44"/>
        <v>8.3333333333333329E-2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41</v>
      </c>
      <c r="X207" s="380">
        <f t="shared" si="40"/>
        <v>43.199999999999996</v>
      </c>
      <c r="Y207" s="36">
        <f>IFERROR(IF(X207=0,"",ROUNDUP(X207/H207,0)*0.00753),"")</f>
        <v>0.13553999999999999</v>
      </c>
      <c r="Z207" s="56"/>
      <c r="AA207" s="57"/>
      <c r="AE207" s="64"/>
      <c r="BB207" s="184" t="s">
        <v>1</v>
      </c>
      <c r="BL207" s="64">
        <f t="shared" si="41"/>
        <v>45.646666666666668</v>
      </c>
      <c r="BM207" s="64">
        <f t="shared" si="42"/>
        <v>48.095999999999997</v>
      </c>
      <c r="BN207" s="64">
        <f t="shared" si="43"/>
        <v>0.10950854700854702</v>
      </c>
      <c r="BO207" s="64">
        <f t="shared" si="44"/>
        <v>0.11538461538461538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30.000000000000004</v>
      </c>
      <c r="X209" s="381">
        <f>IFERROR(X203/H203,"0")+IFERROR(X204/H204,"0")+IFERROR(X205/H205,"0")+IFERROR(X206/H206,"0")+IFERROR(X207/H207,"0")+IFERROR(X208/H208,"0")</f>
        <v>31</v>
      </c>
      <c r="Y209" s="381">
        <f>IFERROR(IF(Y203="",0,Y203),"0")+IFERROR(IF(Y204="",0,Y204),"0")+IFERROR(IF(Y205="",0,Y205),"0")+IFERROR(IF(Y206="",0,Y206),"0")+IFERROR(IF(Y207="",0,Y207),"0")+IFERROR(IF(Y208="",0,Y208),"0")</f>
        <v>0.23343</v>
      </c>
      <c r="Z209" s="382"/>
      <c r="AA209" s="382"/>
    </row>
    <row r="210" spans="1:67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72</v>
      </c>
      <c r="X210" s="381">
        <f>IFERROR(SUM(X203:X208),"0")</f>
        <v>74.399999999999991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75</v>
      </c>
      <c r="X215" s="380">
        <f t="shared" si="45"/>
        <v>81.2</v>
      </c>
      <c r="Y215" s="36">
        <f>IFERROR(IF(X215=0,"",ROUNDUP(X215/H215,0)*0.02175),"")</f>
        <v>0.15225</v>
      </c>
      <c r="Z215" s="56"/>
      <c r="AA215" s="57"/>
      <c r="AE215" s="64"/>
      <c r="BB215" s="188" t="s">
        <v>1</v>
      </c>
      <c r="BL215" s="64">
        <f t="shared" si="46"/>
        <v>78.103448275862078</v>
      </c>
      <c r="BM215" s="64">
        <f t="shared" si="47"/>
        <v>84.56</v>
      </c>
      <c r="BN215" s="64">
        <f t="shared" si="48"/>
        <v>0.11545566502463053</v>
      </c>
      <c r="BO215" s="64">
        <f t="shared" si="49"/>
        <v>0.125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7</v>
      </c>
      <c r="X218" s="380">
        <f t="shared" si="45"/>
        <v>8</v>
      </c>
      <c r="Y218" s="36">
        <f>IFERROR(IF(X218=0,"",ROUNDUP(X218/H218,0)*0.00937),"")</f>
        <v>1.874E-2</v>
      </c>
      <c r="Z218" s="56"/>
      <c r="AA218" s="57"/>
      <c r="AE218" s="64"/>
      <c r="BB218" s="191" t="s">
        <v>1</v>
      </c>
      <c r="BL218" s="64">
        <f t="shared" si="46"/>
        <v>7.42</v>
      </c>
      <c r="BM218" s="64">
        <f t="shared" si="47"/>
        <v>8.48</v>
      </c>
      <c r="BN218" s="64">
        <f t="shared" si="48"/>
        <v>1.4583333333333334E-2</v>
      </c>
      <c r="BO218" s="64">
        <f t="shared" si="49"/>
        <v>1.6666666666666666E-2</v>
      </c>
    </row>
    <row r="219" spans="1:67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8.2155172413793096</v>
      </c>
      <c r="X219" s="381">
        <f>IFERROR(X213/H213,"0")+IFERROR(X214/H214,"0")+IFERROR(X215/H215,"0")+IFERROR(X216/H216,"0")+IFERROR(X217/H217,"0")+IFERROR(X218/H218,"0")</f>
        <v>9</v>
      </c>
      <c r="Y219" s="381">
        <f>IFERROR(IF(Y213="",0,Y213),"0")+IFERROR(IF(Y214="",0,Y214),"0")+IFERROR(IF(Y215="",0,Y215),"0")+IFERROR(IF(Y216="",0,Y216),"0")+IFERROR(IF(Y217="",0,Y217),"0")+IFERROR(IF(Y218="",0,Y218),"0")</f>
        <v>0.17099</v>
      </c>
      <c r="Z219" s="382"/>
      <c r="AA219" s="382"/>
    </row>
    <row r="220" spans="1:67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82</v>
      </c>
      <c r="X220" s="381">
        <f>IFERROR(SUM(X213:X218),"0")</f>
        <v>89.2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62</v>
      </c>
      <c r="X228" s="380">
        <f t="shared" ref="X228:X233" si="50">IFERROR(IF(W228="",0,CEILING((W228/$H228),1)*$H228),"")</f>
        <v>69.599999999999994</v>
      </c>
      <c r="Y228" s="36">
        <f>IFERROR(IF(X228=0,"",ROUNDUP(X228/H228,0)*0.02175),"")</f>
        <v>0.1305</v>
      </c>
      <c r="Z228" s="56"/>
      <c r="AA228" s="57"/>
      <c r="AE228" s="64"/>
      <c r="BB228" s="194" t="s">
        <v>1</v>
      </c>
      <c r="BL228" s="64">
        <f t="shared" ref="BL228:BL233" si="51">IFERROR(W228*I228/H228,"0")</f>
        <v>64.565517241379311</v>
      </c>
      <c r="BM228" s="64">
        <f t="shared" ref="BM228:BM233" si="52">IFERROR(X228*I228/H228,"0")</f>
        <v>72.47999999999999</v>
      </c>
      <c r="BN228" s="64">
        <f t="shared" ref="BN228:BN233" si="53">IFERROR(1/J228*(W228/H228),"0")</f>
        <v>9.5443349753694576E-2</v>
      </c>
      <c r="BO228" s="64">
        <f t="shared" ref="BO228:BO233" si="54">IFERROR(1/J228*(X228/H228),"0")</f>
        <v>0.10714285714285714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28</v>
      </c>
      <c r="X231" s="380">
        <f t="shared" si="50"/>
        <v>28</v>
      </c>
      <c r="Y231" s="36">
        <f>IFERROR(IF(X231=0,"",ROUNDUP(X231/H231,0)*0.00937),"")</f>
        <v>6.5589999999999996E-2</v>
      </c>
      <c r="Z231" s="56"/>
      <c r="AA231" s="57"/>
      <c r="AE231" s="64"/>
      <c r="BB231" s="197" t="s">
        <v>1</v>
      </c>
      <c r="BL231" s="64">
        <f t="shared" si="51"/>
        <v>29.68</v>
      </c>
      <c r="BM231" s="64">
        <f t="shared" si="52"/>
        <v>29.68</v>
      </c>
      <c r="BN231" s="64">
        <f t="shared" si="53"/>
        <v>5.8333333333333334E-2</v>
      </c>
      <c r="BO231" s="64">
        <f t="shared" si="54"/>
        <v>5.8333333333333334E-2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12.344827586206897</v>
      </c>
      <c r="X234" s="381">
        <f>IFERROR(X228/H228,"0")+IFERROR(X229/H229,"0")+IFERROR(X230/H230,"0")+IFERROR(X231/H231,"0")+IFERROR(X232/H232,"0")+IFERROR(X233/H233,"0")</f>
        <v>13</v>
      </c>
      <c r="Y234" s="381">
        <f>IFERROR(IF(Y228="",0,Y228),"0")+IFERROR(IF(Y229="",0,Y229),"0")+IFERROR(IF(Y230="",0,Y230),"0")+IFERROR(IF(Y231="",0,Y231),"0")+IFERROR(IF(Y232="",0,Y232),"0")+IFERROR(IF(Y233="",0,Y233),"0")</f>
        <v>0.19608999999999999</v>
      </c>
      <c r="Z234" s="382"/>
      <c r="AA234" s="382"/>
    </row>
    <row r="235" spans="1:67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90</v>
      </c>
      <c r="X235" s="381">
        <f>IFERROR(SUM(X228:X233),"0")</f>
        <v>97.6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hidden="1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hidden="1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idden="1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hidden="1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0</v>
      </c>
      <c r="X273" s="38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6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0</v>
      </c>
      <c r="X274" s="38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0</v>
      </c>
      <c r="X276" s="381">
        <f>IFERROR(X273/H273,"0")+IFERROR(X274/H274,"0")+IFERROR(X275/H275,"0")</f>
        <v>0</v>
      </c>
      <c r="Y276" s="381">
        <f>IFERROR(IF(Y273="",0,Y273),"0")+IFERROR(IF(Y274="",0,Y274),"0")+IFERROR(IF(Y275="",0,Y275),"0")</f>
        <v>0</v>
      </c>
      <c r="Z276" s="382"/>
      <c r="AA276" s="382"/>
    </row>
    <row r="277" spans="1:67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0</v>
      </c>
      <c r="X277" s="381">
        <f>IFERROR(SUM(X273:X275),"0")</f>
        <v>0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5</v>
      </c>
      <c r="X281" s="380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5.6862745098039218</v>
      </c>
      <c r="BM281" s="64">
        <f>IFERROR(X281*I281/H281,"0")</f>
        <v>5.8</v>
      </c>
      <c r="BN281" s="64">
        <f>IFERROR(1/J281*(W281/H281),"0")</f>
        <v>1.256913021618904E-2</v>
      </c>
      <c r="BO281" s="64">
        <f>IFERROR(1/J281*(X281/H281),"0")</f>
        <v>1.282051282051282E-2</v>
      </c>
    </row>
    <row r="282" spans="1:67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1.9607843137254903</v>
      </c>
      <c r="X282" s="381">
        <f>IFERROR(X279/H279,"0")+IFERROR(X280/H280,"0")+IFERROR(X281/H281,"0")</f>
        <v>2</v>
      </c>
      <c r="Y282" s="381">
        <f>IFERROR(IF(Y279="",0,Y279),"0")+IFERROR(IF(Y280="",0,Y280),"0")+IFERROR(IF(Y281="",0,Y281),"0")</f>
        <v>1.506E-2</v>
      </c>
      <c r="Z282" s="382"/>
      <c r="AA282" s="382"/>
    </row>
    <row r="283" spans="1:67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5</v>
      </c>
      <c r="X283" s="381">
        <f>IFERROR(SUM(X279:X281),"0")</f>
        <v>5.0999999999999996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hidden="1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hidden="1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hidden="1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2</v>
      </c>
      <c r="X322" s="380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64"/>
      <c r="BB322" s="249" t="s">
        <v>1</v>
      </c>
      <c r="BL322" s="64">
        <f>IFERROR(W322*I322/H322,"0")</f>
        <v>2.3333333333333335</v>
      </c>
      <c r="BM322" s="64">
        <f>IFERROR(X322*I322/H322,"0")</f>
        <v>2.9750000000000001</v>
      </c>
      <c r="BN322" s="64">
        <f>IFERROR(1/J322*(W322/H322),"0")</f>
        <v>5.0276520864756162E-3</v>
      </c>
      <c r="BO322" s="64">
        <f>IFERROR(1/J322*(X322/H322),"0")</f>
        <v>6.41025641025641E-3</v>
      </c>
    </row>
    <row r="323" spans="1:67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0.78431372549019618</v>
      </c>
      <c r="X323" s="381">
        <f>IFERROR(X322/H322,"0")</f>
        <v>1</v>
      </c>
      <c r="Y323" s="381">
        <f>IFERROR(IF(Y322="",0,Y322),"0")</f>
        <v>7.5300000000000002E-3</v>
      </c>
      <c r="Z323" s="382"/>
      <c r="AA323" s="382"/>
    </row>
    <row r="324" spans="1:67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2</v>
      </c>
      <c r="X324" s="381">
        <f>IFERROR(SUM(X322:X322),"0")</f>
        <v>2.5499999999999998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1800</v>
      </c>
      <c r="X329" s="380">
        <f t="shared" si="71"/>
        <v>1800</v>
      </c>
      <c r="Y329" s="36">
        <f>IFERROR(IF(X329=0,"",ROUNDUP(X329/H329,0)*0.02175),"")</f>
        <v>2.61</v>
      </c>
      <c r="Z329" s="56"/>
      <c r="AA329" s="57"/>
      <c r="AE329" s="64"/>
      <c r="BB329" s="251" t="s">
        <v>1</v>
      </c>
      <c r="BL329" s="64">
        <f t="shared" si="72"/>
        <v>1857.6</v>
      </c>
      <c r="BM329" s="64">
        <f t="shared" si="73"/>
        <v>1857.6</v>
      </c>
      <c r="BN329" s="64">
        <f t="shared" si="74"/>
        <v>2.5</v>
      </c>
      <c r="BO329" s="64">
        <f t="shared" si="75"/>
        <v>2.5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1519</v>
      </c>
      <c r="X330" s="380">
        <f t="shared" si="71"/>
        <v>1530</v>
      </c>
      <c r="Y330" s="36">
        <f>IFERROR(IF(X330=0,"",ROUNDUP(X330/H330,0)*0.02175),"")</f>
        <v>2.2184999999999997</v>
      </c>
      <c r="Z330" s="56"/>
      <c r="AA330" s="57"/>
      <c r="AE330" s="64"/>
      <c r="BB330" s="252" t="s">
        <v>1</v>
      </c>
      <c r="BL330" s="64">
        <f t="shared" si="72"/>
        <v>1567.6079999999999</v>
      </c>
      <c r="BM330" s="64">
        <f t="shared" si="73"/>
        <v>1578.96</v>
      </c>
      <c r="BN330" s="64">
        <f t="shared" si="74"/>
        <v>2.1097222222222221</v>
      </c>
      <c r="BO330" s="64">
        <f t="shared" si="75"/>
        <v>2.125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250</v>
      </c>
      <c r="X333" s="380">
        <f t="shared" si="71"/>
        <v>255</v>
      </c>
      <c r="Y333" s="36">
        <f>IFERROR(IF(X333=0,"",ROUNDUP(X333/H333,0)*0.02175),"")</f>
        <v>0.36974999999999997</v>
      </c>
      <c r="Z333" s="56"/>
      <c r="AA333" s="57"/>
      <c r="AE333" s="64"/>
      <c r="BB333" s="255" t="s">
        <v>1</v>
      </c>
      <c r="BL333" s="64">
        <f t="shared" si="72"/>
        <v>258</v>
      </c>
      <c r="BM333" s="64">
        <f t="shared" si="73"/>
        <v>263.16000000000003</v>
      </c>
      <c r="BN333" s="64">
        <f t="shared" si="74"/>
        <v>0.34722222222222221</v>
      </c>
      <c r="BO333" s="64">
        <f t="shared" si="75"/>
        <v>0.35416666666666663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237.93333333333331</v>
      </c>
      <c r="X337" s="381">
        <f>IFERROR(X328/H328,"0")+IFERROR(X329/H329,"0")+IFERROR(X330/H330,"0")+IFERROR(X331/H331,"0")+IFERROR(X332/H332,"0")+IFERROR(X333/H333,"0")+IFERROR(X334/H334,"0")+IFERROR(X335/H335,"0")+IFERROR(X336/H336,"0")</f>
        <v>239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5.1982499999999998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3569</v>
      </c>
      <c r="X338" s="381">
        <f>IFERROR(SUM(X328:X336),"0")</f>
        <v>3585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1207</v>
      </c>
      <c r="X340" s="380">
        <f>IFERROR(IF(W340="",0,CEILING((W340/$H340),1)*$H340),"")</f>
        <v>1215</v>
      </c>
      <c r="Y340" s="36">
        <f>IFERROR(IF(X340=0,"",ROUNDUP(X340/H340,0)*0.02175),"")</f>
        <v>1.7617499999999999</v>
      </c>
      <c r="Z340" s="56"/>
      <c r="AA340" s="57"/>
      <c r="AE340" s="64"/>
      <c r="BB340" s="259" t="s">
        <v>1</v>
      </c>
      <c r="BL340" s="64">
        <f>IFERROR(W340*I340/H340,"0")</f>
        <v>1245.624</v>
      </c>
      <c r="BM340" s="64">
        <f>IFERROR(X340*I340/H340,"0")</f>
        <v>1253.8800000000001</v>
      </c>
      <c r="BN340" s="64">
        <f>IFERROR(1/J340*(W340/H340),"0")</f>
        <v>1.6763888888888889</v>
      </c>
      <c r="BO340" s="64">
        <f>IFERROR(1/J340*(X340/H340),"0")</f>
        <v>1.6875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80.466666666666669</v>
      </c>
      <c r="X344" s="381">
        <f>IFERROR(X340/H340,"0")+IFERROR(X341/H341,"0")+IFERROR(X342/H342,"0")+IFERROR(X343/H343,"0")</f>
        <v>81</v>
      </c>
      <c r="Y344" s="381">
        <f>IFERROR(IF(Y340="",0,Y340),"0")+IFERROR(IF(Y341="",0,Y341),"0")+IFERROR(IF(Y342="",0,Y342),"0")+IFERROR(IF(Y343="",0,Y343),"0")</f>
        <v>1.7617499999999999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1207</v>
      </c>
      <c r="X345" s="381">
        <f>IFERROR(SUM(X340:X343),"0")</f>
        <v>1215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hidden="1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0</v>
      </c>
      <c r="X353" s="38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6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0</v>
      </c>
      <c r="X354" s="381">
        <f>IFERROR(X353/H353,"0")</f>
        <v>0</v>
      </c>
      <c r="Y354" s="381">
        <f>IFERROR(IF(Y353="",0,Y353),"0")</f>
        <v>0</v>
      </c>
      <c r="Z354" s="382"/>
      <c r="AA354" s="382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0</v>
      </c>
      <c r="X355" s="381">
        <f>IFERROR(SUM(X353:X353),"0")</f>
        <v>0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hidden="1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hidden="1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1669</v>
      </c>
      <c r="X371" s="380">
        <f>IFERROR(IF(W371="",0,CEILING((W371/$H371),1)*$H371),"")</f>
        <v>1669.2</v>
      </c>
      <c r="Y371" s="36">
        <f>IFERROR(IF(X371=0,"",ROUNDUP(X371/H371,0)*0.02175),"")</f>
        <v>4.6544999999999996</v>
      </c>
      <c r="Z371" s="56"/>
      <c r="AA371" s="57"/>
      <c r="AE371" s="64"/>
      <c r="BB371" s="274" t="s">
        <v>1</v>
      </c>
      <c r="BL371" s="64">
        <f>IFERROR(W371*I371/H371,"0")</f>
        <v>1789.6815384615386</v>
      </c>
      <c r="BM371" s="64">
        <f>IFERROR(X371*I371/H371,"0")</f>
        <v>1789.8960000000002</v>
      </c>
      <c r="BN371" s="64">
        <f>IFERROR(1/J371*(W371/H371),"0")</f>
        <v>3.8209706959706957</v>
      </c>
      <c r="BO371" s="64">
        <f>IFERROR(1/J371*(X371/H371),"0")</f>
        <v>3.8214285714285712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213.97435897435898</v>
      </c>
      <c r="X375" s="381">
        <f>IFERROR(X371/H371,"0")+IFERROR(X372/H372,"0")+IFERROR(X373/H373,"0")+IFERROR(X374/H374,"0")</f>
        <v>214</v>
      </c>
      <c r="Y375" s="381">
        <f>IFERROR(IF(Y371="",0,Y371),"0")+IFERROR(IF(Y372="",0,Y372),"0")+IFERROR(IF(Y373="",0,Y373),"0")+IFERROR(IF(Y374="",0,Y374),"0")</f>
        <v>4.6544999999999996</v>
      </c>
      <c r="Z375" s="382"/>
      <c r="AA375" s="382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1669</v>
      </c>
      <c r="X376" s="381">
        <f>IFERROR(SUM(X371:X374),"0")</f>
        <v>1669.2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30</v>
      </c>
      <c r="X389" s="380">
        <f t="shared" ref="X389:X401" si="76">IFERROR(IF(W389="",0,CEILING((W389/$H389),1)*$H389),"")</f>
        <v>33.6</v>
      </c>
      <c r="Y389" s="36">
        <f>IFERROR(IF(X389=0,"",ROUNDUP(X389/H389,0)*0.00753),"")</f>
        <v>6.0240000000000002E-2</v>
      </c>
      <c r="Z389" s="56"/>
      <c r="AA389" s="57"/>
      <c r="AE389" s="64"/>
      <c r="BB389" s="281" t="s">
        <v>1</v>
      </c>
      <c r="BL389" s="64">
        <f t="shared" ref="BL389:BL401" si="77">IFERROR(W389*I389/H389,"0")</f>
        <v>31.642857142857135</v>
      </c>
      <c r="BM389" s="64">
        <f t="shared" ref="BM389:BM401" si="78">IFERROR(X389*I389/H389,"0")</f>
        <v>35.44</v>
      </c>
      <c r="BN389" s="64">
        <f t="shared" ref="BN389:BN401" si="79">IFERROR(1/J389*(W389/H389),"0")</f>
        <v>4.5787545787545784E-2</v>
      </c>
      <c r="BO389" s="64">
        <f t="shared" ref="BO389:BO401" si="80">IFERROR(1/J389*(X389/H389),"0")</f>
        <v>5.128205128205128E-2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50</v>
      </c>
      <c r="X391" s="380">
        <f t="shared" si="76"/>
        <v>50.400000000000006</v>
      </c>
      <c r="Y391" s="36">
        <f>IFERROR(IF(X391=0,"",ROUNDUP(X391/H391,0)*0.00753),"")</f>
        <v>9.0359999999999996E-2</v>
      </c>
      <c r="Z391" s="56"/>
      <c r="AA391" s="57"/>
      <c r="AE391" s="64"/>
      <c r="BB391" s="283" t="s">
        <v>1</v>
      </c>
      <c r="BL391" s="64">
        <f t="shared" si="77"/>
        <v>52.738095238095234</v>
      </c>
      <c r="BM391" s="64">
        <f t="shared" si="78"/>
        <v>53.160000000000004</v>
      </c>
      <c r="BN391" s="64">
        <f t="shared" si="79"/>
        <v>7.6312576312576319E-2</v>
      </c>
      <c r="BO391" s="64">
        <f t="shared" si="80"/>
        <v>7.6923076923076927E-2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0</v>
      </c>
      <c r="X400" s="380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19.047619047619047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20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0.15060000000000001</v>
      </c>
      <c r="Z402" s="382"/>
      <c r="AA402" s="382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80</v>
      </c>
      <c r="X403" s="381">
        <f>IFERROR(SUM(X389:X401),"0")</f>
        <v>84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hidden="1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2</v>
      </c>
      <c r="X415" s="380">
        <f>IFERROR(IF(W415="",0,CEILING((W415/$H415),1)*$H415),"")</f>
        <v>2.4</v>
      </c>
      <c r="Y415" s="36">
        <f>IFERROR(IF(X415=0,"",ROUNDUP(X415/H415,0)*0.00627),"")</f>
        <v>1.2540000000000001E-2</v>
      </c>
      <c r="Z415" s="56"/>
      <c r="AA415" s="57"/>
      <c r="AE415" s="64"/>
      <c r="BB415" s="298" t="s">
        <v>1</v>
      </c>
      <c r="BL415" s="64">
        <f>IFERROR(W415*I415/H415,"0")</f>
        <v>3</v>
      </c>
      <c r="BM415" s="64">
        <f>IFERROR(X415*I415/H415,"0")</f>
        <v>3.6000000000000005</v>
      </c>
      <c r="BN415" s="64">
        <f>IFERROR(1/J415*(W415/H415),"0")</f>
        <v>8.3333333333333332E-3</v>
      </c>
      <c r="BO415" s="64">
        <f>IFERROR(1/J415*(X415/H415),"0")</f>
        <v>0.01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1.6666666666666667</v>
      </c>
      <c r="X418" s="381">
        <f>IFERROR(X415/H415,"0")+IFERROR(X416/H416,"0")+IFERROR(X417/H417,"0")</f>
        <v>2</v>
      </c>
      <c r="Y418" s="381">
        <f>IFERROR(IF(Y415="",0,Y415),"0")+IFERROR(IF(Y416="",0,Y416),"0")+IFERROR(IF(Y417="",0,Y417),"0")</f>
        <v>1.2540000000000001E-2</v>
      </c>
      <c r="Z418" s="382"/>
      <c r="AA418" s="382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2</v>
      </c>
      <c r="X419" s="381">
        <f>IFERROR(SUM(X415:X417),"0")</f>
        <v>2.4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hidden="1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0</v>
      </c>
      <c r="X427" s="380">
        <f t="shared" ref="X427:X433" si="82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3" t="s">
        <v>1</v>
      </c>
      <c r="BL427" s="64">
        <f t="shared" ref="BL427:BL433" si="83">IFERROR(W427*I427/H427,"0")</f>
        <v>0</v>
      </c>
      <c r="BM427" s="64">
        <f t="shared" ref="BM427:BM433" si="84">IFERROR(X427*I427/H427,"0")</f>
        <v>0</v>
      </c>
      <c r="BN427" s="64">
        <f t="shared" ref="BN427:BN433" si="85">IFERROR(1/J427*(W427/H427),"0")</f>
        <v>0</v>
      </c>
      <c r="BO427" s="64">
        <f t="shared" ref="BO427:BO433" si="86">IFERROR(1/J427*(X427/H427),"0")</f>
        <v>0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idden="1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0</v>
      </c>
      <c r="X434" s="381">
        <f>IFERROR(X427/H427,"0")+IFERROR(X428/H428,"0")+IFERROR(X429/H429,"0")+IFERROR(X430/H430,"0")+IFERROR(X431/H431,"0")+IFERROR(X432/H432,"0")+IFERROR(X433/H433,"0")</f>
        <v>0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82"/>
      <c r="AA434" s="382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0</v>
      </c>
      <c r="X435" s="381">
        <f>IFERROR(SUM(X427:X433),"0")</f>
        <v>0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2</v>
      </c>
      <c r="X438" s="380">
        <f>IFERROR(IF(W438="",0,CEILING((W438/$H438),1)*$H438),"")</f>
        <v>2</v>
      </c>
      <c r="Y438" s="36">
        <f>IFERROR(IF(X438=0,"",ROUNDUP(X438/H438,0)*0.00627),"")</f>
        <v>6.2700000000000004E-3</v>
      </c>
      <c r="Z438" s="56"/>
      <c r="AA438" s="57"/>
      <c r="AE438" s="64"/>
      <c r="BB438" s="311" t="s">
        <v>1</v>
      </c>
      <c r="BL438" s="64">
        <f>IFERROR(W438*I438/H438,"0")</f>
        <v>2.6</v>
      </c>
      <c r="BM438" s="64">
        <f>IFERROR(X438*I438/H438,"0")</f>
        <v>2.6</v>
      </c>
      <c r="BN438" s="64">
        <f>IFERROR(1/J438*(W438/H438),"0")</f>
        <v>5.0000000000000001E-3</v>
      </c>
      <c r="BO438" s="64">
        <f>IFERROR(1/J438*(X438/H438),"0")</f>
        <v>5.0000000000000001E-3</v>
      </c>
    </row>
    <row r="439" spans="1:67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1</v>
      </c>
      <c r="X439" s="381">
        <f>IFERROR(X437/H437,"0")+IFERROR(X438/H438,"0")</f>
        <v>1</v>
      </c>
      <c r="Y439" s="381">
        <f>IFERROR(IF(Y437="",0,Y437),"0")+IFERROR(IF(Y438="",0,Y438),"0")</f>
        <v>6.2700000000000004E-3</v>
      </c>
      <c r="Z439" s="382"/>
      <c r="AA439" s="382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2</v>
      </c>
      <c r="X440" s="381">
        <f>IFERROR(SUM(X437:X438),"0")</f>
        <v>2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hidden="1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1952</v>
      </c>
      <c r="X462" s="380">
        <f t="shared" si="87"/>
        <v>1953.6000000000001</v>
      </c>
      <c r="Y462" s="36">
        <f t="shared" si="88"/>
        <v>4.4252000000000002</v>
      </c>
      <c r="Z462" s="56"/>
      <c r="AA462" s="57"/>
      <c r="AE462" s="64"/>
      <c r="BB462" s="319" t="s">
        <v>1</v>
      </c>
      <c r="BL462" s="64">
        <f t="shared" si="89"/>
        <v>2085.0909090909086</v>
      </c>
      <c r="BM462" s="64">
        <f t="shared" si="90"/>
        <v>2086.7999999999997</v>
      </c>
      <c r="BN462" s="64">
        <f t="shared" si="91"/>
        <v>3.5547785547785549</v>
      </c>
      <c r="BO462" s="64">
        <f t="shared" si="92"/>
        <v>3.5576923076923079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1807</v>
      </c>
      <c r="X465" s="380">
        <f t="shared" si="87"/>
        <v>1811.0400000000002</v>
      </c>
      <c r="Y465" s="36">
        <f t="shared" si="88"/>
        <v>4.1022800000000004</v>
      </c>
      <c r="Z465" s="56"/>
      <c r="AA465" s="57"/>
      <c r="AE465" s="64"/>
      <c r="BB465" s="322" t="s">
        <v>1</v>
      </c>
      <c r="BL465" s="64">
        <f t="shared" si="89"/>
        <v>1930.2045454545453</v>
      </c>
      <c r="BM465" s="64">
        <f t="shared" si="90"/>
        <v>1934.52</v>
      </c>
      <c r="BN465" s="64">
        <f t="shared" si="91"/>
        <v>3.2907196969696968</v>
      </c>
      <c r="BO465" s="64">
        <f t="shared" si="92"/>
        <v>3.2980769230769234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711.93181818181813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713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8.5274800000000006</v>
      </c>
      <c r="Z472" s="382"/>
      <c r="AA472" s="382"/>
    </row>
    <row r="473" spans="1:67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3759</v>
      </c>
      <c r="X473" s="381">
        <f>IFERROR(SUM(X460:X471),"0")</f>
        <v>3764.6400000000003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1500</v>
      </c>
      <c r="X475" s="380">
        <f>IFERROR(IF(W475="",0,CEILING((W475/$H475),1)*$H475),"")</f>
        <v>1504.8000000000002</v>
      </c>
      <c r="Y475" s="36">
        <f>IFERROR(IF(X475=0,"",ROUNDUP(X475/H475,0)*0.01196),"")</f>
        <v>3.4085999999999999</v>
      </c>
      <c r="Z475" s="56"/>
      <c r="AA475" s="57"/>
      <c r="AE475" s="64"/>
      <c r="BB475" s="329" t="s">
        <v>1</v>
      </c>
      <c r="BL475" s="64">
        <f>IFERROR(W475*I475/H475,"0")</f>
        <v>1602.2727272727273</v>
      </c>
      <c r="BM475" s="64">
        <f>IFERROR(X475*I475/H475,"0")</f>
        <v>1607.3999999999999</v>
      </c>
      <c r="BN475" s="64">
        <f>IFERROR(1/J475*(W475/H475),"0")</f>
        <v>2.7316433566433567</v>
      </c>
      <c r="BO475" s="64">
        <f>IFERROR(1/J475*(X475/H475),"0")</f>
        <v>2.7403846153846154</v>
      </c>
    </row>
    <row r="476" spans="1:67" ht="16.5" hidden="1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284.09090909090907</v>
      </c>
      <c r="X477" s="381">
        <f>IFERROR(X475/H475,"0")+IFERROR(X476/H476,"0")</f>
        <v>285</v>
      </c>
      <c r="Y477" s="381">
        <f>IFERROR(IF(Y475="",0,Y475),"0")+IFERROR(IF(Y476="",0,Y476),"0")</f>
        <v>3.4085999999999999</v>
      </c>
      <c r="Z477" s="382"/>
      <c r="AA477" s="382"/>
    </row>
    <row r="478" spans="1:67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1500</v>
      </c>
      <c r="X478" s="381">
        <f>IFERROR(SUM(X475:X476),"0")</f>
        <v>1504.8000000000002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135</v>
      </c>
      <c r="X480" s="380">
        <f t="shared" ref="X480:X485" si="93">IFERROR(IF(W480="",0,CEILING((W480/$H480),1)*$H480),"")</f>
        <v>137.28</v>
      </c>
      <c r="Y480" s="36">
        <f>IFERROR(IF(X480=0,"",ROUNDUP(X480/H480,0)*0.01196),"")</f>
        <v>0.31096000000000001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144.20454545454544</v>
      </c>
      <c r="BM480" s="64">
        <f t="shared" ref="BM480:BM485" si="95">IFERROR(X480*I480/H480,"0")</f>
        <v>146.63999999999999</v>
      </c>
      <c r="BN480" s="64">
        <f t="shared" ref="BN480:BN485" si="96">IFERROR(1/J480*(W480/H480),"0")</f>
        <v>0.24584790209790208</v>
      </c>
      <c r="BO480" s="64">
        <f t="shared" ref="BO480:BO485" si="97">IFERROR(1/J480*(X480/H480),"0")</f>
        <v>0.25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456</v>
      </c>
      <c r="X481" s="380">
        <f t="shared" si="93"/>
        <v>459.36</v>
      </c>
      <c r="Y481" s="36">
        <f>IFERROR(IF(X481=0,"",ROUNDUP(X481/H481,0)*0.01196),"")</f>
        <v>1.0405200000000001</v>
      </c>
      <c r="Z481" s="56"/>
      <c r="AA481" s="57"/>
      <c r="AE481" s="64"/>
      <c r="BB481" s="332" t="s">
        <v>1</v>
      </c>
      <c r="BL481" s="64">
        <f t="shared" si="94"/>
        <v>487.09090909090901</v>
      </c>
      <c r="BM481" s="64">
        <f t="shared" si="95"/>
        <v>490.67999999999995</v>
      </c>
      <c r="BN481" s="64">
        <f t="shared" si="96"/>
        <v>0.83041958041958042</v>
      </c>
      <c r="BO481" s="64">
        <f t="shared" si="97"/>
        <v>0.83653846153846156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741</v>
      </c>
      <c r="X482" s="380">
        <f t="shared" si="93"/>
        <v>744.48</v>
      </c>
      <c r="Y482" s="36">
        <f>IFERROR(IF(X482=0,"",ROUNDUP(X482/H482,0)*0.01196),"")</f>
        <v>1.6863600000000001</v>
      </c>
      <c r="Z482" s="56"/>
      <c r="AA482" s="57"/>
      <c r="AE482" s="64"/>
      <c r="BB482" s="333" t="s">
        <v>1</v>
      </c>
      <c r="BL482" s="64">
        <f t="shared" si="94"/>
        <v>791.52272727272714</v>
      </c>
      <c r="BM482" s="64">
        <f t="shared" si="95"/>
        <v>795.2399999999999</v>
      </c>
      <c r="BN482" s="64">
        <f t="shared" si="96"/>
        <v>1.3494318181818183</v>
      </c>
      <c r="BO482" s="64">
        <f t="shared" si="97"/>
        <v>1.3557692307692308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252.27272727272725</v>
      </c>
      <c r="X486" s="381">
        <f>IFERROR(X480/H480,"0")+IFERROR(X481/H481,"0")+IFERROR(X482/H482,"0")+IFERROR(X483/H483,"0")+IFERROR(X484/H484,"0")+IFERROR(X485/H485,"0")</f>
        <v>254</v>
      </c>
      <c r="Y486" s="381">
        <f>IFERROR(IF(Y480="",0,Y480),"0")+IFERROR(IF(Y481="",0,Y481),"0")+IFERROR(IF(Y482="",0,Y482),"0")+IFERROR(IF(Y483="",0,Y483),"0")+IFERROR(IF(Y484="",0,Y484),"0")+IFERROR(IF(Y485="",0,Y485),"0")</f>
        <v>3.0378400000000001</v>
      </c>
      <c r="Z486" s="382"/>
      <c r="AA486" s="382"/>
    </row>
    <row r="487" spans="1:67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1332</v>
      </c>
      <c r="X487" s="381">
        <f>IFERROR(SUM(X480:X485),"0")</f>
        <v>1341.12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hidden="1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0</v>
      </c>
      <c r="X523" s="380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idden="1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0</v>
      </c>
      <c r="X527" s="381">
        <f>IFERROR(X521/H521,"0")+IFERROR(X522/H522,"0")+IFERROR(X523/H523,"0")+IFERROR(X524/H524,"0")+IFERROR(X525/H525,"0")+IFERROR(X526/H526,"0")</f>
        <v>0</v>
      </c>
      <c r="Y527" s="381">
        <f>IFERROR(IF(Y521="",0,Y521),"0")+IFERROR(IF(Y522="",0,Y522),"0")+IFERROR(IF(Y523="",0,Y523),"0")+IFERROR(IF(Y524="",0,Y524),"0")+IFERROR(IF(Y525="",0,Y525),"0")+IFERROR(IF(Y526="",0,Y526),"0")</f>
        <v>0</v>
      </c>
      <c r="Z527" s="382"/>
      <c r="AA527" s="382"/>
    </row>
    <row r="528" spans="1:67" hidden="1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0</v>
      </c>
      <c r="X528" s="381">
        <f>IFERROR(SUM(X521:X526),"0")</f>
        <v>0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hidden="1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0</v>
      </c>
      <c r="X530" s="38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1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0</v>
      </c>
      <c r="X535" s="381">
        <f>IFERROR(X530/H530,"0")+IFERROR(X531/H531,"0")+IFERROR(X532/H532,"0")+IFERROR(X533/H533,"0")+IFERROR(X534/H534,"0")</f>
        <v>0</v>
      </c>
      <c r="Y535" s="381">
        <f>IFERROR(IF(Y530="",0,Y530),"0")+IFERROR(IF(Y531="",0,Y531),"0")+IFERROR(IF(Y532="",0,Y532),"0")+IFERROR(IF(Y533="",0,Y533),"0")+IFERROR(IF(Y534="",0,Y534),"0")</f>
        <v>0</v>
      </c>
      <c r="Z535" s="382"/>
      <c r="AA535" s="382"/>
    </row>
    <row r="536" spans="1:67" hidden="1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0</v>
      </c>
      <c r="X536" s="381">
        <f>IFERROR(SUM(X530:X534),"0")</f>
        <v>0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17432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17570.91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18472.72036744879</v>
      </c>
      <c r="X545" s="381">
        <f>IFERROR(SUM(BM22:BM541),"0")</f>
        <v>18619.397000000004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32</v>
      </c>
      <c r="X546" s="38">
        <f>ROUNDUP(SUM(BO22:BO541),0)</f>
        <v>32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19272.72036744879</v>
      </c>
      <c r="X547" s="381">
        <f>GrossWeightTotalR+PalletQtyTotalR*25</f>
        <v>19419.397000000004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2739.7611075086734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2761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37.87818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21.6</v>
      </c>
      <c r="D554" s="46">
        <f>IFERROR(X57*1,"0")+IFERROR(X58*1,"0")+IFERROR(X59*1,"0")+IFERROR(X60*1,"0")</f>
        <v>242.4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1428.8</v>
      </c>
      <c r="F554" s="46">
        <f>IFERROR(X133*1,"0")+IFERROR(X134*1,"0")+IFERROR(X135*1,"0")+IFERROR(X136*1,"0")+IFERROR(X137*1,"0")</f>
        <v>896.4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132.30000000000001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1486.8</v>
      </c>
      <c r="J554" s="46">
        <f>IFERROR(X213*1,"0")+IFERROR(X214*1,"0")+IFERROR(X215*1,"0")+IFERROR(X216*1,"0")+IFERROR(X217*1,"0")+IFERROR(X218*1,"0")+IFERROR(X222*1,"0")+IFERROR(X223*1,"0")</f>
        <v>89.2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5.0999999999999996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5.0999999999999996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2.5499999999999998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4800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1669.2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86.4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2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6610.5599999999995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0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207,00"/>
        <filter val="1 327,00"/>
        <filter val="1 332,00"/>
        <filter val="1 500,00"/>
        <filter val="1 519,00"/>
        <filter val="1 669,00"/>
        <filter val="1 800,00"/>
        <filter val="1 807,00"/>
        <filter val="1 952,00"/>
        <filter val="1,00"/>
        <filter val="1,30"/>
        <filter val="1,67"/>
        <filter val="1,96"/>
        <filter val="10,00"/>
        <filter val="100,00"/>
        <filter val="11,67"/>
        <filter val="12,34"/>
        <filter val="123,00"/>
        <filter val="124,00"/>
        <filter val="128,00"/>
        <filter val="13,00"/>
        <filter val="134,00"/>
        <filter val="135,00"/>
        <filter val="14,00"/>
        <filter val="140,00"/>
        <filter val="141,14"/>
        <filter val="148,00"/>
        <filter val="161,00"/>
        <filter val="167,00"/>
        <filter val="17 432,00"/>
        <filter val="17,00"/>
        <filter val="18 472,72"/>
        <filter val="184,00"/>
        <filter val="19 272,72"/>
        <filter val="19,05"/>
        <filter val="193,00"/>
        <filter val="2 739,76"/>
        <filter val="2,00"/>
        <filter val="202,00"/>
        <filter val="213,97"/>
        <filter val="232,00"/>
        <filter val="237,93"/>
        <filter val="250,00"/>
        <filter val="252,27"/>
        <filter val="28,00"/>
        <filter val="284,09"/>
        <filter val="289,00"/>
        <filter val="29,00"/>
        <filter val="29,04"/>
        <filter val="3 569,00"/>
        <filter val="3 759,00"/>
        <filter val="30,00"/>
        <filter val="31,00"/>
        <filter val="32"/>
        <filter val="350,00"/>
        <filter val="36,00"/>
        <filter val="41,00"/>
        <filter val="456,00"/>
        <filter val="465,72"/>
        <filter val="48,00"/>
        <filter val="48,81"/>
        <filter val="5,00"/>
        <filter val="50,00"/>
        <filter val="500,00"/>
        <filter val="62,00"/>
        <filter val="63,00"/>
        <filter val="7,00"/>
        <filter val="711,93"/>
        <filter val="72,00"/>
        <filter val="741,00"/>
        <filter val="75,00"/>
        <filter val="750,00"/>
        <filter val="8,22"/>
        <filter val="80,00"/>
        <filter val="80,47"/>
        <filter val="82,00"/>
        <filter val="86,41"/>
        <filter val="890,00"/>
        <filter val="90,00"/>
        <filter val="907,00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