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5,24\30,05,24 ПОКОМ ЗПФ филиалы\"/>
    </mc:Choice>
  </mc:AlternateContent>
  <xr:revisionPtr revIDLastSave="0" documentId="13_ncr:1_{7545B9A7-36A3-408B-87C9-623CAF8DA9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2" i="1" l="1"/>
  <c r="AD72" i="1" s="1"/>
  <c r="AC71" i="1"/>
  <c r="AD71" i="1" s="1"/>
  <c r="AC60" i="1"/>
  <c r="AD60" i="1" s="1"/>
  <c r="AC50" i="1"/>
  <c r="AD50" i="1" s="1"/>
  <c r="AC49" i="1"/>
  <c r="AD49" i="1" s="1"/>
  <c r="AC48" i="1"/>
  <c r="AD48" i="1" s="1"/>
  <c r="AC47" i="1"/>
  <c r="AD47" i="1" s="1"/>
  <c r="AC46" i="1"/>
  <c r="AD46" i="1" s="1"/>
  <c r="AC44" i="1"/>
  <c r="AD44" i="1" s="1"/>
  <c r="AC43" i="1"/>
  <c r="AD43" i="1" s="1"/>
  <c r="AC29" i="1"/>
  <c r="AD29" i="1" s="1"/>
  <c r="AC15" i="1"/>
  <c r="AD15" i="1" s="1"/>
  <c r="E72" i="1" l="1"/>
  <c r="O72" i="1" s="1"/>
  <c r="F28" i="1"/>
  <c r="F5" i="1" s="1"/>
  <c r="E28" i="1"/>
  <c r="O28" i="1" s="1"/>
  <c r="AA7" i="1"/>
  <c r="AA9" i="1"/>
  <c r="AA11" i="1"/>
  <c r="AA12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46" i="1"/>
  <c r="AA48" i="1"/>
  <c r="AA50" i="1"/>
  <c r="AA55" i="1"/>
  <c r="AA56" i="1"/>
  <c r="AA57" i="1"/>
  <c r="AA58" i="1"/>
  <c r="AA59" i="1"/>
  <c r="AA62" i="1"/>
  <c r="AA64" i="1"/>
  <c r="AA65" i="1"/>
  <c r="AA66" i="1"/>
  <c r="AA67" i="1"/>
  <c r="AA68" i="1"/>
  <c r="AA73" i="1"/>
  <c r="AA74" i="1"/>
  <c r="AA6" i="1"/>
  <c r="O7" i="1"/>
  <c r="O8" i="1"/>
  <c r="P8" i="1" s="1"/>
  <c r="AC8" i="1" s="1"/>
  <c r="AD8" i="1" s="1"/>
  <c r="O9" i="1"/>
  <c r="O10" i="1"/>
  <c r="P10" i="1" s="1"/>
  <c r="AC10" i="1" s="1"/>
  <c r="AD10" i="1" s="1"/>
  <c r="O11" i="1"/>
  <c r="O12" i="1"/>
  <c r="S12" i="1" s="1"/>
  <c r="O13" i="1"/>
  <c r="O14" i="1"/>
  <c r="S14" i="1" s="1"/>
  <c r="O15" i="1"/>
  <c r="AA15" i="1" s="1"/>
  <c r="O16" i="1"/>
  <c r="S16" i="1" s="1"/>
  <c r="O17" i="1"/>
  <c r="O18" i="1"/>
  <c r="S18" i="1" s="1"/>
  <c r="O19" i="1"/>
  <c r="O20" i="1"/>
  <c r="O21" i="1"/>
  <c r="O22" i="1"/>
  <c r="O23" i="1"/>
  <c r="O24" i="1"/>
  <c r="S24" i="1" s="1"/>
  <c r="O25" i="1"/>
  <c r="O26" i="1"/>
  <c r="S26" i="1" s="1"/>
  <c r="O27" i="1"/>
  <c r="O29" i="1"/>
  <c r="AA29" i="1" s="1"/>
  <c r="O30" i="1"/>
  <c r="S30" i="1" s="1"/>
  <c r="O31" i="1"/>
  <c r="O32" i="1"/>
  <c r="S32" i="1" s="1"/>
  <c r="O33" i="1"/>
  <c r="O34" i="1"/>
  <c r="S34" i="1" s="1"/>
  <c r="O35" i="1"/>
  <c r="O36" i="1"/>
  <c r="S36" i="1" s="1"/>
  <c r="O37" i="1"/>
  <c r="O38" i="1"/>
  <c r="S38" i="1" s="1"/>
  <c r="O39" i="1"/>
  <c r="P39" i="1" s="1"/>
  <c r="AC39" i="1" s="1"/>
  <c r="AD39" i="1" s="1"/>
  <c r="O40" i="1"/>
  <c r="S40" i="1" s="1"/>
  <c r="O41" i="1"/>
  <c r="S41" i="1" s="1"/>
  <c r="O42" i="1"/>
  <c r="O43" i="1"/>
  <c r="O44" i="1"/>
  <c r="O45" i="1"/>
  <c r="P45" i="1" s="1"/>
  <c r="AC45" i="1" s="1"/>
  <c r="AD45" i="1" s="1"/>
  <c r="O46" i="1"/>
  <c r="O47" i="1"/>
  <c r="O48" i="1"/>
  <c r="O49" i="1"/>
  <c r="O50" i="1"/>
  <c r="O51" i="1"/>
  <c r="P51" i="1" s="1"/>
  <c r="AC51" i="1" s="1"/>
  <c r="AD51" i="1" s="1"/>
  <c r="O52" i="1"/>
  <c r="O53" i="1"/>
  <c r="P53" i="1" s="1"/>
  <c r="AC53" i="1" s="1"/>
  <c r="AD53" i="1" s="1"/>
  <c r="O54" i="1"/>
  <c r="O55" i="1"/>
  <c r="S55" i="1" s="1"/>
  <c r="O56" i="1"/>
  <c r="S56" i="1" s="1"/>
  <c r="O57" i="1"/>
  <c r="S57" i="1" s="1"/>
  <c r="O58" i="1"/>
  <c r="S58" i="1" s="1"/>
  <c r="O59" i="1"/>
  <c r="S59" i="1" s="1"/>
  <c r="O60" i="1"/>
  <c r="O61" i="1"/>
  <c r="O62" i="1"/>
  <c r="S62" i="1" s="1"/>
  <c r="O63" i="1"/>
  <c r="P63" i="1" s="1"/>
  <c r="AC63" i="1" s="1"/>
  <c r="AD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P70" i="1" s="1"/>
  <c r="AC70" i="1" s="1"/>
  <c r="AD70" i="1" s="1"/>
  <c r="O71" i="1"/>
  <c r="AA71" i="1" s="1"/>
  <c r="O73" i="1"/>
  <c r="S73" i="1" s="1"/>
  <c r="O74" i="1"/>
  <c r="S74" i="1" s="1"/>
  <c r="O6" i="1"/>
  <c r="T6" i="1" s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54" i="1" l="1"/>
  <c r="P52" i="1"/>
  <c r="AA44" i="1"/>
  <c r="P42" i="1"/>
  <c r="P25" i="1"/>
  <c r="P21" i="1"/>
  <c r="P13" i="1"/>
  <c r="P69" i="1"/>
  <c r="P61" i="1"/>
  <c r="S61" i="1" s="1"/>
  <c r="P35" i="1"/>
  <c r="P20" i="1"/>
  <c r="P28" i="1"/>
  <c r="P22" i="1"/>
  <c r="E5" i="1"/>
  <c r="K72" i="1"/>
  <c r="AA8" i="1"/>
  <c r="S50" i="1"/>
  <c r="S48" i="1"/>
  <c r="S46" i="1"/>
  <c r="S44" i="1"/>
  <c r="AA10" i="1"/>
  <c r="AA39" i="1"/>
  <c r="AA43" i="1"/>
  <c r="AA45" i="1"/>
  <c r="AA47" i="1"/>
  <c r="AA49" i="1"/>
  <c r="AA51" i="1"/>
  <c r="AA53" i="1"/>
  <c r="AA60" i="1"/>
  <c r="AA63" i="1"/>
  <c r="AA70" i="1"/>
  <c r="AA72" i="1"/>
  <c r="S71" i="1"/>
  <c r="K28" i="1"/>
  <c r="T70" i="1"/>
  <c r="T62" i="1"/>
  <c r="T54" i="1"/>
  <c r="T46" i="1"/>
  <c r="T38" i="1"/>
  <c r="T30" i="1"/>
  <c r="T22" i="1"/>
  <c r="T14" i="1"/>
  <c r="T74" i="1"/>
  <c r="T66" i="1"/>
  <c r="T58" i="1"/>
  <c r="T50" i="1"/>
  <c r="T42" i="1"/>
  <c r="T34" i="1"/>
  <c r="T26" i="1"/>
  <c r="T18" i="1"/>
  <c r="T10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37" i="1"/>
  <c r="T37" i="1"/>
  <c r="T35" i="1"/>
  <c r="S33" i="1"/>
  <c r="T33" i="1"/>
  <c r="S31" i="1"/>
  <c r="T31" i="1"/>
  <c r="S29" i="1"/>
  <c r="T29" i="1"/>
  <c r="S27" i="1"/>
  <c r="T27" i="1"/>
  <c r="T25" i="1"/>
  <c r="S23" i="1"/>
  <c r="T23" i="1"/>
  <c r="T21" i="1"/>
  <c r="S19" i="1"/>
  <c r="T19" i="1"/>
  <c r="S17" i="1"/>
  <c r="T17" i="1"/>
  <c r="S15" i="1"/>
  <c r="T15" i="1"/>
  <c r="T13" i="1"/>
  <c r="S11" i="1"/>
  <c r="T11" i="1"/>
  <c r="S9" i="1"/>
  <c r="T9" i="1"/>
  <c r="S7" i="1"/>
  <c r="T7" i="1"/>
  <c r="S6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O5" i="1"/>
  <c r="AA28" i="1" l="1"/>
  <c r="AC28" i="1"/>
  <c r="AD28" i="1" s="1"/>
  <c r="AA35" i="1"/>
  <c r="AC35" i="1"/>
  <c r="AD35" i="1" s="1"/>
  <c r="AA69" i="1"/>
  <c r="AC69" i="1"/>
  <c r="AD69" i="1" s="1"/>
  <c r="AA21" i="1"/>
  <c r="AC21" i="1"/>
  <c r="AD21" i="1" s="1"/>
  <c r="AA42" i="1"/>
  <c r="AC42" i="1"/>
  <c r="AD42" i="1" s="1"/>
  <c r="AA52" i="1"/>
  <c r="AC52" i="1"/>
  <c r="AD52" i="1" s="1"/>
  <c r="S52" i="1"/>
  <c r="AA22" i="1"/>
  <c r="AC22" i="1"/>
  <c r="AD22" i="1" s="1"/>
  <c r="AA20" i="1"/>
  <c r="AC20" i="1"/>
  <c r="AD20" i="1" s="1"/>
  <c r="AA61" i="1"/>
  <c r="AC61" i="1"/>
  <c r="AD61" i="1" s="1"/>
  <c r="AA13" i="1"/>
  <c r="AC13" i="1"/>
  <c r="AA25" i="1"/>
  <c r="AC25" i="1"/>
  <c r="AD25" i="1" s="1"/>
  <c r="AA54" i="1"/>
  <c r="AC54" i="1"/>
  <c r="AD54" i="1" s="1"/>
  <c r="S13" i="1"/>
  <c r="S21" i="1"/>
  <c r="S25" i="1"/>
  <c r="S35" i="1"/>
  <c r="S20" i="1"/>
  <c r="S69" i="1"/>
  <c r="S42" i="1"/>
  <c r="S54" i="1"/>
  <c r="S22" i="1"/>
  <c r="K5" i="1"/>
  <c r="S28" i="1"/>
  <c r="S72" i="1"/>
  <c r="S63" i="1"/>
  <c r="S60" i="1"/>
  <c r="S10" i="1"/>
  <c r="S43" i="1"/>
  <c r="S47" i="1"/>
  <c r="S51" i="1"/>
  <c r="P5" i="1"/>
  <c r="S70" i="1"/>
  <c r="S8" i="1"/>
  <c r="S39" i="1"/>
  <c r="S45" i="1"/>
  <c r="S49" i="1"/>
  <c r="S53" i="1"/>
  <c r="AA5" i="1" l="1"/>
  <c r="AD13" i="1"/>
  <c r="AD5" i="1" s="1"/>
  <c r="AC5" i="1"/>
</calcChain>
</file>

<file path=xl/sharedStrings.xml><?xml version="1.0" encoding="utf-8"?>
<sst xmlns="http://schemas.openxmlformats.org/spreadsheetml/2006/main" count="286" uniqueCount="115">
  <si>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</si>
  <si>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</si>
  <si>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</si>
  <si>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</si>
  <si>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</si>
  <si>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</si>
  <si>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</si>
  <si>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</si>
  <si>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</si>
  <si>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</si>
  <si>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</si>
  <si>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</si>
  <si>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</si>
  <si>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</si>
  <si>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</si>
  <si>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</si>
  <si>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</si>
  <si>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</si>
  <si>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</si>
  <si>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</si>
  <si>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</si>
  <si>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</si>
  <si>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</si>
  <si>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</si>
  <si>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</si>
  <si>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</si>
  <si>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27,05,</t>
  </si>
  <si>
    <t>30,05,</t>
  </si>
  <si>
    <t>23,05,</t>
  </si>
  <si>
    <t>16,05,</t>
  </si>
  <si>
    <t>09,05,</t>
  </si>
  <si>
    <t>02,05,</t>
  </si>
  <si>
    <t>25,04,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</si>
  <si>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</si>
  <si>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</si>
  <si>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</si>
  <si>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</si>
  <si>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</si>
  <si>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</si>
  <si>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</si>
  <si>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</si>
  <si>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</si>
  <si>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</si>
  <si>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</si>
  <si>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</si>
  <si>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</si>
  <si>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</si>
  <si>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</si>
  <si>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</si>
  <si>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</si>
  <si>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</si>
  <si>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</si>
  <si>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</si>
  <si>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</si>
  <si>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</si>
  <si>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</si>
  <si>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</si>
  <si>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</si>
  <si>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</si>
  <si>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</si>
  <si>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не правильно поставлен приход / 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</si>
  <si>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</si>
  <si>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</si>
  <si>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</si>
  <si>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</si>
  <si>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</si>
  <si>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</si>
  <si>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</si>
  <si>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</si>
  <si>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</si>
  <si>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</si>
  <si>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</si>
  <si>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</si>
  <si>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</si>
  <si>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</si>
  <si>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</si>
  <si>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</si>
  <si>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</si>
  <si>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</si>
  <si>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</si>
  <si>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</si>
  <si>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</si>
  <si>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</si>
  <si>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</si>
  <si>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</si>
  <si>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</si>
  <si>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</si>
  <si>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</si>
  <si>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</si>
  <si>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</si>
  <si>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</si>
  <si>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</si>
  <si>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</si>
  <si>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</si>
  <si>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</si>
  <si>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</si>
  <si>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</si>
  <si>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</si>
  <si>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</si>
  <si>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</si>
  <si>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</si>
  <si>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</si>
  <si>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</si>
  <si>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</si>
  <si>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</si>
  <si>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</si>
  <si>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</si>
  <si>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</si>
  <si>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</si>
  <si>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</si>
  <si>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Чебуреки сочные, ВЕС, куриные жарен. зам  ПОКОМ</t>
  </si>
  <si>
    <t>не правильно поставлен приход / то же что - Чебуреки сочные ТМ Зареченские ТС Зареченские продукты.  Поком</t>
  </si>
  <si>
    <t>Чебуречище горячая штучка 0,14кг Поком</t>
  </si>
  <si>
    <t>перемещение Лушанск</t>
  </si>
  <si>
    <r>
      <t>нет потребности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</si>
</sst>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5" sqref="R15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2.42578125" customWidth="1"/>
    <col min="10" max="11" width="6.85546875" customWidth="1"/>
    <col min="12" max="13" width="1.140625" customWidth="1"/>
    <col min="14" max="17" width="6.85546875" customWidth="1"/>
    <col min="18" max="18" width="21.5703125" customWidth="1"/>
    <col min="19" max="20" width="5" customWidth="1"/>
    <col min="21" max="25" width="6.28515625" customWidth="1"/>
    <col min="26" max="26" width="46.8554687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17575.7</v>
      </c>
      <c r="F5" s="4">
        <f>SUM(F6:F500)</f>
        <v>11114.599999999999</v>
      </c>
      <c r="G5" s="6"/>
      <c r="H5" s="1"/>
      <c r="I5" s="1"/>
      <c r="J5" s="4">
        <f t="shared" ref="J5:Q5" si="0">SUM(J6:J500)</f>
        <v>16734.5</v>
      </c>
      <c r="K5" s="4">
        <f t="shared" si="0"/>
        <v>841.2</v>
      </c>
      <c r="L5" s="4">
        <f t="shared" si="0"/>
        <v>0</v>
      </c>
      <c r="M5" s="4">
        <f t="shared" si="0"/>
        <v>0</v>
      </c>
      <c r="N5" s="4">
        <f t="shared" si="0"/>
        <v>24492.5</v>
      </c>
      <c r="O5" s="4">
        <f t="shared" si="0"/>
        <v>3515.1400000000003</v>
      </c>
      <c r="P5" s="4">
        <f t="shared" si="0"/>
        <v>16727</v>
      </c>
      <c r="Q5" s="4">
        <f t="shared" si="0"/>
        <v>0</v>
      </c>
      <c r="R5" s="1"/>
      <c r="S5" s="1"/>
      <c r="T5" s="1"/>
      <c r="U5" s="4">
        <f t="shared" ref="U5:Y5" si="1">SUM(U6:U500)</f>
        <v>4042.3400000000006</v>
      </c>
      <c r="V5" s="4">
        <f t="shared" si="1"/>
        <v>3679.1799999999994</v>
      </c>
      <c r="W5" s="4">
        <f t="shared" si="1"/>
        <v>2954.86</v>
      </c>
      <c r="X5" s="4">
        <f t="shared" si="1"/>
        <v>3215.8399999999997</v>
      </c>
      <c r="Y5" s="4">
        <f t="shared" si="1"/>
        <v>3929.54</v>
      </c>
      <c r="Z5" s="1"/>
      <c r="AA5" s="4">
        <f>SUM(AA6:AA500)</f>
        <v>13057.109999999999</v>
      </c>
      <c r="AB5" s="6"/>
      <c r="AC5" s="12">
        <f>SUM(AC6:AC500)</f>
        <v>2620</v>
      </c>
      <c r="AD5" s="4">
        <f>SUM(AD6:AD500)</f>
        <v>13053.300000000001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33</v>
      </c>
      <c r="B6" s="19" t="s">
        <v>34</v>
      </c>
      <c r="C6" s="19"/>
      <c r="D6" s="19"/>
      <c r="E6" s="19"/>
      <c r="F6" s="19"/>
      <c r="G6" s="20">
        <v>0</v>
      </c>
      <c r="H6" s="19" t="e">
        <v>#N/A</v>
      </c>
      <c r="I6" s="19" t="s">
        <v>35</v>
      </c>
      <c r="J6" s="19"/>
      <c r="K6" s="19">
        <f t="shared" ref="K6:K37" si="2">E6-J6</f>
        <v>0</v>
      </c>
      <c r="L6" s="19"/>
      <c r="M6" s="19"/>
      <c r="N6" s="19"/>
      <c r="O6" s="19">
        <f>E6/5</f>
        <v>0</v>
      </c>
      <c r="P6" s="21"/>
      <c r="Q6" s="21"/>
      <c r="R6" s="19"/>
      <c r="S6" s="19" t="e">
        <f>(F6+N6+P6)/O6</f>
        <v>#DIV/0!</v>
      </c>
      <c r="T6" s="19" t="e">
        <f>(F6+N6)/O6</f>
        <v>#DIV/0!</v>
      </c>
      <c r="U6" s="19">
        <v>0</v>
      </c>
      <c r="V6" s="19">
        <v>0</v>
      </c>
      <c r="W6" s="19">
        <v>0</v>
      </c>
      <c r="X6" s="19">
        <v>3.4</v>
      </c>
      <c r="Y6" s="19">
        <v>37.6</v>
      </c>
      <c r="Z6" s="19" t="s">
        <v>36</v>
      </c>
      <c r="AA6" s="19">
        <f t="shared" ref="AA6:AA37" si="3">P6*G6</f>
        <v>0</v>
      </c>
      <c r="AB6" s="20">
        <v>0</v>
      </c>
      <c r="AC6" s="22"/>
      <c r="AD6" s="19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37</v>
      </c>
      <c r="B7" s="19" t="s">
        <v>34</v>
      </c>
      <c r="C7" s="19"/>
      <c r="D7" s="19"/>
      <c r="E7" s="19"/>
      <c r="F7" s="19"/>
      <c r="G7" s="20">
        <v>0</v>
      </c>
      <c r="H7" s="19" t="e">
        <v>#N/A</v>
      </c>
      <c r="I7" s="19" t="s">
        <v>35</v>
      </c>
      <c r="J7" s="19"/>
      <c r="K7" s="19">
        <f t="shared" si="2"/>
        <v>0</v>
      </c>
      <c r="L7" s="19"/>
      <c r="M7" s="19"/>
      <c r="N7" s="19"/>
      <c r="O7" s="19">
        <f t="shared" ref="O7:O70" si="4">E7/5</f>
        <v>0</v>
      </c>
      <c r="P7" s="21"/>
      <c r="Q7" s="21"/>
      <c r="R7" s="19"/>
      <c r="S7" s="19" t="e">
        <f t="shared" ref="S7:S70" si="5">(F7+N7+P7)/O7</f>
        <v>#DIV/0!</v>
      </c>
      <c r="T7" s="19" t="e">
        <f t="shared" ref="T7:T70" si="6">(F7+N7)/O7</f>
        <v>#DIV/0!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 t="s">
        <v>36</v>
      </c>
      <c r="AA7" s="19">
        <f t="shared" si="3"/>
        <v>0</v>
      </c>
      <c r="AB7" s="20">
        <v>0</v>
      </c>
      <c r="AC7" s="22"/>
      <c r="AD7" s="1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306</v>
      </c>
      <c r="D8" s="1">
        <v>732</v>
      </c>
      <c r="E8" s="1">
        <v>801</v>
      </c>
      <c r="F8" s="1">
        <v>76</v>
      </c>
      <c r="G8" s="6">
        <v>0.3</v>
      </c>
      <c r="H8" s="1">
        <v>180</v>
      </c>
      <c r="I8" s="1" t="s">
        <v>35</v>
      </c>
      <c r="J8" s="1">
        <v>788</v>
      </c>
      <c r="K8" s="1">
        <f t="shared" si="2"/>
        <v>13</v>
      </c>
      <c r="L8" s="1"/>
      <c r="M8" s="1"/>
      <c r="N8" s="1">
        <v>1932</v>
      </c>
      <c r="O8" s="1">
        <f t="shared" si="4"/>
        <v>160.19999999999999</v>
      </c>
      <c r="P8" s="5">
        <f>15*O8-N8-F8</f>
        <v>395</v>
      </c>
      <c r="Q8" s="5"/>
      <c r="R8" s="1"/>
      <c r="S8" s="1">
        <f t="shared" si="5"/>
        <v>15.000000000000002</v>
      </c>
      <c r="T8" s="1">
        <f t="shared" si="6"/>
        <v>12.534332084893883</v>
      </c>
      <c r="U8" s="1">
        <v>200.6</v>
      </c>
      <c r="V8" s="1">
        <v>144.4</v>
      </c>
      <c r="W8" s="1">
        <v>133.80000000000001</v>
      </c>
      <c r="X8" s="1">
        <v>137.4</v>
      </c>
      <c r="Y8" s="1">
        <v>215.6</v>
      </c>
      <c r="Z8" s="1"/>
      <c r="AA8" s="1">
        <f t="shared" si="3"/>
        <v>118.5</v>
      </c>
      <c r="AB8" s="6">
        <v>12</v>
      </c>
      <c r="AC8" s="10">
        <f>MROUND(P8,AB8)/AB8</f>
        <v>33</v>
      </c>
      <c r="AD8" s="1">
        <f>AC8*AB8*G8</f>
        <v>118.8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39</v>
      </c>
      <c r="B9" s="19" t="s">
        <v>34</v>
      </c>
      <c r="C9" s="19"/>
      <c r="D9" s="19"/>
      <c r="E9" s="19"/>
      <c r="F9" s="19"/>
      <c r="G9" s="20">
        <v>0</v>
      </c>
      <c r="H9" s="19" t="e">
        <v>#N/A</v>
      </c>
      <c r="I9" s="19" t="s">
        <v>35</v>
      </c>
      <c r="J9" s="19"/>
      <c r="K9" s="19">
        <f t="shared" si="2"/>
        <v>0</v>
      </c>
      <c r="L9" s="19"/>
      <c r="M9" s="19"/>
      <c r="N9" s="19"/>
      <c r="O9" s="19">
        <f t="shared" si="4"/>
        <v>0</v>
      </c>
      <c r="P9" s="21"/>
      <c r="Q9" s="21"/>
      <c r="R9" s="19"/>
      <c r="S9" s="19" t="e">
        <f t="shared" si="5"/>
        <v>#DIV/0!</v>
      </c>
      <c r="T9" s="19" t="e">
        <f t="shared" si="6"/>
        <v>#DIV/0!</v>
      </c>
      <c r="U9" s="19">
        <v>0</v>
      </c>
      <c r="V9" s="19">
        <v>0</v>
      </c>
      <c r="W9" s="19">
        <v>0</v>
      </c>
      <c r="X9" s="19">
        <v>0</v>
      </c>
      <c r="Y9" s="19">
        <v>26.8</v>
      </c>
      <c r="Z9" s="19" t="s">
        <v>36</v>
      </c>
      <c r="AA9" s="19">
        <f t="shared" si="3"/>
        <v>0</v>
      </c>
      <c r="AB9" s="20">
        <v>0</v>
      </c>
      <c r="AC9" s="22"/>
      <c r="AD9" s="19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780</v>
      </c>
      <c r="D10" s="1">
        <v>1218</v>
      </c>
      <c r="E10" s="1">
        <v>1131</v>
      </c>
      <c r="F10" s="1">
        <v>676</v>
      </c>
      <c r="G10" s="6">
        <v>0.3</v>
      </c>
      <c r="H10" s="1">
        <v>180</v>
      </c>
      <c r="I10" s="1" t="s">
        <v>35</v>
      </c>
      <c r="J10" s="1">
        <v>1125</v>
      </c>
      <c r="K10" s="1">
        <f t="shared" si="2"/>
        <v>6</v>
      </c>
      <c r="L10" s="1"/>
      <c r="M10" s="1"/>
      <c r="N10" s="1">
        <v>1164</v>
      </c>
      <c r="O10" s="1">
        <f t="shared" si="4"/>
        <v>226.2</v>
      </c>
      <c r="P10" s="5">
        <f>15*O10-N10-F10</f>
        <v>1553</v>
      </c>
      <c r="Q10" s="5"/>
      <c r="R10" s="1"/>
      <c r="S10" s="1">
        <f t="shared" si="5"/>
        <v>15</v>
      </c>
      <c r="T10" s="1">
        <f t="shared" si="6"/>
        <v>8.1343943412908928</v>
      </c>
      <c r="U10" s="1">
        <v>211.4</v>
      </c>
      <c r="V10" s="1">
        <v>220</v>
      </c>
      <c r="W10" s="1">
        <v>195.4</v>
      </c>
      <c r="X10" s="1">
        <v>197.6</v>
      </c>
      <c r="Y10" s="1">
        <v>270</v>
      </c>
      <c r="Z10" s="1"/>
      <c r="AA10" s="1">
        <f t="shared" si="3"/>
        <v>465.9</v>
      </c>
      <c r="AB10" s="6">
        <v>12</v>
      </c>
      <c r="AC10" s="10">
        <f>MROUND(P10,AB10)/AB10</f>
        <v>129</v>
      </c>
      <c r="AD10" s="1">
        <f>AC10*AB10*G10</f>
        <v>464.4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9" t="s">
        <v>41</v>
      </c>
      <c r="B11" s="19" t="s">
        <v>34</v>
      </c>
      <c r="C11" s="19"/>
      <c r="D11" s="19"/>
      <c r="E11" s="19"/>
      <c r="F11" s="19"/>
      <c r="G11" s="20">
        <v>0</v>
      </c>
      <c r="H11" s="19" t="e">
        <v>#N/A</v>
      </c>
      <c r="I11" s="19" t="s">
        <v>35</v>
      </c>
      <c r="J11" s="19"/>
      <c r="K11" s="19">
        <f t="shared" si="2"/>
        <v>0</v>
      </c>
      <c r="L11" s="19"/>
      <c r="M11" s="19"/>
      <c r="N11" s="19"/>
      <c r="O11" s="19">
        <f t="shared" si="4"/>
        <v>0</v>
      </c>
      <c r="P11" s="21"/>
      <c r="Q11" s="21"/>
      <c r="R11" s="19"/>
      <c r="S11" s="19" t="e">
        <f t="shared" si="5"/>
        <v>#DIV/0!</v>
      </c>
      <c r="T11" s="19" t="e">
        <f t="shared" si="6"/>
        <v>#DIV/0!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 t="s">
        <v>36</v>
      </c>
      <c r="AA11" s="19">
        <f t="shared" si="3"/>
        <v>0</v>
      </c>
      <c r="AB11" s="20">
        <v>0</v>
      </c>
      <c r="AC11" s="22"/>
      <c r="AD11" s="19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42</v>
      </c>
      <c r="B12" s="19" t="s">
        <v>34</v>
      </c>
      <c r="C12" s="19"/>
      <c r="D12" s="19"/>
      <c r="E12" s="19"/>
      <c r="F12" s="19"/>
      <c r="G12" s="20">
        <v>0</v>
      </c>
      <c r="H12" s="19" t="e">
        <v>#N/A</v>
      </c>
      <c r="I12" s="19" t="s">
        <v>35</v>
      </c>
      <c r="J12" s="19"/>
      <c r="K12" s="19">
        <f t="shared" si="2"/>
        <v>0</v>
      </c>
      <c r="L12" s="19"/>
      <c r="M12" s="19"/>
      <c r="N12" s="19"/>
      <c r="O12" s="19">
        <f t="shared" si="4"/>
        <v>0</v>
      </c>
      <c r="P12" s="21"/>
      <c r="Q12" s="21"/>
      <c r="R12" s="19"/>
      <c r="S12" s="19" t="e">
        <f t="shared" si="5"/>
        <v>#DIV/0!</v>
      </c>
      <c r="T12" s="19" t="e">
        <f t="shared" si="6"/>
        <v>#DIV/0!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 t="s">
        <v>36</v>
      </c>
      <c r="AA12" s="19">
        <f t="shared" si="3"/>
        <v>0</v>
      </c>
      <c r="AB12" s="20">
        <v>0</v>
      </c>
      <c r="AC12" s="22"/>
      <c r="AD12" s="19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/>
      <c r="D13" s="1">
        <v>599.5</v>
      </c>
      <c r="E13" s="1">
        <v>170.5</v>
      </c>
      <c r="F13" s="1">
        <v>429</v>
      </c>
      <c r="G13" s="6">
        <v>1</v>
      </c>
      <c r="H13" s="1">
        <v>180</v>
      </c>
      <c r="I13" s="1" t="s">
        <v>35</v>
      </c>
      <c r="J13" s="1">
        <v>169.5</v>
      </c>
      <c r="K13" s="1">
        <f t="shared" si="2"/>
        <v>1</v>
      </c>
      <c r="L13" s="1"/>
      <c r="M13" s="1"/>
      <c r="N13" s="1">
        <v>0</v>
      </c>
      <c r="O13" s="1">
        <f t="shared" si="4"/>
        <v>34.1</v>
      </c>
      <c r="P13" s="5">
        <f>15*O13-N13-F13</f>
        <v>82.5</v>
      </c>
      <c r="Q13" s="5"/>
      <c r="R13" s="1"/>
      <c r="S13" s="1">
        <f t="shared" si="5"/>
        <v>15</v>
      </c>
      <c r="T13" s="1">
        <f t="shared" si="6"/>
        <v>12.580645161290322</v>
      </c>
      <c r="U13" s="1">
        <v>19.8</v>
      </c>
      <c r="V13" s="1">
        <v>58.3</v>
      </c>
      <c r="W13" s="1">
        <v>27.5</v>
      </c>
      <c r="X13" s="1">
        <v>33</v>
      </c>
      <c r="Y13" s="1">
        <v>34.1</v>
      </c>
      <c r="Z13" s="1"/>
      <c r="AA13" s="1">
        <f t="shared" si="3"/>
        <v>82.5</v>
      </c>
      <c r="AB13" s="6">
        <v>5.5</v>
      </c>
      <c r="AC13" s="10">
        <f>MROUND(P13,AB13)/AB13</f>
        <v>15</v>
      </c>
      <c r="AD13" s="1">
        <f>AC13*AB13*G13</f>
        <v>82.5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35</v>
      </c>
      <c r="J14" s="19"/>
      <c r="K14" s="19">
        <f t="shared" si="2"/>
        <v>0</v>
      </c>
      <c r="L14" s="19"/>
      <c r="M14" s="19"/>
      <c r="N14" s="19"/>
      <c r="O14" s="19">
        <f t="shared" si="4"/>
        <v>0</v>
      </c>
      <c r="P14" s="21"/>
      <c r="Q14" s="21"/>
      <c r="R14" s="19"/>
      <c r="S14" s="19" t="e">
        <f t="shared" si="5"/>
        <v>#DIV/0!</v>
      </c>
      <c r="T14" s="19" t="e">
        <f t="shared" si="6"/>
        <v>#DIV/0!</v>
      </c>
      <c r="U14" s="19">
        <v>0</v>
      </c>
      <c r="V14" s="19">
        <v>0</v>
      </c>
      <c r="W14" s="19">
        <v>0</v>
      </c>
      <c r="X14" s="19">
        <v>3.6</v>
      </c>
      <c r="Y14" s="19">
        <v>21.6</v>
      </c>
      <c r="Z14" s="19" t="s">
        <v>36</v>
      </c>
      <c r="AA14" s="19">
        <f t="shared" si="3"/>
        <v>0</v>
      </c>
      <c r="AB14" s="20">
        <v>0</v>
      </c>
      <c r="AC14" s="22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/>
      <c r="D15" s="1">
        <v>33.299999999999997</v>
      </c>
      <c r="E15" s="1"/>
      <c r="F15" s="1">
        <v>33.299999999999997</v>
      </c>
      <c r="G15" s="6">
        <v>1</v>
      </c>
      <c r="H15" s="1">
        <v>180</v>
      </c>
      <c r="I15" s="1" t="s">
        <v>35</v>
      </c>
      <c r="J15" s="1"/>
      <c r="K15" s="1">
        <f t="shared" si="2"/>
        <v>0</v>
      </c>
      <c r="L15" s="1"/>
      <c r="M15" s="1"/>
      <c r="N15" s="1">
        <v>7.4</v>
      </c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2.96</v>
      </c>
      <c r="V15" s="1">
        <v>3.7</v>
      </c>
      <c r="W15" s="1">
        <v>2.2200000000000002</v>
      </c>
      <c r="X15" s="1">
        <v>1.48</v>
      </c>
      <c r="Y15" s="1">
        <v>4.4400000000000004</v>
      </c>
      <c r="Z15" s="1"/>
      <c r="AA15" s="1">
        <f t="shared" si="3"/>
        <v>0</v>
      </c>
      <c r="AB15" s="6">
        <v>3.7</v>
      </c>
      <c r="AC15" s="10">
        <f>MROUND(P15,AB15)/AB15</f>
        <v>0</v>
      </c>
      <c r="AD15" s="1">
        <f>AC15*AB15*G15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47</v>
      </c>
      <c r="B16" s="19" t="s">
        <v>44</v>
      </c>
      <c r="C16" s="19">
        <v>925</v>
      </c>
      <c r="D16" s="19">
        <v>3.7</v>
      </c>
      <c r="E16" s="19">
        <v>14.8</v>
      </c>
      <c r="F16" s="19">
        <v>913.9</v>
      </c>
      <c r="G16" s="20">
        <v>0</v>
      </c>
      <c r="H16" s="19" t="e">
        <v>#N/A</v>
      </c>
      <c r="I16" s="19" t="s">
        <v>35</v>
      </c>
      <c r="J16" s="19">
        <v>13.8</v>
      </c>
      <c r="K16" s="19">
        <f t="shared" si="2"/>
        <v>1</v>
      </c>
      <c r="L16" s="19"/>
      <c r="M16" s="19"/>
      <c r="N16" s="19"/>
      <c r="O16" s="19">
        <f t="shared" si="4"/>
        <v>2.96</v>
      </c>
      <c r="P16" s="21"/>
      <c r="Q16" s="21"/>
      <c r="R16" s="19"/>
      <c r="S16" s="19">
        <f t="shared" si="5"/>
        <v>308.75</v>
      </c>
      <c r="T16" s="19">
        <f t="shared" si="6"/>
        <v>308.75</v>
      </c>
      <c r="U16" s="19">
        <v>10.36</v>
      </c>
      <c r="V16" s="19">
        <v>7.4</v>
      </c>
      <c r="W16" s="19">
        <v>2.96</v>
      </c>
      <c r="X16" s="19">
        <v>5.18</v>
      </c>
      <c r="Y16" s="19">
        <v>2.96</v>
      </c>
      <c r="Z16" s="24" t="s">
        <v>114</v>
      </c>
      <c r="AA16" s="19">
        <f t="shared" si="3"/>
        <v>0</v>
      </c>
      <c r="AB16" s="20">
        <v>0</v>
      </c>
      <c r="AC16" s="22"/>
      <c r="AD16" s="19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48</v>
      </c>
      <c r="B17" s="19" t="s">
        <v>44</v>
      </c>
      <c r="C17" s="19"/>
      <c r="D17" s="19"/>
      <c r="E17" s="19"/>
      <c r="F17" s="19"/>
      <c r="G17" s="20">
        <v>0</v>
      </c>
      <c r="H17" s="19" t="e">
        <v>#N/A</v>
      </c>
      <c r="I17" s="19" t="s">
        <v>35</v>
      </c>
      <c r="J17" s="19"/>
      <c r="K17" s="19">
        <f t="shared" si="2"/>
        <v>0</v>
      </c>
      <c r="L17" s="19"/>
      <c r="M17" s="19"/>
      <c r="N17" s="19"/>
      <c r="O17" s="19">
        <f t="shared" si="4"/>
        <v>0</v>
      </c>
      <c r="P17" s="21"/>
      <c r="Q17" s="21"/>
      <c r="R17" s="19"/>
      <c r="S17" s="19" t="e">
        <f t="shared" si="5"/>
        <v>#DIV/0!</v>
      </c>
      <c r="T17" s="19" t="e">
        <f t="shared" si="6"/>
        <v>#DIV/0!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 t="s">
        <v>36</v>
      </c>
      <c r="AA17" s="19">
        <f t="shared" si="3"/>
        <v>0</v>
      </c>
      <c r="AB17" s="20">
        <v>0</v>
      </c>
      <c r="AC17" s="22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9" t="s">
        <v>49</v>
      </c>
      <c r="B18" s="19" t="s">
        <v>34</v>
      </c>
      <c r="C18" s="19"/>
      <c r="D18" s="19"/>
      <c r="E18" s="19"/>
      <c r="F18" s="19"/>
      <c r="G18" s="20">
        <v>0</v>
      </c>
      <c r="H18" s="19" t="e">
        <v>#N/A</v>
      </c>
      <c r="I18" s="19" t="s">
        <v>35</v>
      </c>
      <c r="J18" s="19"/>
      <c r="K18" s="19">
        <f t="shared" si="2"/>
        <v>0</v>
      </c>
      <c r="L18" s="19"/>
      <c r="M18" s="19"/>
      <c r="N18" s="19"/>
      <c r="O18" s="19">
        <f t="shared" si="4"/>
        <v>0</v>
      </c>
      <c r="P18" s="21"/>
      <c r="Q18" s="21"/>
      <c r="R18" s="19"/>
      <c r="S18" s="19" t="e">
        <f t="shared" si="5"/>
        <v>#DIV/0!</v>
      </c>
      <c r="T18" s="19" t="e">
        <f t="shared" si="6"/>
        <v>#DIV/0!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 t="s">
        <v>36</v>
      </c>
      <c r="AA18" s="19">
        <f t="shared" si="3"/>
        <v>0</v>
      </c>
      <c r="AB18" s="20">
        <v>0</v>
      </c>
      <c r="AC18" s="22"/>
      <c r="AD18" s="1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50</v>
      </c>
      <c r="B19" s="19" t="s">
        <v>34</v>
      </c>
      <c r="C19" s="19"/>
      <c r="D19" s="19"/>
      <c r="E19" s="19"/>
      <c r="F19" s="19"/>
      <c r="G19" s="20">
        <v>0</v>
      </c>
      <c r="H19" s="19" t="e">
        <v>#N/A</v>
      </c>
      <c r="I19" s="19" t="s">
        <v>35</v>
      </c>
      <c r="J19" s="19"/>
      <c r="K19" s="19">
        <f t="shared" si="2"/>
        <v>0</v>
      </c>
      <c r="L19" s="19"/>
      <c r="M19" s="19"/>
      <c r="N19" s="19"/>
      <c r="O19" s="19">
        <f t="shared" si="4"/>
        <v>0</v>
      </c>
      <c r="P19" s="21"/>
      <c r="Q19" s="21"/>
      <c r="R19" s="19"/>
      <c r="S19" s="19" t="e">
        <f t="shared" si="5"/>
        <v>#DIV/0!</v>
      </c>
      <c r="T19" s="19" t="e">
        <f t="shared" si="6"/>
        <v>#DIV/0!</v>
      </c>
      <c r="U19" s="19">
        <v>0</v>
      </c>
      <c r="V19" s="19">
        <v>0</v>
      </c>
      <c r="W19" s="19">
        <v>0</v>
      </c>
      <c r="X19" s="19">
        <v>0</v>
      </c>
      <c r="Y19" s="19">
        <v>7.2</v>
      </c>
      <c r="Z19" s="19" t="s">
        <v>36</v>
      </c>
      <c r="AA19" s="19">
        <f t="shared" si="3"/>
        <v>0</v>
      </c>
      <c r="AB19" s="20">
        <v>0</v>
      </c>
      <c r="AC19" s="22"/>
      <c r="AD19" s="1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44</v>
      </c>
      <c r="C20" s="1">
        <v>207.1</v>
      </c>
      <c r="D20" s="1">
        <v>240.5</v>
      </c>
      <c r="E20" s="1">
        <v>251.6</v>
      </c>
      <c r="F20" s="1">
        <v>129.4</v>
      </c>
      <c r="G20" s="6">
        <v>1</v>
      </c>
      <c r="H20" s="1">
        <v>180</v>
      </c>
      <c r="I20" s="1" t="s">
        <v>35</v>
      </c>
      <c r="J20" s="1">
        <v>255.3</v>
      </c>
      <c r="K20" s="1">
        <f t="shared" si="2"/>
        <v>-3.7000000000000171</v>
      </c>
      <c r="L20" s="1"/>
      <c r="M20" s="1"/>
      <c r="N20" s="1">
        <v>440.3</v>
      </c>
      <c r="O20" s="1">
        <f t="shared" si="4"/>
        <v>50.32</v>
      </c>
      <c r="P20" s="5">
        <f t="shared" ref="P20:P21" si="7">15*O20-N20-F20</f>
        <v>185.09999999999994</v>
      </c>
      <c r="Q20" s="5"/>
      <c r="R20" s="1"/>
      <c r="S20" s="1">
        <f t="shared" si="5"/>
        <v>14.999999999999998</v>
      </c>
      <c r="T20" s="1">
        <f t="shared" si="6"/>
        <v>11.32154213036566</v>
      </c>
      <c r="U20" s="1">
        <v>59.220000000000013</v>
      </c>
      <c r="V20" s="1">
        <v>52.54</v>
      </c>
      <c r="W20" s="1">
        <v>54.02</v>
      </c>
      <c r="X20" s="1">
        <v>55.5</v>
      </c>
      <c r="Y20" s="1">
        <v>80.78</v>
      </c>
      <c r="Z20" s="1"/>
      <c r="AA20" s="1">
        <f t="shared" si="3"/>
        <v>185.09999999999994</v>
      </c>
      <c r="AB20" s="6">
        <v>3.7</v>
      </c>
      <c r="AC20" s="10">
        <f t="shared" ref="AC20:AC22" si="8">MROUND(P20,AB20)/AB20</f>
        <v>50</v>
      </c>
      <c r="AD20" s="1">
        <f t="shared" ref="AD20:AD22" si="9">AC20*AB20*G20</f>
        <v>185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44</v>
      </c>
      <c r="C21" s="1">
        <v>-3.6</v>
      </c>
      <c r="D21" s="1">
        <v>95.4</v>
      </c>
      <c r="E21" s="1">
        <v>43.6</v>
      </c>
      <c r="F21" s="1">
        <v>48.2</v>
      </c>
      <c r="G21" s="6">
        <v>1</v>
      </c>
      <c r="H21" s="1">
        <v>180</v>
      </c>
      <c r="I21" s="1" t="s">
        <v>35</v>
      </c>
      <c r="J21" s="1">
        <v>43.6</v>
      </c>
      <c r="K21" s="1">
        <f t="shared" si="2"/>
        <v>0</v>
      </c>
      <c r="L21" s="1"/>
      <c r="M21" s="1"/>
      <c r="N21" s="1">
        <v>0</v>
      </c>
      <c r="O21" s="1">
        <f t="shared" si="4"/>
        <v>8.7200000000000006</v>
      </c>
      <c r="P21" s="5">
        <f t="shared" si="7"/>
        <v>82.600000000000009</v>
      </c>
      <c r="Q21" s="5"/>
      <c r="R21" s="1"/>
      <c r="S21" s="1">
        <f t="shared" si="5"/>
        <v>15</v>
      </c>
      <c r="T21" s="1">
        <f t="shared" si="6"/>
        <v>5.5275229357798166</v>
      </c>
      <c r="U21" s="1">
        <v>4.68</v>
      </c>
      <c r="V21" s="1">
        <v>10.08</v>
      </c>
      <c r="W21" s="1">
        <v>2.88</v>
      </c>
      <c r="X21" s="1">
        <v>4.68</v>
      </c>
      <c r="Y21" s="1">
        <v>6.8400000000000007</v>
      </c>
      <c r="Z21" s="1"/>
      <c r="AA21" s="1">
        <f t="shared" si="3"/>
        <v>82.600000000000009</v>
      </c>
      <c r="AB21" s="6">
        <v>1.8</v>
      </c>
      <c r="AC21" s="10">
        <f t="shared" si="8"/>
        <v>46</v>
      </c>
      <c r="AD21" s="1">
        <f t="shared" si="9"/>
        <v>82.8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34</v>
      </c>
      <c r="C22" s="1">
        <v>689</v>
      </c>
      <c r="D22" s="1">
        <v>336</v>
      </c>
      <c r="E22" s="1">
        <v>708</v>
      </c>
      <c r="F22" s="1">
        <v>115</v>
      </c>
      <c r="G22" s="6">
        <v>0.25</v>
      </c>
      <c r="H22" s="1">
        <v>180</v>
      </c>
      <c r="I22" s="1" t="s">
        <v>35</v>
      </c>
      <c r="J22" s="1">
        <v>694</v>
      </c>
      <c r="K22" s="1">
        <f t="shared" si="2"/>
        <v>14</v>
      </c>
      <c r="L22" s="1"/>
      <c r="M22" s="1"/>
      <c r="N22" s="1">
        <v>1980</v>
      </c>
      <c r="O22" s="1">
        <f t="shared" si="4"/>
        <v>141.6</v>
      </c>
      <c r="P22" s="5">
        <f>16*O22-N22-F22</f>
        <v>170.59999999999991</v>
      </c>
      <c r="Q22" s="5"/>
      <c r="R22" s="1"/>
      <c r="S22" s="1">
        <f t="shared" si="5"/>
        <v>16</v>
      </c>
      <c r="T22" s="1">
        <f t="shared" si="6"/>
        <v>14.795197740112995</v>
      </c>
      <c r="U22" s="1">
        <v>200.4</v>
      </c>
      <c r="V22" s="1">
        <v>140.6</v>
      </c>
      <c r="W22" s="1">
        <v>156.4</v>
      </c>
      <c r="X22" s="1">
        <v>132.19999999999999</v>
      </c>
      <c r="Y22" s="1">
        <v>208.2</v>
      </c>
      <c r="Z22" s="1"/>
      <c r="AA22" s="1">
        <f t="shared" si="3"/>
        <v>42.649999999999977</v>
      </c>
      <c r="AB22" s="6">
        <v>6</v>
      </c>
      <c r="AC22" s="10">
        <f t="shared" si="8"/>
        <v>28</v>
      </c>
      <c r="AD22" s="1">
        <f t="shared" si="9"/>
        <v>42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54</v>
      </c>
      <c r="B23" s="19" t="s">
        <v>34</v>
      </c>
      <c r="C23" s="19"/>
      <c r="D23" s="19"/>
      <c r="E23" s="19"/>
      <c r="F23" s="19"/>
      <c r="G23" s="20">
        <v>0</v>
      </c>
      <c r="H23" s="19" t="e">
        <v>#N/A</v>
      </c>
      <c r="I23" s="19" t="s">
        <v>35</v>
      </c>
      <c r="J23" s="19"/>
      <c r="K23" s="19">
        <f t="shared" si="2"/>
        <v>0</v>
      </c>
      <c r="L23" s="19"/>
      <c r="M23" s="19"/>
      <c r="N23" s="19"/>
      <c r="O23" s="19">
        <f t="shared" si="4"/>
        <v>0</v>
      </c>
      <c r="P23" s="21"/>
      <c r="Q23" s="21"/>
      <c r="R23" s="19"/>
      <c r="S23" s="19" t="e">
        <f t="shared" si="5"/>
        <v>#DIV/0!</v>
      </c>
      <c r="T23" s="19" t="e">
        <f t="shared" si="6"/>
        <v>#DIV/0!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 t="s">
        <v>36</v>
      </c>
      <c r="AA23" s="19">
        <f t="shared" si="3"/>
        <v>0</v>
      </c>
      <c r="AB23" s="20">
        <v>0</v>
      </c>
      <c r="AC23" s="22"/>
      <c r="AD23" s="1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55</v>
      </c>
      <c r="B24" s="19" t="s">
        <v>34</v>
      </c>
      <c r="C24" s="19"/>
      <c r="D24" s="19"/>
      <c r="E24" s="19"/>
      <c r="F24" s="19"/>
      <c r="G24" s="20">
        <v>0</v>
      </c>
      <c r="H24" s="19" t="e">
        <v>#N/A</v>
      </c>
      <c r="I24" s="19" t="s">
        <v>35</v>
      </c>
      <c r="J24" s="19"/>
      <c r="K24" s="19">
        <f t="shared" si="2"/>
        <v>0</v>
      </c>
      <c r="L24" s="19"/>
      <c r="M24" s="19"/>
      <c r="N24" s="19"/>
      <c r="O24" s="19">
        <f t="shared" si="4"/>
        <v>0</v>
      </c>
      <c r="P24" s="21"/>
      <c r="Q24" s="21"/>
      <c r="R24" s="19"/>
      <c r="S24" s="19" t="e">
        <f t="shared" si="5"/>
        <v>#DIV/0!</v>
      </c>
      <c r="T24" s="19" t="e">
        <f t="shared" si="6"/>
        <v>#DIV/0!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 t="s">
        <v>36</v>
      </c>
      <c r="AA24" s="19">
        <f t="shared" si="3"/>
        <v>0</v>
      </c>
      <c r="AB24" s="20">
        <v>0</v>
      </c>
      <c r="AC24" s="22"/>
      <c r="AD24" s="1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44</v>
      </c>
      <c r="C25" s="1">
        <v>78</v>
      </c>
      <c r="D25" s="1">
        <v>654</v>
      </c>
      <c r="E25" s="1">
        <v>510</v>
      </c>
      <c r="F25" s="1">
        <v>162</v>
      </c>
      <c r="G25" s="6">
        <v>1</v>
      </c>
      <c r="H25" s="1">
        <v>180</v>
      </c>
      <c r="I25" s="1" t="s">
        <v>35</v>
      </c>
      <c r="J25" s="1">
        <v>543</v>
      </c>
      <c r="K25" s="1">
        <f t="shared" si="2"/>
        <v>-33</v>
      </c>
      <c r="L25" s="1"/>
      <c r="M25" s="1"/>
      <c r="N25" s="1">
        <v>564</v>
      </c>
      <c r="O25" s="1">
        <f t="shared" si="4"/>
        <v>102</v>
      </c>
      <c r="P25" s="5">
        <f>15*O25-N25-F25</f>
        <v>804</v>
      </c>
      <c r="Q25" s="5"/>
      <c r="R25" s="1"/>
      <c r="S25" s="1">
        <f t="shared" si="5"/>
        <v>15</v>
      </c>
      <c r="T25" s="1">
        <f t="shared" si="6"/>
        <v>7.117647058823529</v>
      </c>
      <c r="U25" s="1">
        <v>97.2</v>
      </c>
      <c r="V25" s="1">
        <v>91.2</v>
      </c>
      <c r="W25" s="1">
        <v>76.8</v>
      </c>
      <c r="X25" s="1">
        <v>70.8</v>
      </c>
      <c r="Y25" s="1">
        <v>85.2</v>
      </c>
      <c r="Z25" s="1"/>
      <c r="AA25" s="1">
        <f t="shared" si="3"/>
        <v>804</v>
      </c>
      <c r="AB25" s="6">
        <v>6</v>
      </c>
      <c r="AC25" s="10">
        <f>MROUND(P25,AB25)/AB25</f>
        <v>134</v>
      </c>
      <c r="AD25" s="1">
        <f>AC25*AB25*G25</f>
        <v>804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57</v>
      </c>
      <c r="B26" s="19" t="s">
        <v>34</v>
      </c>
      <c r="C26" s="19"/>
      <c r="D26" s="19"/>
      <c r="E26" s="19"/>
      <c r="F26" s="19"/>
      <c r="G26" s="20">
        <v>0</v>
      </c>
      <c r="H26" s="19" t="e">
        <v>#N/A</v>
      </c>
      <c r="I26" s="19" t="s">
        <v>35</v>
      </c>
      <c r="J26" s="19"/>
      <c r="K26" s="19">
        <f t="shared" si="2"/>
        <v>0</v>
      </c>
      <c r="L26" s="19"/>
      <c r="M26" s="19"/>
      <c r="N26" s="19"/>
      <c r="O26" s="19">
        <f t="shared" si="4"/>
        <v>0</v>
      </c>
      <c r="P26" s="21"/>
      <c r="Q26" s="21"/>
      <c r="R26" s="19"/>
      <c r="S26" s="19" t="e">
        <f t="shared" si="5"/>
        <v>#DIV/0!</v>
      </c>
      <c r="T26" s="19" t="e">
        <f t="shared" si="6"/>
        <v>#DIV/0!</v>
      </c>
      <c r="U26" s="19">
        <v>0</v>
      </c>
      <c r="V26" s="19">
        <v>0</v>
      </c>
      <c r="W26" s="19">
        <v>0</v>
      </c>
      <c r="X26" s="19">
        <v>2.4</v>
      </c>
      <c r="Y26" s="19">
        <v>28.8</v>
      </c>
      <c r="Z26" s="19" t="s">
        <v>36</v>
      </c>
      <c r="AA26" s="19">
        <f t="shared" si="3"/>
        <v>0</v>
      </c>
      <c r="AB26" s="20">
        <v>0</v>
      </c>
      <c r="AC26" s="22"/>
      <c r="AD26" s="1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58</v>
      </c>
      <c r="B27" s="14" t="s">
        <v>34</v>
      </c>
      <c r="C27" s="14">
        <v>776</v>
      </c>
      <c r="D27" s="26">
        <v>660</v>
      </c>
      <c r="E27" s="27">
        <v>691</v>
      </c>
      <c r="F27" s="27">
        <v>557</v>
      </c>
      <c r="G27" s="15">
        <v>0</v>
      </c>
      <c r="H27" s="14" t="e">
        <v>#N/A</v>
      </c>
      <c r="I27" s="14" t="s">
        <v>59</v>
      </c>
      <c r="J27" s="14">
        <v>688</v>
      </c>
      <c r="K27" s="14">
        <f t="shared" si="2"/>
        <v>3</v>
      </c>
      <c r="L27" s="14"/>
      <c r="M27" s="14"/>
      <c r="N27" s="14"/>
      <c r="O27" s="14">
        <f t="shared" si="4"/>
        <v>138.19999999999999</v>
      </c>
      <c r="P27" s="16"/>
      <c r="Q27" s="16"/>
      <c r="R27" s="14"/>
      <c r="S27" s="14">
        <f t="shared" si="5"/>
        <v>4.030390738060782</v>
      </c>
      <c r="T27" s="14">
        <f t="shared" si="6"/>
        <v>4.030390738060782</v>
      </c>
      <c r="U27" s="14">
        <v>173</v>
      </c>
      <c r="V27" s="14">
        <v>162.80000000000001</v>
      </c>
      <c r="W27" s="14">
        <v>87</v>
      </c>
      <c r="X27" s="14">
        <v>0</v>
      </c>
      <c r="Y27" s="14">
        <v>0</v>
      </c>
      <c r="Z27" s="25" t="s">
        <v>60</v>
      </c>
      <c r="AA27" s="14">
        <f t="shared" si="3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8" t="s">
        <v>61</v>
      </c>
      <c r="B28" s="1" t="s">
        <v>34</v>
      </c>
      <c r="C28" s="1"/>
      <c r="D28" s="1"/>
      <c r="E28" s="27">
        <f>E27</f>
        <v>691</v>
      </c>
      <c r="F28" s="27">
        <f>F27</f>
        <v>557</v>
      </c>
      <c r="G28" s="6">
        <v>0.25</v>
      </c>
      <c r="H28" s="1">
        <v>180</v>
      </c>
      <c r="I28" s="1" t="s">
        <v>35</v>
      </c>
      <c r="J28" s="1"/>
      <c r="K28" s="1">
        <f t="shared" si="2"/>
        <v>691</v>
      </c>
      <c r="L28" s="1"/>
      <c r="M28" s="1"/>
      <c r="N28" s="1">
        <v>1164</v>
      </c>
      <c r="O28" s="1">
        <f t="shared" si="4"/>
        <v>138.19999999999999</v>
      </c>
      <c r="P28" s="5">
        <f>15*O28-N28-F28</f>
        <v>352</v>
      </c>
      <c r="Q28" s="5"/>
      <c r="R28" s="1"/>
      <c r="S28" s="1">
        <f t="shared" si="5"/>
        <v>15.000000000000002</v>
      </c>
      <c r="T28" s="1">
        <f t="shared" si="6"/>
        <v>12.452966714905935</v>
      </c>
      <c r="U28" s="1">
        <v>173</v>
      </c>
      <c r="V28" s="1">
        <v>162.80000000000001</v>
      </c>
      <c r="W28" s="1">
        <v>165</v>
      </c>
      <c r="X28" s="1">
        <v>160.19999999999999</v>
      </c>
      <c r="Y28" s="1">
        <v>194.6</v>
      </c>
      <c r="Z28" s="1" t="s">
        <v>62</v>
      </c>
      <c r="AA28" s="1">
        <f t="shared" si="3"/>
        <v>88</v>
      </c>
      <c r="AB28" s="6">
        <v>12</v>
      </c>
      <c r="AC28" s="10">
        <f t="shared" ref="AC28:AC29" si="10">MROUND(P28,AB28)/AB28</f>
        <v>29</v>
      </c>
      <c r="AD28" s="1">
        <f t="shared" ref="AD28:AD29" si="11">AC28*AB28*G28</f>
        <v>87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836</v>
      </c>
      <c r="D29" s="1">
        <v>84</v>
      </c>
      <c r="E29" s="1">
        <v>454</v>
      </c>
      <c r="F29" s="1">
        <v>273</v>
      </c>
      <c r="G29" s="6">
        <v>0.25</v>
      </c>
      <c r="H29" s="1">
        <v>180</v>
      </c>
      <c r="I29" s="1" t="s">
        <v>35</v>
      </c>
      <c r="J29" s="1">
        <v>468</v>
      </c>
      <c r="K29" s="1">
        <f t="shared" si="2"/>
        <v>-14</v>
      </c>
      <c r="L29" s="1"/>
      <c r="M29" s="1"/>
      <c r="N29" s="1">
        <v>1164</v>
      </c>
      <c r="O29" s="1">
        <f t="shared" si="4"/>
        <v>90.8</v>
      </c>
      <c r="P29" s="5"/>
      <c r="Q29" s="5"/>
      <c r="R29" s="1"/>
      <c r="S29" s="1">
        <f t="shared" si="5"/>
        <v>15.825991189427313</v>
      </c>
      <c r="T29" s="1">
        <f t="shared" si="6"/>
        <v>15.825991189427313</v>
      </c>
      <c r="U29" s="1">
        <v>137</v>
      </c>
      <c r="V29" s="1">
        <v>110.2</v>
      </c>
      <c r="W29" s="1">
        <v>60.4</v>
      </c>
      <c r="X29" s="1">
        <v>136.19999999999999</v>
      </c>
      <c r="Y29" s="1">
        <v>75.2</v>
      </c>
      <c r="Z29" s="1"/>
      <c r="AA29" s="1">
        <f t="shared" si="3"/>
        <v>0</v>
      </c>
      <c r="AB29" s="6">
        <v>12</v>
      </c>
      <c r="AC29" s="10">
        <f t="shared" si="10"/>
        <v>0</v>
      </c>
      <c r="AD29" s="1">
        <f t="shared" si="11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64</v>
      </c>
      <c r="B30" s="19" t="s">
        <v>34</v>
      </c>
      <c r="C30" s="19"/>
      <c r="D30" s="19"/>
      <c r="E30" s="19"/>
      <c r="F30" s="19"/>
      <c r="G30" s="20">
        <v>0</v>
      </c>
      <c r="H30" s="19" t="e">
        <v>#N/A</v>
      </c>
      <c r="I30" s="19" t="s">
        <v>35</v>
      </c>
      <c r="J30" s="19"/>
      <c r="K30" s="19">
        <f t="shared" si="2"/>
        <v>0</v>
      </c>
      <c r="L30" s="19"/>
      <c r="M30" s="19"/>
      <c r="N30" s="19"/>
      <c r="O30" s="19">
        <f t="shared" si="4"/>
        <v>0</v>
      </c>
      <c r="P30" s="21"/>
      <c r="Q30" s="21"/>
      <c r="R30" s="19"/>
      <c r="S30" s="19" t="e">
        <f t="shared" si="5"/>
        <v>#DIV/0!</v>
      </c>
      <c r="T30" s="19" t="e">
        <f t="shared" si="6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 t="s">
        <v>36</v>
      </c>
      <c r="AA30" s="19">
        <f t="shared" si="3"/>
        <v>0</v>
      </c>
      <c r="AB30" s="20">
        <v>0</v>
      </c>
      <c r="AC30" s="22"/>
      <c r="AD30" s="1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65</v>
      </c>
      <c r="B31" s="19" t="s">
        <v>34</v>
      </c>
      <c r="C31" s="19"/>
      <c r="D31" s="19"/>
      <c r="E31" s="19"/>
      <c r="F31" s="19"/>
      <c r="G31" s="20">
        <v>0</v>
      </c>
      <c r="H31" s="19" t="e">
        <v>#N/A</v>
      </c>
      <c r="I31" s="19" t="s">
        <v>35</v>
      </c>
      <c r="J31" s="19"/>
      <c r="K31" s="19">
        <f t="shared" si="2"/>
        <v>0</v>
      </c>
      <c r="L31" s="19"/>
      <c r="M31" s="19"/>
      <c r="N31" s="19"/>
      <c r="O31" s="19">
        <f t="shared" si="4"/>
        <v>0</v>
      </c>
      <c r="P31" s="21"/>
      <c r="Q31" s="21"/>
      <c r="R31" s="19"/>
      <c r="S31" s="19" t="e">
        <f t="shared" si="5"/>
        <v>#DIV/0!</v>
      </c>
      <c r="T31" s="19" t="e">
        <f t="shared" si="6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31.2</v>
      </c>
      <c r="Z31" s="19" t="s">
        <v>36</v>
      </c>
      <c r="AA31" s="19">
        <f t="shared" si="3"/>
        <v>0</v>
      </c>
      <c r="AB31" s="20">
        <v>0</v>
      </c>
      <c r="AC31" s="22"/>
      <c r="AD31" s="19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66</v>
      </c>
      <c r="B32" s="19" t="s">
        <v>34</v>
      </c>
      <c r="C32" s="19"/>
      <c r="D32" s="19"/>
      <c r="E32" s="19"/>
      <c r="F32" s="19"/>
      <c r="G32" s="20">
        <v>0</v>
      </c>
      <c r="H32" s="19" t="e">
        <v>#N/A</v>
      </c>
      <c r="I32" s="19" t="s">
        <v>35</v>
      </c>
      <c r="J32" s="19"/>
      <c r="K32" s="19">
        <f t="shared" si="2"/>
        <v>0</v>
      </c>
      <c r="L32" s="19"/>
      <c r="M32" s="19"/>
      <c r="N32" s="19"/>
      <c r="O32" s="19">
        <f t="shared" si="4"/>
        <v>0</v>
      </c>
      <c r="P32" s="21"/>
      <c r="Q32" s="21"/>
      <c r="R32" s="19"/>
      <c r="S32" s="19" t="e">
        <f t="shared" si="5"/>
        <v>#DIV/0!</v>
      </c>
      <c r="T32" s="19" t="e">
        <f t="shared" si="6"/>
        <v>#DIV/0!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 t="s">
        <v>36</v>
      </c>
      <c r="AA32" s="19">
        <f t="shared" si="3"/>
        <v>0</v>
      </c>
      <c r="AB32" s="20">
        <v>0</v>
      </c>
      <c r="AC32" s="22"/>
      <c r="AD32" s="1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67</v>
      </c>
      <c r="B33" s="19" t="s">
        <v>34</v>
      </c>
      <c r="C33" s="19"/>
      <c r="D33" s="19"/>
      <c r="E33" s="19"/>
      <c r="F33" s="19"/>
      <c r="G33" s="20">
        <v>0</v>
      </c>
      <c r="H33" s="19" t="e">
        <v>#N/A</v>
      </c>
      <c r="I33" s="19" t="s">
        <v>35</v>
      </c>
      <c r="J33" s="19"/>
      <c r="K33" s="19">
        <f t="shared" si="2"/>
        <v>0</v>
      </c>
      <c r="L33" s="19"/>
      <c r="M33" s="19"/>
      <c r="N33" s="19"/>
      <c r="O33" s="19">
        <f t="shared" si="4"/>
        <v>0</v>
      </c>
      <c r="P33" s="21"/>
      <c r="Q33" s="21"/>
      <c r="R33" s="19"/>
      <c r="S33" s="19" t="e">
        <f t="shared" si="5"/>
        <v>#DIV/0!</v>
      </c>
      <c r="T33" s="19" t="e">
        <f t="shared" si="6"/>
        <v>#DIV/0!</v>
      </c>
      <c r="U33" s="19">
        <v>0</v>
      </c>
      <c r="V33" s="19">
        <v>0</v>
      </c>
      <c r="W33" s="19">
        <v>0</v>
      </c>
      <c r="X33" s="19">
        <v>3.6</v>
      </c>
      <c r="Y33" s="19">
        <v>15.6</v>
      </c>
      <c r="Z33" s="19" t="s">
        <v>36</v>
      </c>
      <c r="AA33" s="19">
        <f t="shared" si="3"/>
        <v>0</v>
      </c>
      <c r="AB33" s="20">
        <v>0</v>
      </c>
      <c r="AC33" s="22"/>
      <c r="AD33" s="1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68</v>
      </c>
      <c r="B34" s="19" t="s">
        <v>34</v>
      </c>
      <c r="C34" s="19"/>
      <c r="D34" s="19"/>
      <c r="E34" s="19"/>
      <c r="F34" s="19"/>
      <c r="G34" s="20">
        <v>0</v>
      </c>
      <c r="H34" s="19" t="e">
        <v>#N/A</v>
      </c>
      <c r="I34" s="19" t="s">
        <v>35</v>
      </c>
      <c r="J34" s="19"/>
      <c r="K34" s="19">
        <f t="shared" si="2"/>
        <v>0</v>
      </c>
      <c r="L34" s="19"/>
      <c r="M34" s="19"/>
      <c r="N34" s="19"/>
      <c r="O34" s="19">
        <f t="shared" si="4"/>
        <v>0</v>
      </c>
      <c r="P34" s="21"/>
      <c r="Q34" s="21"/>
      <c r="R34" s="19"/>
      <c r="S34" s="19" t="e">
        <f t="shared" si="5"/>
        <v>#DIV/0!</v>
      </c>
      <c r="T34" s="19" t="e">
        <f t="shared" si="6"/>
        <v>#DIV/0!</v>
      </c>
      <c r="U34" s="19">
        <v>0</v>
      </c>
      <c r="V34" s="19">
        <v>0</v>
      </c>
      <c r="W34" s="19">
        <v>0</v>
      </c>
      <c r="X34" s="19">
        <v>3</v>
      </c>
      <c r="Y34" s="19">
        <v>9.8000000000000007</v>
      </c>
      <c r="Z34" s="19" t="s">
        <v>36</v>
      </c>
      <c r="AA34" s="19">
        <f t="shared" si="3"/>
        <v>0</v>
      </c>
      <c r="AB34" s="20">
        <v>0</v>
      </c>
      <c r="AC34" s="22"/>
      <c r="AD34" s="1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34</v>
      </c>
      <c r="C35" s="1">
        <v>221</v>
      </c>
      <c r="D35" s="1">
        <v>336</v>
      </c>
      <c r="E35" s="1">
        <v>342</v>
      </c>
      <c r="F35" s="1">
        <v>127</v>
      </c>
      <c r="G35" s="6">
        <v>0.75</v>
      </c>
      <c r="H35" s="1">
        <v>180</v>
      </c>
      <c r="I35" s="1" t="s">
        <v>35</v>
      </c>
      <c r="J35" s="1">
        <v>353</v>
      </c>
      <c r="K35" s="1">
        <f t="shared" si="2"/>
        <v>-11</v>
      </c>
      <c r="L35" s="1"/>
      <c r="M35" s="1"/>
      <c r="N35" s="1">
        <v>576</v>
      </c>
      <c r="O35" s="1">
        <f t="shared" si="4"/>
        <v>68.400000000000006</v>
      </c>
      <c r="P35" s="5">
        <f>15*O35-N35-F35</f>
        <v>323</v>
      </c>
      <c r="Q35" s="5"/>
      <c r="R35" s="1"/>
      <c r="S35" s="1">
        <f t="shared" si="5"/>
        <v>14.999999999999998</v>
      </c>
      <c r="T35" s="1">
        <f t="shared" si="6"/>
        <v>10.277777777777777</v>
      </c>
      <c r="U35" s="1">
        <v>80.599999999999994</v>
      </c>
      <c r="V35" s="1">
        <v>67.2</v>
      </c>
      <c r="W35" s="1">
        <v>67.2</v>
      </c>
      <c r="X35" s="1">
        <v>64.2</v>
      </c>
      <c r="Y35" s="1">
        <v>103.4</v>
      </c>
      <c r="Z35" s="1"/>
      <c r="AA35" s="1">
        <f t="shared" si="3"/>
        <v>242.25</v>
      </c>
      <c r="AB35" s="6">
        <v>8</v>
      </c>
      <c r="AC35" s="10">
        <f>MROUND(P35,AB35)/AB35</f>
        <v>40</v>
      </c>
      <c r="AD35" s="1">
        <f>AC35*AB35*G35</f>
        <v>240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70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35</v>
      </c>
      <c r="J36" s="19"/>
      <c r="K36" s="19">
        <f t="shared" si="2"/>
        <v>0</v>
      </c>
      <c r="L36" s="19"/>
      <c r="M36" s="19"/>
      <c r="N36" s="19"/>
      <c r="O36" s="19">
        <f t="shared" si="4"/>
        <v>0</v>
      </c>
      <c r="P36" s="21"/>
      <c r="Q36" s="21"/>
      <c r="R36" s="19"/>
      <c r="S36" s="19" t="e">
        <f t="shared" si="5"/>
        <v>#DIV/0!</v>
      </c>
      <c r="T36" s="19" t="e">
        <f t="shared" si="6"/>
        <v>#DIV/0!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 t="s">
        <v>36</v>
      </c>
      <c r="AA36" s="19">
        <f t="shared" si="3"/>
        <v>0</v>
      </c>
      <c r="AB36" s="20">
        <v>0</v>
      </c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71</v>
      </c>
      <c r="B37" s="19" t="s">
        <v>34</v>
      </c>
      <c r="C37" s="19"/>
      <c r="D37" s="19"/>
      <c r="E37" s="19"/>
      <c r="F37" s="19"/>
      <c r="G37" s="20">
        <v>0</v>
      </c>
      <c r="H37" s="19" t="e">
        <v>#N/A</v>
      </c>
      <c r="I37" s="19" t="s">
        <v>35</v>
      </c>
      <c r="J37" s="19"/>
      <c r="K37" s="19">
        <f t="shared" si="2"/>
        <v>0</v>
      </c>
      <c r="L37" s="19"/>
      <c r="M37" s="19"/>
      <c r="N37" s="19"/>
      <c r="O37" s="19">
        <f t="shared" si="4"/>
        <v>0</v>
      </c>
      <c r="P37" s="21"/>
      <c r="Q37" s="21"/>
      <c r="R37" s="19"/>
      <c r="S37" s="19" t="e">
        <f t="shared" si="5"/>
        <v>#DIV/0!</v>
      </c>
      <c r="T37" s="19" t="e">
        <f t="shared" si="6"/>
        <v>#DIV/0!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 t="s">
        <v>36</v>
      </c>
      <c r="AA37" s="19">
        <f t="shared" si="3"/>
        <v>0</v>
      </c>
      <c r="AB37" s="20">
        <v>0</v>
      </c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72</v>
      </c>
      <c r="B38" s="19" t="s">
        <v>34</v>
      </c>
      <c r="C38" s="19"/>
      <c r="D38" s="19"/>
      <c r="E38" s="19"/>
      <c r="F38" s="19"/>
      <c r="G38" s="20">
        <v>0</v>
      </c>
      <c r="H38" s="19" t="e">
        <v>#N/A</v>
      </c>
      <c r="I38" s="19" t="s">
        <v>35</v>
      </c>
      <c r="J38" s="19"/>
      <c r="K38" s="19">
        <f t="shared" ref="K38:K69" si="12">E38-J38</f>
        <v>0</v>
      </c>
      <c r="L38" s="19"/>
      <c r="M38" s="19"/>
      <c r="N38" s="19"/>
      <c r="O38" s="19">
        <f t="shared" si="4"/>
        <v>0</v>
      </c>
      <c r="P38" s="21"/>
      <c r="Q38" s="21"/>
      <c r="R38" s="19"/>
      <c r="S38" s="19" t="e">
        <f t="shared" si="5"/>
        <v>#DIV/0!</v>
      </c>
      <c r="T38" s="19" t="e">
        <f t="shared" si="6"/>
        <v>#DIV/0!</v>
      </c>
      <c r="U38" s="19">
        <v>0</v>
      </c>
      <c r="V38" s="19">
        <v>0</v>
      </c>
      <c r="W38" s="19">
        <v>0</v>
      </c>
      <c r="X38" s="19">
        <v>0</v>
      </c>
      <c r="Y38" s="19">
        <v>6.4</v>
      </c>
      <c r="Z38" s="19" t="s">
        <v>36</v>
      </c>
      <c r="AA38" s="19">
        <f t="shared" ref="AA38:AA74" si="13">P38*G38</f>
        <v>0</v>
      </c>
      <c r="AB38" s="20">
        <v>0</v>
      </c>
      <c r="AC38" s="22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34</v>
      </c>
      <c r="C39" s="1">
        <v>417</v>
      </c>
      <c r="D39" s="1">
        <v>64</v>
      </c>
      <c r="E39" s="1">
        <v>374</v>
      </c>
      <c r="F39" s="1">
        <v>15</v>
      </c>
      <c r="G39" s="6">
        <v>0.9</v>
      </c>
      <c r="H39" s="1">
        <v>180</v>
      </c>
      <c r="I39" s="1" t="s">
        <v>35</v>
      </c>
      <c r="J39" s="1">
        <v>379</v>
      </c>
      <c r="K39" s="1">
        <f t="shared" si="12"/>
        <v>-5</v>
      </c>
      <c r="L39" s="1"/>
      <c r="M39" s="1"/>
      <c r="N39" s="1">
        <v>848</v>
      </c>
      <c r="O39" s="1">
        <f t="shared" si="4"/>
        <v>74.8</v>
      </c>
      <c r="P39" s="5">
        <f>15*O39-N39-F39</f>
        <v>259</v>
      </c>
      <c r="Q39" s="5"/>
      <c r="R39" s="1"/>
      <c r="S39" s="1">
        <f t="shared" si="5"/>
        <v>15</v>
      </c>
      <c r="T39" s="1">
        <f t="shared" si="6"/>
        <v>11.537433155080214</v>
      </c>
      <c r="U39" s="1">
        <v>95.2</v>
      </c>
      <c r="V39" s="1">
        <v>66.8</v>
      </c>
      <c r="W39" s="1">
        <v>62.2</v>
      </c>
      <c r="X39" s="1">
        <v>90.6</v>
      </c>
      <c r="Y39" s="1">
        <v>94.8</v>
      </c>
      <c r="Z39" s="1"/>
      <c r="AA39" s="1">
        <f t="shared" si="13"/>
        <v>233.1</v>
      </c>
      <c r="AB39" s="6">
        <v>8</v>
      </c>
      <c r="AC39" s="10">
        <f>MROUND(P39,AB39)/AB39</f>
        <v>32</v>
      </c>
      <c r="AD39" s="1">
        <f>AC39*AB39*G39</f>
        <v>230.4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74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35</v>
      </c>
      <c r="J40" s="19"/>
      <c r="K40" s="19">
        <f t="shared" si="12"/>
        <v>0</v>
      </c>
      <c r="L40" s="19"/>
      <c r="M40" s="19"/>
      <c r="N40" s="19"/>
      <c r="O40" s="19">
        <f t="shared" si="4"/>
        <v>0</v>
      </c>
      <c r="P40" s="21"/>
      <c r="Q40" s="21"/>
      <c r="R40" s="19"/>
      <c r="S40" s="19" t="e">
        <f t="shared" si="5"/>
        <v>#DIV/0!</v>
      </c>
      <c r="T40" s="19" t="e">
        <f t="shared" si="6"/>
        <v>#DIV/0!</v>
      </c>
      <c r="U40" s="19">
        <v>0</v>
      </c>
      <c r="V40" s="19">
        <v>0</v>
      </c>
      <c r="W40" s="19">
        <v>0</v>
      </c>
      <c r="X40" s="19">
        <v>4</v>
      </c>
      <c r="Y40" s="19">
        <v>33.4</v>
      </c>
      <c r="Z40" s="19" t="s">
        <v>36</v>
      </c>
      <c r="AA40" s="19">
        <f t="shared" si="13"/>
        <v>0</v>
      </c>
      <c r="AB40" s="20">
        <v>0</v>
      </c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75</v>
      </c>
      <c r="B41" s="19" t="s">
        <v>34</v>
      </c>
      <c r="C41" s="19"/>
      <c r="D41" s="19"/>
      <c r="E41" s="19"/>
      <c r="F41" s="19"/>
      <c r="G41" s="20">
        <v>0</v>
      </c>
      <c r="H41" s="19" t="e">
        <v>#N/A</v>
      </c>
      <c r="I41" s="19" t="s">
        <v>35</v>
      </c>
      <c r="J41" s="19"/>
      <c r="K41" s="19">
        <f t="shared" si="12"/>
        <v>0</v>
      </c>
      <c r="L41" s="19"/>
      <c r="M41" s="19"/>
      <c r="N41" s="19"/>
      <c r="O41" s="19">
        <f t="shared" si="4"/>
        <v>0</v>
      </c>
      <c r="P41" s="21"/>
      <c r="Q41" s="21"/>
      <c r="R41" s="19"/>
      <c r="S41" s="19" t="e">
        <f t="shared" si="5"/>
        <v>#DIV/0!</v>
      </c>
      <c r="T41" s="19" t="e">
        <f t="shared" si="6"/>
        <v>#DIV/0!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 t="s">
        <v>36</v>
      </c>
      <c r="AA41" s="19">
        <f t="shared" si="13"/>
        <v>0</v>
      </c>
      <c r="AB41" s="20">
        <v>0</v>
      </c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27</v>
      </c>
      <c r="D42" s="1">
        <v>1736</v>
      </c>
      <c r="E42" s="1">
        <v>767</v>
      </c>
      <c r="F42" s="1">
        <v>969</v>
      </c>
      <c r="G42" s="6">
        <v>0.9</v>
      </c>
      <c r="H42" s="1">
        <v>180</v>
      </c>
      <c r="I42" s="1" t="s">
        <v>35</v>
      </c>
      <c r="J42" s="1">
        <v>805</v>
      </c>
      <c r="K42" s="1">
        <f t="shared" si="12"/>
        <v>-38</v>
      </c>
      <c r="L42" s="1"/>
      <c r="M42" s="1"/>
      <c r="N42" s="1">
        <v>600</v>
      </c>
      <c r="O42" s="1">
        <f t="shared" si="4"/>
        <v>153.4</v>
      </c>
      <c r="P42" s="5">
        <f>15*O42-N42-F42</f>
        <v>732</v>
      </c>
      <c r="Q42" s="5"/>
      <c r="R42" s="1"/>
      <c r="S42" s="1">
        <f t="shared" si="5"/>
        <v>15</v>
      </c>
      <c r="T42" s="1">
        <f t="shared" si="6"/>
        <v>10.228161668839634</v>
      </c>
      <c r="U42" s="1">
        <v>179.8</v>
      </c>
      <c r="V42" s="1">
        <v>203</v>
      </c>
      <c r="W42" s="1">
        <v>127.8</v>
      </c>
      <c r="X42" s="1">
        <v>159.6</v>
      </c>
      <c r="Y42" s="1">
        <v>183.2</v>
      </c>
      <c r="Z42" s="1"/>
      <c r="AA42" s="1">
        <f t="shared" si="13"/>
        <v>658.80000000000007</v>
      </c>
      <c r="AB42" s="6">
        <v>8</v>
      </c>
      <c r="AC42" s="10">
        <f t="shared" ref="AC42:AC54" si="14">MROUND(P42,AB42)/AB42</f>
        <v>92</v>
      </c>
      <c r="AD42" s="1">
        <f t="shared" ref="AD42:AD54" si="15">AC42*AB42*G42</f>
        <v>662.4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34</v>
      </c>
      <c r="C43" s="1">
        <v>96</v>
      </c>
      <c r="D43" s="1">
        <v>416</v>
      </c>
      <c r="E43" s="1">
        <v>152</v>
      </c>
      <c r="F43" s="1">
        <v>323</v>
      </c>
      <c r="G43" s="6">
        <v>0.43</v>
      </c>
      <c r="H43" s="1">
        <v>180</v>
      </c>
      <c r="I43" s="1" t="s">
        <v>35</v>
      </c>
      <c r="J43" s="1">
        <v>150</v>
      </c>
      <c r="K43" s="1">
        <f t="shared" si="12"/>
        <v>2</v>
      </c>
      <c r="L43" s="1"/>
      <c r="M43" s="1"/>
      <c r="N43" s="1">
        <v>208</v>
      </c>
      <c r="O43" s="1">
        <f t="shared" si="4"/>
        <v>30.4</v>
      </c>
      <c r="P43" s="5"/>
      <c r="Q43" s="5"/>
      <c r="R43" s="1"/>
      <c r="S43" s="1">
        <f t="shared" si="5"/>
        <v>17.467105263157894</v>
      </c>
      <c r="T43" s="1">
        <f t="shared" si="6"/>
        <v>17.467105263157894</v>
      </c>
      <c r="U43" s="1">
        <v>49.4</v>
      </c>
      <c r="V43" s="1">
        <v>56.2</v>
      </c>
      <c r="W43" s="1">
        <v>9.6</v>
      </c>
      <c r="X43" s="1">
        <v>40.4</v>
      </c>
      <c r="Y43" s="1">
        <v>19.8</v>
      </c>
      <c r="Z43" s="1"/>
      <c r="AA43" s="1">
        <f t="shared" si="13"/>
        <v>0</v>
      </c>
      <c r="AB43" s="6">
        <v>16</v>
      </c>
      <c r="AC43" s="10">
        <f t="shared" si="14"/>
        <v>0</v>
      </c>
      <c r="AD43" s="1">
        <f t="shared" si="15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44</v>
      </c>
      <c r="C44" s="1">
        <v>30</v>
      </c>
      <c r="D44" s="1">
        <v>2405</v>
      </c>
      <c r="E44" s="1">
        <v>1405</v>
      </c>
      <c r="F44" s="1">
        <v>990</v>
      </c>
      <c r="G44" s="6">
        <v>1</v>
      </c>
      <c r="H44" s="1">
        <v>180</v>
      </c>
      <c r="I44" s="1" t="s">
        <v>35</v>
      </c>
      <c r="J44" s="1">
        <v>1410</v>
      </c>
      <c r="K44" s="1">
        <f t="shared" si="12"/>
        <v>-5</v>
      </c>
      <c r="L44" s="1"/>
      <c r="M44" s="1"/>
      <c r="N44" s="1">
        <v>1310</v>
      </c>
      <c r="O44" s="1">
        <f t="shared" si="4"/>
        <v>281</v>
      </c>
      <c r="P44" s="5">
        <v>2000</v>
      </c>
      <c r="Q44" s="5"/>
      <c r="R44" s="1"/>
      <c r="S44" s="1">
        <f t="shared" si="5"/>
        <v>15.302491103202847</v>
      </c>
      <c r="T44" s="1">
        <f t="shared" si="6"/>
        <v>8.185053380782918</v>
      </c>
      <c r="U44" s="1">
        <v>285</v>
      </c>
      <c r="V44" s="1">
        <v>294</v>
      </c>
      <c r="W44" s="1">
        <v>206</v>
      </c>
      <c r="X44" s="1">
        <v>218</v>
      </c>
      <c r="Y44" s="1">
        <v>324</v>
      </c>
      <c r="Z44" s="1"/>
      <c r="AA44" s="1">
        <f t="shared" si="13"/>
        <v>2000</v>
      </c>
      <c r="AB44" s="6">
        <v>5</v>
      </c>
      <c r="AC44" s="10">
        <f t="shared" si="14"/>
        <v>400</v>
      </c>
      <c r="AD44" s="1">
        <f t="shared" si="15"/>
        <v>2000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936</v>
      </c>
      <c r="D45" s="1">
        <v>1264</v>
      </c>
      <c r="E45" s="1">
        <v>1355</v>
      </c>
      <c r="F45" s="1">
        <v>588</v>
      </c>
      <c r="G45" s="6">
        <v>0.9</v>
      </c>
      <c r="H45" s="1">
        <v>180</v>
      </c>
      <c r="I45" s="1" t="s">
        <v>35</v>
      </c>
      <c r="J45" s="1">
        <v>1376</v>
      </c>
      <c r="K45" s="1">
        <f t="shared" si="12"/>
        <v>-21</v>
      </c>
      <c r="L45" s="1"/>
      <c r="M45" s="1"/>
      <c r="N45" s="1">
        <v>1992</v>
      </c>
      <c r="O45" s="1">
        <f t="shared" si="4"/>
        <v>271</v>
      </c>
      <c r="P45" s="5">
        <f t="shared" ref="P45" si="16">15*O45-N45-F45</f>
        <v>1485</v>
      </c>
      <c r="Q45" s="5"/>
      <c r="R45" s="1"/>
      <c r="S45" s="1">
        <f t="shared" si="5"/>
        <v>15</v>
      </c>
      <c r="T45" s="1">
        <f t="shared" si="6"/>
        <v>9.5202952029520294</v>
      </c>
      <c r="U45" s="1">
        <v>303.8</v>
      </c>
      <c r="V45" s="1">
        <v>267.39999999999998</v>
      </c>
      <c r="W45" s="1">
        <v>220.6</v>
      </c>
      <c r="X45" s="1">
        <v>291.60000000000002</v>
      </c>
      <c r="Y45" s="1">
        <v>287.60000000000002</v>
      </c>
      <c r="Z45" s="1"/>
      <c r="AA45" s="1">
        <f t="shared" si="13"/>
        <v>1336.5</v>
      </c>
      <c r="AB45" s="6">
        <v>8</v>
      </c>
      <c r="AC45" s="10">
        <f t="shared" si="14"/>
        <v>186</v>
      </c>
      <c r="AD45" s="1">
        <f t="shared" si="15"/>
        <v>1339.2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21</v>
      </c>
      <c r="D46" s="1">
        <v>532</v>
      </c>
      <c r="E46" s="1">
        <v>111</v>
      </c>
      <c r="F46" s="1">
        <v>433</v>
      </c>
      <c r="G46" s="6">
        <v>0.43</v>
      </c>
      <c r="H46" s="1">
        <v>180</v>
      </c>
      <c r="I46" s="1" t="s">
        <v>35</v>
      </c>
      <c r="J46" s="1">
        <v>116</v>
      </c>
      <c r="K46" s="1">
        <f t="shared" si="12"/>
        <v>-5</v>
      </c>
      <c r="L46" s="1"/>
      <c r="M46" s="1"/>
      <c r="N46" s="1">
        <v>128</v>
      </c>
      <c r="O46" s="1">
        <f t="shared" si="4"/>
        <v>22.2</v>
      </c>
      <c r="P46" s="5"/>
      <c r="Q46" s="5"/>
      <c r="R46" s="1"/>
      <c r="S46" s="1">
        <f t="shared" si="5"/>
        <v>25.27027027027027</v>
      </c>
      <c r="T46" s="1">
        <f t="shared" si="6"/>
        <v>25.27027027027027</v>
      </c>
      <c r="U46" s="1">
        <v>47.2</v>
      </c>
      <c r="V46" s="1">
        <v>60.2</v>
      </c>
      <c r="W46" s="1">
        <v>37.799999999999997</v>
      </c>
      <c r="X46" s="1">
        <v>4.8</v>
      </c>
      <c r="Y46" s="1">
        <v>94.6</v>
      </c>
      <c r="Z46" s="1"/>
      <c r="AA46" s="1">
        <f t="shared" si="13"/>
        <v>0</v>
      </c>
      <c r="AB46" s="6">
        <v>16</v>
      </c>
      <c r="AC46" s="10">
        <f t="shared" si="14"/>
        <v>0</v>
      </c>
      <c r="AD46" s="1">
        <f t="shared" si="15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>
        <v>37</v>
      </c>
      <c r="D47" s="1"/>
      <c r="E47" s="1">
        <v>1</v>
      </c>
      <c r="F47" s="1"/>
      <c r="G47" s="6">
        <v>0.7</v>
      </c>
      <c r="H47" s="1">
        <v>180</v>
      </c>
      <c r="I47" s="1" t="s">
        <v>35</v>
      </c>
      <c r="J47" s="1">
        <v>1</v>
      </c>
      <c r="K47" s="1">
        <f t="shared" si="12"/>
        <v>0</v>
      </c>
      <c r="L47" s="1"/>
      <c r="M47" s="1"/>
      <c r="N47" s="1">
        <v>72</v>
      </c>
      <c r="O47" s="1">
        <f t="shared" si="4"/>
        <v>0.2</v>
      </c>
      <c r="P47" s="5"/>
      <c r="Q47" s="5"/>
      <c r="R47" s="1"/>
      <c r="S47" s="1">
        <f t="shared" si="5"/>
        <v>360</v>
      </c>
      <c r="T47" s="1">
        <f t="shared" si="6"/>
        <v>360</v>
      </c>
      <c r="U47" s="1">
        <v>7.6</v>
      </c>
      <c r="V47" s="1">
        <v>2.8</v>
      </c>
      <c r="W47" s="1">
        <v>5</v>
      </c>
      <c r="X47" s="1">
        <v>2.2000000000000002</v>
      </c>
      <c r="Y47" s="1">
        <v>7.4</v>
      </c>
      <c r="Z47" s="1" t="s">
        <v>82</v>
      </c>
      <c r="AA47" s="1">
        <f t="shared" si="13"/>
        <v>0</v>
      </c>
      <c r="AB47" s="6">
        <v>8</v>
      </c>
      <c r="AC47" s="10">
        <f t="shared" si="14"/>
        <v>0</v>
      </c>
      <c r="AD47" s="1">
        <f t="shared" si="15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34</v>
      </c>
      <c r="C48" s="1">
        <v>32</v>
      </c>
      <c r="D48" s="1"/>
      <c r="E48" s="1">
        <v>3</v>
      </c>
      <c r="F48" s="1">
        <v>4</v>
      </c>
      <c r="G48" s="6">
        <v>0.7</v>
      </c>
      <c r="H48" s="1">
        <v>180</v>
      </c>
      <c r="I48" s="1" t="s">
        <v>35</v>
      </c>
      <c r="J48" s="1">
        <v>3</v>
      </c>
      <c r="K48" s="1">
        <f t="shared" si="12"/>
        <v>0</v>
      </c>
      <c r="L48" s="1"/>
      <c r="M48" s="1"/>
      <c r="N48" s="1">
        <v>64</v>
      </c>
      <c r="O48" s="1">
        <f t="shared" si="4"/>
        <v>0.6</v>
      </c>
      <c r="P48" s="5"/>
      <c r="Q48" s="5"/>
      <c r="R48" s="1"/>
      <c r="S48" s="1">
        <f t="shared" si="5"/>
        <v>113.33333333333334</v>
      </c>
      <c r="T48" s="1">
        <f t="shared" si="6"/>
        <v>113.33333333333334</v>
      </c>
      <c r="U48" s="1">
        <v>6.8</v>
      </c>
      <c r="V48" s="1">
        <v>1.2</v>
      </c>
      <c r="W48" s="1">
        <v>2.8</v>
      </c>
      <c r="X48" s="1">
        <v>1.6</v>
      </c>
      <c r="Y48" s="1">
        <v>7</v>
      </c>
      <c r="Z48" s="1" t="s">
        <v>82</v>
      </c>
      <c r="AA48" s="1">
        <f t="shared" si="13"/>
        <v>0</v>
      </c>
      <c r="AB48" s="6">
        <v>8</v>
      </c>
      <c r="AC48" s="10">
        <f t="shared" si="14"/>
        <v>0</v>
      </c>
      <c r="AD48" s="1">
        <f t="shared" si="15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34</v>
      </c>
      <c r="C49" s="1">
        <v>25</v>
      </c>
      <c r="D49" s="1">
        <v>7</v>
      </c>
      <c r="E49" s="1">
        <v>9</v>
      </c>
      <c r="F49" s="1">
        <v>1</v>
      </c>
      <c r="G49" s="6">
        <v>0.7</v>
      </c>
      <c r="H49" s="1">
        <v>180</v>
      </c>
      <c r="I49" s="1" t="s">
        <v>35</v>
      </c>
      <c r="J49" s="1">
        <v>9</v>
      </c>
      <c r="K49" s="1">
        <f t="shared" si="12"/>
        <v>0</v>
      </c>
      <c r="L49" s="1"/>
      <c r="M49" s="1"/>
      <c r="N49" s="1">
        <v>72</v>
      </c>
      <c r="O49" s="1">
        <f t="shared" si="4"/>
        <v>1.8</v>
      </c>
      <c r="P49" s="5"/>
      <c r="Q49" s="5"/>
      <c r="R49" s="1"/>
      <c r="S49" s="1">
        <f t="shared" si="5"/>
        <v>40.555555555555557</v>
      </c>
      <c r="T49" s="1">
        <f t="shared" si="6"/>
        <v>40.555555555555557</v>
      </c>
      <c r="U49" s="1">
        <v>7.4</v>
      </c>
      <c r="V49" s="1">
        <v>0.8</v>
      </c>
      <c r="W49" s="1">
        <v>2.4</v>
      </c>
      <c r="X49" s="1">
        <v>2.4</v>
      </c>
      <c r="Y49" s="1">
        <v>5.6</v>
      </c>
      <c r="Z49" s="1" t="s">
        <v>82</v>
      </c>
      <c r="AA49" s="1">
        <f t="shared" si="13"/>
        <v>0</v>
      </c>
      <c r="AB49" s="6">
        <v>8</v>
      </c>
      <c r="AC49" s="10">
        <f t="shared" si="14"/>
        <v>0</v>
      </c>
      <c r="AD49" s="1">
        <f t="shared" si="15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34</v>
      </c>
      <c r="C50" s="1">
        <v>46</v>
      </c>
      <c r="D50" s="1">
        <v>584</v>
      </c>
      <c r="E50" s="1">
        <v>186</v>
      </c>
      <c r="F50" s="1">
        <v>398</v>
      </c>
      <c r="G50" s="6">
        <v>0.7</v>
      </c>
      <c r="H50" s="1">
        <v>180</v>
      </c>
      <c r="I50" s="1" t="s">
        <v>35</v>
      </c>
      <c r="J50" s="1">
        <v>267</v>
      </c>
      <c r="K50" s="1">
        <f t="shared" si="12"/>
        <v>-81</v>
      </c>
      <c r="L50" s="1"/>
      <c r="M50" s="1"/>
      <c r="N50" s="1">
        <v>360</v>
      </c>
      <c r="O50" s="1">
        <f t="shared" si="4"/>
        <v>37.200000000000003</v>
      </c>
      <c r="P50" s="5"/>
      <c r="Q50" s="5"/>
      <c r="R50" s="1"/>
      <c r="S50" s="1">
        <f t="shared" si="5"/>
        <v>20.376344086021504</v>
      </c>
      <c r="T50" s="1">
        <f t="shared" si="6"/>
        <v>20.376344086021504</v>
      </c>
      <c r="U50" s="1">
        <v>72.8</v>
      </c>
      <c r="V50" s="1">
        <v>73</v>
      </c>
      <c r="W50" s="1">
        <v>56.4</v>
      </c>
      <c r="X50" s="1">
        <v>61.4</v>
      </c>
      <c r="Y50" s="1">
        <v>67.400000000000006</v>
      </c>
      <c r="Z50" s="1"/>
      <c r="AA50" s="1">
        <f t="shared" si="13"/>
        <v>0</v>
      </c>
      <c r="AB50" s="6">
        <v>8</v>
      </c>
      <c r="AC50" s="10">
        <f t="shared" si="14"/>
        <v>0</v>
      </c>
      <c r="AD50" s="1">
        <f t="shared" si="15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>
        <v>213</v>
      </c>
      <c r="D51" s="1">
        <v>272</v>
      </c>
      <c r="E51" s="1">
        <v>122</v>
      </c>
      <c r="F51" s="1">
        <v>355</v>
      </c>
      <c r="G51" s="6">
        <v>0.9</v>
      </c>
      <c r="H51" s="1">
        <v>180</v>
      </c>
      <c r="I51" s="1" t="s">
        <v>35</v>
      </c>
      <c r="J51" s="1">
        <v>125</v>
      </c>
      <c r="K51" s="1">
        <f t="shared" si="12"/>
        <v>-3</v>
      </c>
      <c r="L51" s="1"/>
      <c r="M51" s="1"/>
      <c r="N51" s="1">
        <v>0</v>
      </c>
      <c r="O51" s="1">
        <f t="shared" si="4"/>
        <v>24.4</v>
      </c>
      <c r="P51" s="5">
        <f>16*O51-N51-F51</f>
        <v>35.399999999999977</v>
      </c>
      <c r="Q51" s="5"/>
      <c r="R51" s="1"/>
      <c r="S51" s="1">
        <f t="shared" si="5"/>
        <v>16</v>
      </c>
      <c r="T51" s="1">
        <f t="shared" si="6"/>
        <v>14.549180327868854</v>
      </c>
      <c r="U51" s="1">
        <v>37.799999999999997</v>
      </c>
      <c r="V51" s="1">
        <v>51.6</v>
      </c>
      <c r="W51" s="1">
        <v>32.4</v>
      </c>
      <c r="X51" s="1">
        <v>51.2</v>
      </c>
      <c r="Y51" s="1">
        <v>67</v>
      </c>
      <c r="Z51" s="1"/>
      <c r="AA51" s="1">
        <f t="shared" si="13"/>
        <v>31.859999999999982</v>
      </c>
      <c r="AB51" s="6">
        <v>8</v>
      </c>
      <c r="AC51" s="10">
        <f t="shared" si="14"/>
        <v>4</v>
      </c>
      <c r="AD51" s="1">
        <f t="shared" si="15"/>
        <v>28.8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67</v>
      </c>
      <c r="D52" s="1">
        <v>288</v>
      </c>
      <c r="E52" s="1">
        <v>198</v>
      </c>
      <c r="F52" s="1">
        <v>154</v>
      </c>
      <c r="G52" s="6">
        <v>0.9</v>
      </c>
      <c r="H52" s="1">
        <v>180</v>
      </c>
      <c r="I52" s="1" t="s">
        <v>35</v>
      </c>
      <c r="J52" s="1">
        <v>204</v>
      </c>
      <c r="K52" s="1">
        <f t="shared" si="12"/>
        <v>-6</v>
      </c>
      <c r="L52" s="1"/>
      <c r="M52" s="1"/>
      <c r="N52" s="1">
        <v>88</v>
      </c>
      <c r="O52" s="1">
        <f t="shared" si="4"/>
        <v>39.6</v>
      </c>
      <c r="P52" s="5">
        <f t="shared" ref="P52:P54" si="17">15*O52-N52-F52</f>
        <v>352</v>
      </c>
      <c r="Q52" s="5"/>
      <c r="R52" s="1"/>
      <c r="S52" s="1">
        <f t="shared" si="5"/>
        <v>15</v>
      </c>
      <c r="T52" s="1">
        <f t="shared" si="6"/>
        <v>6.1111111111111107</v>
      </c>
      <c r="U52" s="1">
        <v>33.4</v>
      </c>
      <c r="V52" s="1">
        <v>39.4</v>
      </c>
      <c r="W52" s="1">
        <v>32.799999999999997</v>
      </c>
      <c r="X52" s="1">
        <v>30.8</v>
      </c>
      <c r="Y52" s="1">
        <v>45</v>
      </c>
      <c r="Z52" s="1"/>
      <c r="AA52" s="1">
        <f t="shared" si="13"/>
        <v>316.8</v>
      </c>
      <c r="AB52" s="6">
        <v>8</v>
      </c>
      <c r="AC52" s="10">
        <f t="shared" si="14"/>
        <v>44</v>
      </c>
      <c r="AD52" s="1">
        <f t="shared" si="15"/>
        <v>316.8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44</v>
      </c>
      <c r="C53" s="1">
        <v>1505</v>
      </c>
      <c r="D53" s="1">
        <v>655</v>
      </c>
      <c r="E53" s="1">
        <v>1430</v>
      </c>
      <c r="F53" s="1">
        <v>545</v>
      </c>
      <c r="G53" s="6">
        <v>1</v>
      </c>
      <c r="H53" s="1">
        <v>180</v>
      </c>
      <c r="I53" s="1" t="s">
        <v>35</v>
      </c>
      <c r="J53" s="1">
        <v>1435</v>
      </c>
      <c r="K53" s="1">
        <f t="shared" si="12"/>
        <v>-5</v>
      </c>
      <c r="L53" s="1"/>
      <c r="M53" s="1"/>
      <c r="N53" s="1">
        <v>1185</v>
      </c>
      <c r="O53" s="1">
        <f t="shared" si="4"/>
        <v>286</v>
      </c>
      <c r="P53" s="5">
        <f t="shared" si="17"/>
        <v>2560</v>
      </c>
      <c r="Q53" s="5"/>
      <c r="R53" s="1"/>
      <c r="S53" s="1">
        <f t="shared" si="5"/>
        <v>15</v>
      </c>
      <c r="T53" s="1">
        <f t="shared" si="6"/>
        <v>6.0489510489510492</v>
      </c>
      <c r="U53" s="1">
        <v>242</v>
      </c>
      <c r="V53" s="1">
        <v>264</v>
      </c>
      <c r="W53" s="1">
        <v>207</v>
      </c>
      <c r="X53" s="1">
        <v>287</v>
      </c>
      <c r="Y53" s="1">
        <v>68</v>
      </c>
      <c r="Z53" s="1"/>
      <c r="AA53" s="1">
        <f t="shared" si="13"/>
        <v>2560</v>
      </c>
      <c r="AB53" s="6">
        <v>5</v>
      </c>
      <c r="AC53" s="10">
        <f t="shared" si="14"/>
        <v>512</v>
      </c>
      <c r="AD53" s="1">
        <f t="shared" si="15"/>
        <v>2560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305</v>
      </c>
      <c r="D54" s="1">
        <v>1530</v>
      </c>
      <c r="E54" s="1">
        <v>975</v>
      </c>
      <c r="F54" s="1">
        <v>740</v>
      </c>
      <c r="G54" s="6">
        <v>1</v>
      </c>
      <c r="H54" s="1">
        <v>180</v>
      </c>
      <c r="I54" s="1" t="s">
        <v>35</v>
      </c>
      <c r="J54" s="1">
        <v>1040</v>
      </c>
      <c r="K54" s="1">
        <f t="shared" si="12"/>
        <v>-65</v>
      </c>
      <c r="L54" s="1"/>
      <c r="M54" s="1"/>
      <c r="N54" s="1">
        <v>735</v>
      </c>
      <c r="O54" s="1">
        <f t="shared" si="4"/>
        <v>195</v>
      </c>
      <c r="P54" s="5">
        <f t="shared" si="17"/>
        <v>1450</v>
      </c>
      <c r="Q54" s="5"/>
      <c r="R54" s="1"/>
      <c r="S54" s="1">
        <f t="shared" si="5"/>
        <v>15</v>
      </c>
      <c r="T54" s="1">
        <f t="shared" si="6"/>
        <v>7.5641025641025639</v>
      </c>
      <c r="U54" s="1">
        <v>187.8</v>
      </c>
      <c r="V54" s="1">
        <v>203.2</v>
      </c>
      <c r="W54" s="1">
        <v>153</v>
      </c>
      <c r="X54" s="1">
        <v>161</v>
      </c>
      <c r="Y54" s="1">
        <v>156</v>
      </c>
      <c r="Z54" s="1"/>
      <c r="AA54" s="1">
        <f t="shared" si="13"/>
        <v>1450</v>
      </c>
      <c r="AB54" s="6">
        <v>5</v>
      </c>
      <c r="AC54" s="10">
        <f t="shared" si="14"/>
        <v>290</v>
      </c>
      <c r="AD54" s="1">
        <f t="shared" si="15"/>
        <v>1450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90</v>
      </c>
      <c r="B55" s="14" t="s">
        <v>34</v>
      </c>
      <c r="C55" s="14">
        <v>2</v>
      </c>
      <c r="D55" s="14"/>
      <c r="E55" s="14"/>
      <c r="F55" s="14">
        <v>2</v>
      </c>
      <c r="G55" s="15">
        <v>0</v>
      </c>
      <c r="H55" s="14" t="e">
        <v>#N/A</v>
      </c>
      <c r="I55" s="14" t="s">
        <v>59</v>
      </c>
      <c r="J55" s="14"/>
      <c r="K55" s="14">
        <f t="shared" si="12"/>
        <v>0</v>
      </c>
      <c r="L55" s="14"/>
      <c r="M55" s="14"/>
      <c r="N55" s="14"/>
      <c r="O55" s="14">
        <f t="shared" si="4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0</v>
      </c>
      <c r="V55" s="14">
        <v>0</v>
      </c>
      <c r="W55" s="14">
        <v>6</v>
      </c>
      <c r="X55" s="14">
        <v>6.4</v>
      </c>
      <c r="Y55" s="14">
        <v>0</v>
      </c>
      <c r="Z55" s="14"/>
      <c r="AA55" s="14">
        <f t="shared" si="13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91</v>
      </c>
      <c r="B56" s="14" t="s">
        <v>34</v>
      </c>
      <c r="C56" s="14">
        <v>112</v>
      </c>
      <c r="D56" s="14"/>
      <c r="E56" s="14">
        <v>36</v>
      </c>
      <c r="F56" s="14">
        <v>76</v>
      </c>
      <c r="G56" s="15">
        <v>0</v>
      </c>
      <c r="H56" s="14" t="e">
        <v>#N/A</v>
      </c>
      <c r="I56" s="18" t="s">
        <v>59</v>
      </c>
      <c r="J56" s="14">
        <v>36</v>
      </c>
      <c r="K56" s="14">
        <f t="shared" si="12"/>
        <v>0</v>
      </c>
      <c r="L56" s="14"/>
      <c r="M56" s="14"/>
      <c r="N56" s="14"/>
      <c r="O56" s="14">
        <f t="shared" si="4"/>
        <v>7.2</v>
      </c>
      <c r="P56" s="16"/>
      <c r="Q56" s="16"/>
      <c r="R56" s="14"/>
      <c r="S56" s="14">
        <f t="shared" si="5"/>
        <v>10.555555555555555</v>
      </c>
      <c r="T56" s="14">
        <f t="shared" si="6"/>
        <v>10.555555555555555</v>
      </c>
      <c r="U56" s="14"/>
      <c r="V56" s="14"/>
      <c r="W56" s="14"/>
      <c r="X56" s="14"/>
      <c r="Y56" s="14"/>
      <c r="Z56" s="18" t="s">
        <v>113</v>
      </c>
      <c r="AA56" s="14">
        <f t="shared" si="13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92</v>
      </c>
      <c r="B57" s="19" t="s">
        <v>34</v>
      </c>
      <c r="C57" s="19"/>
      <c r="D57" s="19"/>
      <c r="E57" s="19"/>
      <c r="F57" s="19"/>
      <c r="G57" s="20">
        <v>0</v>
      </c>
      <c r="H57" s="19" t="e">
        <v>#N/A</v>
      </c>
      <c r="I57" s="19" t="s">
        <v>35</v>
      </c>
      <c r="J57" s="19"/>
      <c r="K57" s="19">
        <f t="shared" si="12"/>
        <v>0</v>
      </c>
      <c r="L57" s="19"/>
      <c r="M57" s="19"/>
      <c r="N57" s="19"/>
      <c r="O57" s="19">
        <f t="shared" si="4"/>
        <v>0</v>
      </c>
      <c r="P57" s="21"/>
      <c r="Q57" s="21"/>
      <c r="R57" s="19"/>
      <c r="S57" s="19" t="e">
        <f t="shared" si="5"/>
        <v>#DIV/0!</v>
      </c>
      <c r="T57" s="19" t="e">
        <f t="shared" si="6"/>
        <v>#DIV/0!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 t="s">
        <v>36</v>
      </c>
      <c r="AA57" s="19">
        <f t="shared" si="13"/>
        <v>0</v>
      </c>
      <c r="AB57" s="20">
        <v>0</v>
      </c>
      <c r="AC57" s="22"/>
      <c r="AD57" s="1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93</v>
      </c>
      <c r="B58" s="19" t="s">
        <v>34</v>
      </c>
      <c r="C58" s="19"/>
      <c r="D58" s="19"/>
      <c r="E58" s="19"/>
      <c r="F58" s="19"/>
      <c r="G58" s="20">
        <v>0</v>
      </c>
      <c r="H58" s="19" t="e">
        <v>#N/A</v>
      </c>
      <c r="I58" s="19" t="s">
        <v>35</v>
      </c>
      <c r="J58" s="19"/>
      <c r="K58" s="19">
        <f t="shared" si="12"/>
        <v>0</v>
      </c>
      <c r="L58" s="19"/>
      <c r="M58" s="19"/>
      <c r="N58" s="19"/>
      <c r="O58" s="19">
        <f t="shared" si="4"/>
        <v>0</v>
      </c>
      <c r="P58" s="21"/>
      <c r="Q58" s="21"/>
      <c r="R58" s="19"/>
      <c r="S58" s="19" t="e">
        <f t="shared" si="5"/>
        <v>#DIV/0!</v>
      </c>
      <c r="T58" s="19" t="e">
        <f t="shared" si="6"/>
        <v>#DIV/0!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 t="s">
        <v>36</v>
      </c>
      <c r="AA58" s="19">
        <f t="shared" si="13"/>
        <v>0</v>
      </c>
      <c r="AB58" s="20">
        <v>0</v>
      </c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94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35</v>
      </c>
      <c r="J59" s="19"/>
      <c r="K59" s="19">
        <f t="shared" si="12"/>
        <v>0</v>
      </c>
      <c r="L59" s="19"/>
      <c r="M59" s="19"/>
      <c r="N59" s="19"/>
      <c r="O59" s="19">
        <f t="shared" si="4"/>
        <v>0</v>
      </c>
      <c r="P59" s="21"/>
      <c r="Q59" s="21"/>
      <c r="R59" s="19"/>
      <c r="S59" s="19" t="e">
        <f t="shared" si="5"/>
        <v>#DIV/0!</v>
      </c>
      <c r="T59" s="19" t="e">
        <f t="shared" si="6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 t="s">
        <v>36</v>
      </c>
      <c r="AA59" s="19">
        <f t="shared" si="13"/>
        <v>0</v>
      </c>
      <c r="AB59" s="20">
        <v>0</v>
      </c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44</v>
      </c>
      <c r="C60" s="1">
        <v>5.8</v>
      </c>
      <c r="D60" s="1">
        <v>30.2</v>
      </c>
      <c r="E60" s="1">
        <v>30.7</v>
      </c>
      <c r="F60" s="1">
        <v>5.3</v>
      </c>
      <c r="G60" s="6">
        <v>1</v>
      </c>
      <c r="H60" s="1">
        <v>180</v>
      </c>
      <c r="I60" s="1" t="s">
        <v>35</v>
      </c>
      <c r="J60" s="1">
        <v>36.700000000000003</v>
      </c>
      <c r="K60" s="1">
        <f t="shared" si="12"/>
        <v>-6.0000000000000036</v>
      </c>
      <c r="L60" s="1"/>
      <c r="M60" s="1"/>
      <c r="N60" s="1">
        <v>90</v>
      </c>
      <c r="O60" s="1">
        <f t="shared" si="4"/>
        <v>6.14</v>
      </c>
      <c r="P60" s="5"/>
      <c r="Q60" s="5"/>
      <c r="R60" s="1"/>
      <c r="S60" s="1">
        <f t="shared" si="5"/>
        <v>15.521172638436482</v>
      </c>
      <c r="T60" s="1">
        <f t="shared" si="6"/>
        <v>15.521172638436482</v>
      </c>
      <c r="U60" s="1">
        <v>9.0400000000000009</v>
      </c>
      <c r="V60" s="1">
        <v>6.14</v>
      </c>
      <c r="W60" s="1">
        <v>6</v>
      </c>
      <c r="X60" s="1">
        <v>4.8</v>
      </c>
      <c r="Y60" s="1">
        <v>13.8</v>
      </c>
      <c r="Z60" s="1"/>
      <c r="AA60" s="1">
        <f t="shared" si="13"/>
        <v>0</v>
      </c>
      <c r="AB60" s="6">
        <v>3</v>
      </c>
      <c r="AC60" s="10">
        <f t="shared" ref="AC60:AC61" si="18">MROUND(P60,AB60)/AB60</f>
        <v>0</v>
      </c>
      <c r="AD60" s="1">
        <f t="shared" ref="AD60:AD61" si="19">AC60*AB60*G60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34</v>
      </c>
      <c r="C61" s="1">
        <v>816</v>
      </c>
      <c r="D61" s="1">
        <v>360</v>
      </c>
      <c r="E61" s="1">
        <v>797</v>
      </c>
      <c r="F61" s="1">
        <v>258</v>
      </c>
      <c r="G61" s="6">
        <v>0.25</v>
      </c>
      <c r="H61" s="1">
        <v>180</v>
      </c>
      <c r="I61" s="1" t="s">
        <v>35</v>
      </c>
      <c r="J61" s="1">
        <v>795</v>
      </c>
      <c r="K61" s="1">
        <f t="shared" si="12"/>
        <v>2</v>
      </c>
      <c r="L61" s="1"/>
      <c r="M61" s="1"/>
      <c r="N61" s="1">
        <v>1668</v>
      </c>
      <c r="O61" s="1">
        <f t="shared" si="4"/>
        <v>159.4</v>
      </c>
      <c r="P61" s="5">
        <f>15*O61-N61-F61</f>
        <v>465</v>
      </c>
      <c r="Q61" s="5"/>
      <c r="R61" s="1"/>
      <c r="S61" s="1">
        <f t="shared" si="5"/>
        <v>15</v>
      </c>
      <c r="T61" s="1">
        <f t="shared" si="6"/>
        <v>12.082810539523212</v>
      </c>
      <c r="U61" s="1">
        <v>194.6</v>
      </c>
      <c r="V61" s="1">
        <v>156</v>
      </c>
      <c r="W61" s="1">
        <v>176.6</v>
      </c>
      <c r="X61" s="1">
        <v>187.2</v>
      </c>
      <c r="Y61" s="1">
        <v>218.4</v>
      </c>
      <c r="Z61" s="1"/>
      <c r="AA61" s="1">
        <f t="shared" si="13"/>
        <v>116.25</v>
      </c>
      <c r="AB61" s="6">
        <v>12</v>
      </c>
      <c r="AC61" s="10">
        <f t="shared" si="18"/>
        <v>39</v>
      </c>
      <c r="AD61" s="1">
        <f t="shared" si="19"/>
        <v>117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97</v>
      </c>
      <c r="B62" s="19" t="s">
        <v>34</v>
      </c>
      <c r="C62" s="19"/>
      <c r="D62" s="19"/>
      <c r="E62" s="19"/>
      <c r="F62" s="19"/>
      <c r="G62" s="20">
        <v>0</v>
      </c>
      <c r="H62" s="19" t="e">
        <v>#N/A</v>
      </c>
      <c r="I62" s="19" t="s">
        <v>35</v>
      </c>
      <c r="J62" s="19"/>
      <c r="K62" s="19">
        <f t="shared" si="12"/>
        <v>0</v>
      </c>
      <c r="L62" s="19"/>
      <c r="M62" s="19"/>
      <c r="N62" s="19"/>
      <c r="O62" s="19">
        <f t="shared" si="4"/>
        <v>0</v>
      </c>
      <c r="P62" s="21"/>
      <c r="Q62" s="21"/>
      <c r="R62" s="19"/>
      <c r="S62" s="19" t="e">
        <f t="shared" si="5"/>
        <v>#DIV/0!</v>
      </c>
      <c r="T62" s="19" t="e">
        <f t="shared" si="6"/>
        <v>#DIV/0!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 t="s">
        <v>36</v>
      </c>
      <c r="AA62" s="19">
        <f t="shared" si="13"/>
        <v>0</v>
      </c>
      <c r="AB62" s="20">
        <v>0</v>
      </c>
      <c r="AC62" s="22"/>
      <c r="AD62" s="1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44</v>
      </c>
      <c r="C63" s="1">
        <v>129.4</v>
      </c>
      <c r="D63" s="1">
        <v>97.6</v>
      </c>
      <c r="E63" s="1">
        <v>194.8</v>
      </c>
      <c r="F63" s="1">
        <v>-0.2</v>
      </c>
      <c r="G63" s="6">
        <v>1</v>
      </c>
      <c r="H63" s="1">
        <v>180</v>
      </c>
      <c r="I63" s="1" t="s">
        <v>35</v>
      </c>
      <c r="J63" s="1">
        <v>214.2</v>
      </c>
      <c r="K63" s="1">
        <f t="shared" si="12"/>
        <v>-19.399999999999977</v>
      </c>
      <c r="L63" s="1"/>
      <c r="M63" s="1"/>
      <c r="N63" s="1">
        <v>541.80000000000007</v>
      </c>
      <c r="O63" s="1">
        <f t="shared" si="4"/>
        <v>38.96</v>
      </c>
      <c r="P63" s="5">
        <f>15*O63-N63-F63</f>
        <v>42.799999999999912</v>
      </c>
      <c r="Q63" s="5"/>
      <c r="R63" s="1"/>
      <c r="S63" s="1">
        <f t="shared" si="5"/>
        <v>14.999999999999998</v>
      </c>
      <c r="T63" s="1">
        <f t="shared" si="6"/>
        <v>13.901437371663244</v>
      </c>
      <c r="U63" s="1">
        <v>56.56</v>
      </c>
      <c r="V63" s="1">
        <v>36.72</v>
      </c>
      <c r="W63" s="1">
        <v>43.32</v>
      </c>
      <c r="X63" s="1">
        <v>40.760000000000012</v>
      </c>
      <c r="Y63" s="1">
        <v>58.6</v>
      </c>
      <c r="Z63" s="1"/>
      <c r="AA63" s="1">
        <f t="shared" si="13"/>
        <v>42.799999999999912</v>
      </c>
      <c r="AB63" s="6">
        <v>1.8</v>
      </c>
      <c r="AC63" s="10">
        <f>MROUND(P63,AB63)/AB63</f>
        <v>24</v>
      </c>
      <c r="AD63" s="1">
        <f>AC63*AB63*G63</f>
        <v>43.2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99</v>
      </c>
      <c r="B64" s="19" t="s">
        <v>34</v>
      </c>
      <c r="C64" s="19"/>
      <c r="D64" s="19"/>
      <c r="E64" s="19"/>
      <c r="F64" s="19"/>
      <c r="G64" s="20">
        <v>0</v>
      </c>
      <c r="H64" s="19" t="e">
        <v>#N/A</v>
      </c>
      <c r="I64" s="19" t="s">
        <v>35</v>
      </c>
      <c r="J64" s="19"/>
      <c r="K64" s="19">
        <f t="shared" si="12"/>
        <v>0</v>
      </c>
      <c r="L64" s="19"/>
      <c r="M64" s="19"/>
      <c r="N64" s="19"/>
      <c r="O64" s="19">
        <f t="shared" si="4"/>
        <v>0</v>
      </c>
      <c r="P64" s="21"/>
      <c r="Q64" s="21"/>
      <c r="R64" s="19"/>
      <c r="S64" s="19" t="e">
        <f t="shared" si="5"/>
        <v>#DIV/0!</v>
      </c>
      <c r="T64" s="19" t="e">
        <f t="shared" si="6"/>
        <v>#DIV/0!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 t="s">
        <v>36</v>
      </c>
      <c r="AA64" s="19">
        <f t="shared" si="13"/>
        <v>0</v>
      </c>
      <c r="AB64" s="20">
        <v>0</v>
      </c>
      <c r="AC64" s="22"/>
      <c r="AD64" s="1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9" t="s">
        <v>100</v>
      </c>
      <c r="B65" s="19" t="s">
        <v>34</v>
      </c>
      <c r="C65" s="19"/>
      <c r="D65" s="19"/>
      <c r="E65" s="19"/>
      <c r="F65" s="19"/>
      <c r="G65" s="20">
        <v>0</v>
      </c>
      <c r="H65" s="19" t="e">
        <v>#N/A</v>
      </c>
      <c r="I65" s="19" t="s">
        <v>35</v>
      </c>
      <c r="J65" s="19"/>
      <c r="K65" s="19">
        <f t="shared" si="12"/>
        <v>0</v>
      </c>
      <c r="L65" s="19"/>
      <c r="M65" s="19"/>
      <c r="N65" s="19"/>
      <c r="O65" s="19">
        <f t="shared" si="4"/>
        <v>0</v>
      </c>
      <c r="P65" s="21"/>
      <c r="Q65" s="21"/>
      <c r="R65" s="19"/>
      <c r="S65" s="19" t="e">
        <f t="shared" si="5"/>
        <v>#DIV/0!</v>
      </c>
      <c r="T65" s="19" t="e">
        <f t="shared" si="6"/>
        <v>#DIV/0!</v>
      </c>
      <c r="U65" s="19">
        <v>0</v>
      </c>
      <c r="V65" s="19">
        <v>0</v>
      </c>
      <c r="W65" s="19">
        <v>3.4</v>
      </c>
      <c r="X65" s="19">
        <v>14.2</v>
      </c>
      <c r="Y65" s="19">
        <v>35.200000000000003</v>
      </c>
      <c r="Z65" s="19" t="s">
        <v>36</v>
      </c>
      <c r="AA65" s="19">
        <f t="shared" si="13"/>
        <v>0</v>
      </c>
      <c r="AB65" s="20">
        <v>0</v>
      </c>
      <c r="AC65" s="22"/>
      <c r="AD65" s="1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9" t="s">
        <v>101</v>
      </c>
      <c r="B66" s="19" t="s">
        <v>34</v>
      </c>
      <c r="C66" s="19"/>
      <c r="D66" s="19"/>
      <c r="E66" s="19"/>
      <c r="F66" s="19"/>
      <c r="G66" s="20">
        <v>0</v>
      </c>
      <c r="H66" s="19" t="e">
        <v>#N/A</v>
      </c>
      <c r="I66" s="19" t="s">
        <v>35</v>
      </c>
      <c r="J66" s="19"/>
      <c r="K66" s="19">
        <f t="shared" si="12"/>
        <v>0</v>
      </c>
      <c r="L66" s="19"/>
      <c r="M66" s="19"/>
      <c r="N66" s="19"/>
      <c r="O66" s="19">
        <f t="shared" si="4"/>
        <v>0</v>
      </c>
      <c r="P66" s="21"/>
      <c r="Q66" s="21"/>
      <c r="R66" s="19"/>
      <c r="S66" s="19" t="e">
        <f t="shared" si="5"/>
        <v>#DIV/0!</v>
      </c>
      <c r="T66" s="19" t="e">
        <f t="shared" si="6"/>
        <v>#DIV/0!</v>
      </c>
      <c r="U66" s="19">
        <v>0</v>
      </c>
      <c r="V66" s="19">
        <v>0</v>
      </c>
      <c r="W66" s="19">
        <v>0</v>
      </c>
      <c r="X66" s="19">
        <v>3.4</v>
      </c>
      <c r="Y66" s="19">
        <v>36.200000000000003</v>
      </c>
      <c r="Z66" s="19" t="s">
        <v>36</v>
      </c>
      <c r="AA66" s="19">
        <f t="shared" si="13"/>
        <v>0</v>
      </c>
      <c r="AB66" s="20">
        <v>0</v>
      </c>
      <c r="AC66" s="22"/>
      <c r="AD66" s="1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102</v>
      </c>
      <c r="B67" s="19" t="s">
        <v>34</v>
      </c>
      <c r="C67" s="19"/>
      <c r="D67" s="19"/>
      <c r="E67" s="19"/>
      <c r="F67" s="19"/>
      <c r="G67" s="20">
        <v>0</v>
      </c>
      <c r="H67" s="19" t="e">
        <v>#N/A</v>
      </c>
      <c r="I67" s="19" t="s">
        <v>35</v>
      </c>
      <c r="J67" s="19"/>
      <c r="K67" s="19">
        <f t="shared" si="12"/>
        <v>0</v>
      </c>
      <c r="L67" s="19"/>
      <c r="M67" s="19"/>
      <c r="N67" s="19"/>
      <c r="O67" s="19">
        <f t="shared" si="4"/>
        <v>0</v>
      </c>
      <c r="P67" s="21"/>
      <c r="Q67" s="21"/>
      <c r="R67" s="19"/>
      <c r="S67" s="19" t="e">
        <f t="shared" si="5"/>
        <v>#DIV/0!</v>
      </c>
      <c r="T67" s="19" t="e">
        <f t="shared" si="6"/>
        <v>#DIV/0!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 t="s">
        <v>36</v>
      </c>
      <c r="AA67" s="19">
        <f t="shared" si="13"/>
        <v>0</v>
      </c>
      <c r="AB67" s="20">
        <v>0</v>
      </c>
      <c r="AC67" s="22"/>
      <c r="AD67" s="1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103</v>
      </c>
      <c r="B68" s="19" t="s">
        <v>34</v>
      </c>
      <c r="C68" s="19"/>
      <c r="D68" s="19"/>
      <c r="E68" s="19"/>
      <c r="F68" s="19"/>
      <c r="G68" s="20">
        <v>0</v>
      </c>
      <c r="H68" s="19" t="e">
        <v>#N/A</v>
      </c>
      <c r="I68" s="19" t="s">
        <v>35</v>
      </c>
      <c r="J68" s="19"/>
      <c r="K68" s="19">
        <f t="shared" si="12"/>
        <v>0</v>
      </c>
      <c r="L68" s="19"/>
      <c r="M68" s="19"/>
      <c r="N68" s="19"/>
      <c r="O68" s="19">
        <f t="shared" si="4"/>
        <v>0</v>
      </c>
      <c r="P68" s="21"/>
      <c r="Q68" s="21"/>
      <c r="R68" s="19"/>
      <c r="S68" s="19" t="e">
        <f t="shared" si="5"/>
        <v>#DIV/0!</v>
      </c>
      <c r="T68" s="19" t="e">
        <f t="shared" si="6"/>
        <v>#DIV/0!</v>
      </c>
      <c r="U68" s="19">
        <v>0</v>
      </c>
      <c r="V68" s="19">
        <v>0</v>
      </c>
      <c r="W68" s="19">
        <v>0</v>
      </c>
      <c r="X68" s="19">
        <v>0</v>
      </c>
      <c r="Y68" s="19">
        <v>5.8</v>
      </c>
      <c r="Z68" s="19" t="s">
        <v>36</v>
      </c>
      <c r="AA68" s="19">
        <f t="shared" si="13"/>
        <v>0</v>
      </c>
      <c r="AB68" s="20">
        <v>0</v>
      </c>
      <c r="AC68" s="22"/>
      <c r="AD68" s="1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34</v>
      </c>
      <c r="C69" s="1">
        <v>579</v>
      </c>
      <c r="D69" s="1">
        <v>713</v>
      </c>
      <c r="E69" s="1">
        <v>929</v>
      </c>
      <c r="F69" s="1">
        <v>156</v>
      </c>
      <c r="G69" s="6">
        <v>0.25</v>
      </c>
      <c r="H69" s="1">
        <v>180</v>
      </c>
      <c r="I69" s="1" t="s">
        <v>35</v>
      </c>
      <c r="J69" s="1">
        <v>918</v>
      </c>
      <c r="K69" s="1">
        <f t="shared" si="12"/>
        <v>11</v>
      </c>
      <c r="L69" s="1"/>
      <c r="M69" s="1"/>
      <c r="N69" s="1">
        <v>2064</v>
      </c>
      <c r="O69" s="1">
        <f t="shared" si="4"/>
        <v>185.8</v>
      </c>
      <c r="P69" s="5">
        <f t="shared" ref="P69:P70" si="20">15*O69-N69-F69</f>
        <v>567</v>
      </c>
      <c r="Q69" s="5"/>
      <c r="R69" s="1"/>
      <c r="S69" s="1">
        <f t="shared" si="5"/>
        <v>14.999999999999998</v>
      </c>
      <c r="T69" s="1">
        <f t="shared" si="6"/>
        <v>11.948331539289558</v>
      </c>
      <c r="U69" s="1">
        <v>224.4</v>
      </c>
      <c r="V69" s="1">
        <v>169</v>
      </c>
      <c r="W69" s="1">
        <v>167.2</v>
      </c>
      <c r="X69" s="1">
        <v>180.2</v>
      </c>
      <c r="Y69" s="1">
        <v>215</v>
      </c>
      <c r="Z69" s="1"/>
      <c r="AA69" s="1">
        <f t="shared" si="13"/>
        <v>141.75</v>
      </c>
      <c r="AB69" s="6">
        <v>12</v>
      </c>
      <c r="AC69" s="10">
        <f t="shared" ref="AC69:AC72" si="21">MROUND(P69,AB69)/AB69</f>
        <v>47</v>
      </c>
      <c r="AD69" s="1">
        <f t="shared" ref="AD69:AD72" si="22">AC69*AB69*G69</f>
        <v>141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34</v>
      </c>
      <c r="C70" s="1">
        <v>546</v>
      </c>
      <c r="D70" s="1">
        <v>936</v>
      </c>
      <c r="E70" s="1">
        <v>1100</v>
      </c>
      <c r="F70" s="1">
        <v>169</v>
      </c>
      <c r="G70" s="6">
        <v>0.25</v>
      </c>
      <c r="H70" s="1">
        <v>180</v>
      </c>
      <c r="I70" s="1" t="s">
        <v>35</v>
      </c>
      <c r="J70" s="1">
        <v>1089</v>
      </c>
      <c r="K70" s="1">
        <f t="shared" ref="K70:K74" si="23">E70-J70</f>
        <v>11</v>
      </c>
      <c r="L70" s="1"/>
      <c r="M70" s="1"/>
      <c r="N70" s="1">
        <v>2100</v>
      </c>
      <c r="O70" s="1">
        <f t="shared" si="4"/>
        <v>220</v>
      </c>
      <c r="P70" s="5">
        <f t="shared" si="20"/>
        <v>1031</v>
      </c>
      <c r="Q70" s="5"/>
      <c r="R70" s="1"/>
      <c r="S70" s="1">
        <f t="shared" si="5"/>
        <v>15</v>
      </c>
      <c r="T70" s="1">
        <f t="shared" si="6"/>
        <v>10.313636363636364</v>
      </c>
      <c r="U70" s="1">
        <v>241.2</v>
      </c>
      <c r="V70" s="1">
        <v>190.8</v>
      </c>
      <c r="W70" s="1">
        <v>176.8</v>
      </c>
      <c r="X70" s="1">
        <v>186.6</v>
      </c>
      <c r="Y70" s="1">
        <v>209.4</v>
      </c>
      <c r="Z70" s="1"/>
      <c r="AA70" s="1">
        <f t="shared" si="13"/>
        <v>257.75</v>
      </c>
      <c r="AB70" s="6">
        <v>12</v>
      </c>
      <c r="AC70" s="10">
        <f t="shared" si="21"/>
        <v>86</v>
      </c>
      <c r="AD70" s="1">
        <f t="shared" si="22"/>
        <v>258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44</v>
      </c>
      <c r="C71" s="1">
        <v>656.1</v>
      </c>
      <c r="D71" s="1"/>
      <c r="E71" s="1">
        <v>56.7</v>
      </c>
      <c r="F71" s="1">
        <v>596.70000000000005</v>
      </c>
      <c r="G71" s="6">
        <v>1</v>
      </c>
      <c r="H71" s="1">
        <v>180</v>
      </c>
      <c r="I71" s="1" t="s">
        <v>35</v>
      </c>
      <c r="J71" s="1">
        <v>59.4</v>
      </c>
      <c r="K71" s="1">
        <f t="shared" si="23"/>
        <v>-2.6999999999999957</v>
      </c>
      <c r="L71" s="1"/>
      <c r="M71" s="1"/>
      <c r="N71" s="1">
        <v>0</v>
      </c>
      <c r="O71" s="1">
        <f t="shared" ref="O71:O74" si="24">E71/5</f>
        <v>11.34</v>
      </c>
      <c r="P71" s="5"/>
      <c r="Q71" s="5"/>
      <c r="R71" s="1"/>
      <c r="S71" s="1">
        <f t="shared" ref="S71:S74" si="25">(F71+N71+P71)/O71</f>
        <v>52.61904761904762</v>
      </c>
      <c r="T71" s="1">
        <f t="shared" ref="T71:T74" si="26">(F71+N71)/O71</f>
        <v>52.61904761904762</v>
      </c>
      <c r="U71" s="1">
        <v>4.32</v>
      </c>
      <c r="V71" s="1">
        <v>2.7</v>
      </c>
      <c r="W71" s="1">
        <v>2.16</v>
      </c>
      <c r="X71" s="1">
        <v>3.24</v>
      </c>
      <c r="Y71" s="1">
        <v>90.22</v>
      </c>
      <c r="Z71" s="23" t="s">
        <v>107</v>
      </c>
      <c r="AA71" s="1">
        <f t="shared" si="13"/>
        <v>0</v>
      </c>
      <c r="AB71" s="6">
        <v>2.7</v>
      </c>
      <c r="AC71" s="10">
        <f t="shared" si="21"/>
        <v>0</v>
      </c>
      <c r="AD71" s="1">
        <f t="shared" si="22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44</v>
      </c>
      <c r="C72" s="1"/>
      <c r="D72" s="1">
        <v>935</v>
      </c>
      <c r="E72" s="27">
        <f>695+E73</f>
        <v>1115</v>
      </c>
      <c r="F72" s="1">
        <v>240</v>
      </c>
      <c r="G72" s="6">
        <v>1</v>
      </c>
      <c r="H72" s="1">
        <v>180</v>
      </c>
      <c r="I72" s="1" t="s">
        <v>35</v>
      </c>
      <c r="J72" s="1">
        <v>695</v>
      </c>
      <c r="K72" s="1">
        <f t="shared" si="23"/>
        <v>420</v>
      </c>
      <c r="L72" s="1"/>
      <c r="M72" s="1"/>
      <c r="N72" s="1">
        <v>1375</v>
      </c>
      <c r="O72" s="1">
        <f t="shared" si="24"/>
        <v>223</v>
      </c>
      <c r="P72" s="5">
        <v>1800</v>
      </c>
      <c r="Q72" s="5"/>
      <c r="R72" s="1"/>
      <c r="S72" s="1">
        <f t="shared" si="25"/>
        <v>15.31390134529148</v>
      </c>
      <c r="T72" s="1">
        <f t="shared" si="26"/>
        <v>7.2421524663677133</v>
      </c>
      <c r="U72" s="1">
        <v>193</v>
      </c>
      <c r="V72" s="1">
        <v>176</v>
      </c>
      <c r="W72" s="1">
        <v>186</v>
      </c>
      <c r="X72" s="1">
        <v>124</v>
      </c>
      <c r="Y72" s="1">
        <v>66.2</v>
      </c>
      <c r="Z72" s="1" t="s">
        <v>109</v>
      </c>
      <c r="AA72" s="1">
        <f t="shared" si="13"/>
        <v>1800</v>
      </c>
      <c r="AB72" s="6">
        <v>5</v>
      </c>
      <c r="AC72" s="10">
        <f t="shared" si="21"/>
        <v>360</v>
      </c>
      <c r="AD72" s="1">
        <f t="shared" si="22"/>
        <v>1800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110</v>
      </c>
      <c r="B73" s="14" t="s">
        <v>44</v>
      </c>
      <c r="C73" s="14">
        <v>900</v>
      </c>
      <c r="D73" s="14"/>
      <c r="E73" s="27">
        <v>420</v>
      </c>
      <c r="F73" s="14"/>
      <c r="G73" s="15">
        <v>0</v>
      </c>
      <c r="H73" s="14" t="e">
        <v>#N/A</v>
      </c>
      <c r="I73" s="14" t="s">
        <v>59</v>
      </c>
      <c r="J73" s="14">
        <v>430</v>
      </c>
      <c r="K73" s="14">
        <f t="shared" si="23"/>
        <v>-10</v>
      </c>
      <c r="L73" s="14"/>
      <c r="M73" s="14"/>
      <c r="N73" s="14"/>
      <c r="O73" s="14">
        <f t="shared" si="24"/>
        <v>84</v>
      </c>
      <c r="P73" s="16"/>
      <c r="Q73" s="16"/>
      <c r="R73" s="14"/>
      <c r="S73" s="14">
        <f t="shared" si="25"/>
        <v>0</v>
      </c>
      <c r="T73" s="14">
        <f t="shared" si="26"/>
        <v>0</v>
      </c>
      <c r="U73" s="14">
        <v>193</v>
      </c>
      <c r="V73" s="14">
        <v>127</v>
      </c>
      <c r="W73" s="14">
        <v>0</v>
      </c>
      <c r="X73" s="14">
        <v>0</v>
      </c>
      <c r="Y73" s="14">
        <v>0</v>
      </c>
      <c r="Z73" s="14" t="s">
        <v>111</v>
      </c>
      <c r="AA73" s="14">
        <f t="shared" si="13"/>
        <v>0</v>
      </c>
      <c r="AB73" s="15">
        <v>0</v>
      </c>
      <c r="AC73" s="17"/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9" t="s">
        <v>112</v>
      </c>
      <c r="B74" s="19" t="s">
        <v>34</v>
      </c>
      <c r="C74" s="19"/>
      <c r="D74" s="19"/>
      <c r="E74" s="19"/>
      <c r="F74" s="19"/>
      <c r="G74" s="20">
        <v>0</v>
      </c>
      <c r="H74" s="19" t="e">
        <v>#N/A</v>
      </c>
      <c r="I74" s="19" t="s">
        <v>35</v>
      </c>
      <c r="J74" s="19"/>
      <c r="K74" s="19">
        <f t="shared" si="23"/>
        <v>0</v>
      </c>
      <c r="L74" s="19"/>
      <c r="M74" s="19"/>
      <c r="N74" s="19"/>
      <c r="O74" s="19">
        <f t="shared" si="24"/>
        <v>0</v>
      </c>
      <c r="P74" s="21"/>
      <c r="Q74" s="21"/>
      <c r="R74" s="19"/>
      <c r="S74" s="19" t="e">
        <f t="shared" si="25"/>
        <v>#DIV/0!</v>
      </c>
      <c r="T74" s="19" t="e">
        <f t="shared" si="26"/>
        <v>#DIV/0!</v>
      </c>
      <c r="U74" s="19">
        <v>0</v>
      </c>
      <c r="V74" s="19">
        <v>0</v>
      </c>
      <c r="W74" s="19">
        <v>0</v>
      </c>
      <c r="X74" s="19">
        <v>44</v>
      </c>
      <c r="Y74" s="19">
        <v>53.6</v>
      </c>
      <c r="Z74" s="19" t="s">
        <v>36</v>
      </c>
      <c r="AA74" s="19">
        <f t="shared" si="13"/>
        <v>0</v>
      </c>
      <c r="AB74" s="20">
        <v>0</v>
      </c>
      <c r="AC74" s="22"/>
      <c r="AD74" s="1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4" xr:uid="{9F2BBD94-70E0-4CE6-B633-D7C6FB1807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2024-05-30T10:05:25Z</dcterms:created>
  <dcterms:modified xsi:type="dcterms:W3CDTF">2024-06-05T12:08:03Z</dcterms:modified>
</cp:coreProperties>
</file>