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7CBD6AF3-EFB1-4CB3-A662-5689CA7ABE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6" i="1" l="1"/>
  <c r="AE94" i="1"/>
  <c r="AE65" i="1"/>
  <c r="F97" i="1"/>
  <c r="E97" i="1"/>
  <c r="R97" i="1" s="1"/>
  <c r="F95" i="1"/>
  <c r="E95" i="1"/>
  <c r="R95" i="1" s="1"/>
  <c r="AE33" i="1"/>
  <c r="F89" i="1"/>
  <c r="E89" i="1"/>
  <c r="F67" i="1"/>
  <c r="E67" i="1"/>
  <c r="R67" i="1" s="1"/>
  <c r="R7" i="1"/>
  <c r="R8" i="1"/>
  <c r="W8" i="1" s="1"/>
  <c r="R9" i="1"/>
  <c r="R10" i="1"/>
  <c r="W10" i="1" s="1"/>
  <c r="R11" i="1"/>
  <c r="S11" i="1" s="1"/>
  <c r="R12" i="1"/>
  <c r="W12" i="1" s="1"/>
  <c r="R13" i="1"/>
  <c r="R14" i="1"/>
  <c r="S14" i="1" s="1"/>
  <c r="R15" i="1"/>
  <c r="R16" i="1"/>
  <c r="W16" i="1" s="1"/>
  <c r="R17" i="1"/>
  <c r="R18" i="1"/>
  <c r="W18" i="1" s="1"/>
  <c r="R19" i="1"/>
  <c r="R20" i="1"/>
  <c r="W20" i="1" s="1"/>
  <c r="R21" i="1"/>
  <c r="R22" i="1"/>
  <c r="V22" i="1" s="1"/>
  <c r="R23" i="1"/>
  <c r="R24" i="1"/>
  <c r="R25" i="1"/>
  <c r="R26" i="1"/>
  <c r="W26" i="1" s="1"/>
  <c r="R27" i="1"/>
  <c r="R28" i="1"/>
  <c r="W28" i="1" s="1"/>
  <c r="R29" i="1"/>
  <c r="R30" i="1"/>
  <c r="R31" i="1"/>
  <c r="R32" i="1"/>
  <c r="W32" i="1" s="1"/>
  <c r="R33" i="1"/>
  <c r="R34" i="1"/>
  <c r="R35" i="1"/>
  <c r="S35" i="1" s="1"/>
  <c r="R36" i="1"/>
  <c r="W36" i="1" s="1"/>
  <c r="R37" i="1"/>
  <c r="R38" i="1"/>
  <c r="S38" i="1" s="1"/>
  <c r="R39" i="1"/>
  <c r="R40" i="1"/>
  <c r="W40" i="1" s="1"/>
  <c r="R41" i="1"/>
  <c r="S41" i="1" s="1"/>
  <c r="R42" i="1"/>
  <c r="W42" i="1" s="1"/>
  <c r="R43" i="1"/>
  <c r="R44" i="1"/>
  <c r="W44" i="1" s="1"/>
  <c r="R45" i="1"/>
  <c r="R46" i="1"/>
  <c r="V46" i="1" s="1"/>
  <c r="R47" i="1"/>
  <c r="S47" i="1" s="1"/>
  <c r="R48" i="1"/>
  <c r="W48" i="1" s="1"/>
  <c r="R49" i="1"/>
  <c r="S49" i="1" s="1"/>
  <c r="R50" i="1"/>
  <c r="W50" i="1" s="1"/>
  <c r="R51" i="1"/>
  <c r="R52" i="1"/>
  <c r="W52" i="1" s="1"/>
  <c r="R53" i="1"/>
  <c r="R54" i="1"/>
  <c r="S54" i="1" s="1"/>
  <c r="R55" i="1"/>
  <c r="R56" i="1"/>
  <c r="W56" i="1" s="1"/>
  <c r="R57" i="1"/>
  <c r="R58" i="1"/>
  <c r="R59" i="1"/>
  <c r="R60" i="1"/>
  <c r="W60" i="1" s="1"/>
  <c r="R61" i="1"/>
  <c r="R62" i="1"/>
  <c r="V62" i="1" s="1"/>
  <c r="R63" i="1"/>
  <c r="R64" i="1"/>
  <c r="W64" i="1" s="1"/>
  <c r="R65" i="1"/>
  <c r="R66" i="1"/>
  <c r="W66" i="1" s="1"/>
  <c r="R68" i="1"/>
  <c r="W68" i="1" s="1"/>
  <c r="R69" i="1"/>
  <c r="R70" i="1"/>
  <c r="V70" i="1" s="1"/>
  <c r="R71" i="1"/>
  <c r="R72" i="1"/>
  <c r="W72" i="1" s="1"/>
  <c r="R73" i="1"/>
  <c r="R74" i="1"/>
  <c r="W74" i="1" s="1"/>
  <c r="R75" i="1"/>
  <c r="R76" i="1"/>
  <c r="W76" i="1" s="1"/>
  <c r="R77" i="1"/>
  <c r="R78" i="1"/>
  <c r="V78" i="1" s="1"/>
  <c r="R79" i="1"/>
  <c r="R80" i="1"/>
  <c r="W80" i="1" s="1"/>
  <c r="R81" i="1"/>
  <c r="R82" i="1"/>
  <c r="W82" i="1" s="1"/>
  <c r="R83" i="1"/>
  <c r="R84" i="1"/>
  <c r="W84" i="1" s="1"/>
  <c r="R85" i="1"/>
  <c r="W85" i="1" s="1"/>
  <c r="R86" i="1"/>
  <c r="S86" i="1" s="1"/>
  <c r="R87" i="1"/>
  <c r="W87" i="1" s="1"/>
  <c r="R88" i="1"/>
  <c r="W88" i="1" s="1"/>
  <c r="R89" i="1"/>
  <c r="R90" i="1"/>
  <c r="S90" i="1" s="1"/>
  <c r="R91" i="1"/>
  <c r="W91" i="1" s="1"/>
  <c r="R92" i="1"/>
  <c r="W92" i="1" s="1"/>
  <c r="R93" i="1"/>
  <c r="W93" i="1" s="1"/>
  <c r="R94" i="1"/>
  <c r="R96" i="1"/>
  <c r="W96" i="1" s="1"/>
  <c r="R6" i="1"/>
  <c r="S6" i="1" s="1"/>
  <c r="AE19" i="1"/>
  <c r="AE21" i="1"/>
  <c r="AE22" i="1"/>
  <c r="AE26" i="1"/>
  <c r="AE27" i="1"/>
  <c r="AE28" i="1"/>
  <c r="AE31" i="1"/>
  <c r="AE36" i="1"/>
  <c r="AE37" i="1"/>
  <c r="AE39" i="1"/>
  <c r="AE40" i="1"/>
  <c r="AE42" i="1"/>
  <c r="AE44" i="1"/>
  <c r="AE45" i="1"/>
  <c r="AE46" i="1"/>
  <c r="AE50" i="1"/>
  <c r="AE59" i="1"/>
  <c r="AE60" i="1"/>
  <c r="AE61" i="1"/>
  <c r="AE62" i="1"/>
  <c r="AE63" i="1"/>
  <c r="AE68" i="1"/>
  <c r="AE70" i="1"/>
  <c r="AE76" i="1"/>
  <c r="AE77" i="1"/>
  <c r="AE78" i="1"/>
  <c r="AE79" i="1"/>
  <c r="AE80" i="1"/>
  <c r="AE81" i="1"/>
  <c r="AE82" i="1"/>
  <c r="AE83" i="1"/>
  <c r="AE84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W58" i="1" l="1"/>
  <c r="AE58" i="1"/>
  <c r="W34" i="1"/>
  <c r="V34" i="1"/>
  <c r="W24" i="1"/>
  <c r="V24" i="1"/>
  <c r="S95" i="1"/>
  <c r="AE95" i="1" s="1"/>
  <c r="V97" i="1"/>
  <c r="S66" i="1"/>
  <c r="AE66" i="1" s="1"/>
  <c r="S92" i="1"/>
  <c r="AE92" i="1" s="1"/>
  <c r="K95" i="1"/>
  <c r="K97" i="1"/>
  <c r="S67" i="1"/>
  <c r="AE67" i="1" s="1"/>
  <c r="S88" i="1"/>
  <c r="V88" i="1" s="1"/>
  <c r="S8" i="1"/>
  <c r="AE8" i="1" s="1"/>
  <c r="S12" i="1"/>
  <c r="AE12" i="1" s="1"/>
  <c r="S16" i="1"/>
  <c r="AE16" i="1" s="1"/>
  <c r="S18" i="1"/>
  <c r="AE18" i="1" s="1"/>
  <c r="S52" i="1"/>
  <c r="AE52" i="1" s="1"/>
  <c r="S56" i="1"/>
  <c r="AE56" i="1" s="1"/>
  <c r="S71" i="1"/>
  <c r="V71" i="1" s="1"/>
  <c r="S73" i="1"/>
  <c r="AE73" i="1" s="1"/>
  <c r="S75" i="1"/>
  <c r="V75" i="1" s="1"/>
  <c r="S7" i="1"/>
  <c r="AE7" i="1" s="1"/>
  <c r="S9" i="1"/>
  <c r="AE9" i="1" s="1"/>
  <c r="V11" i="1"/>
  <c r="S15" i="1"/>
  <c r="AE15" i="1" s="1"/>
  <c r="S17" i="1"/>
  <c r="AE17" i="1" s="1"/>
  <c r="S20" i="1"/>
  <c r="AE20" i="1" s="1"/>
  <c r="AE29" i="1"/>
  <c r="S48" i="1"/>
  <c r="AE48" i="1" s="1"/>
  <c r="S51" i="1"/>
  <c r="V51" i="1" s="1"/>
  <c r="S53" i="1"/>
  <c r="AE53" i="1" s="1"/>
  <c r="S55" i="1"/>
  <c r="V55" i="1" s="1"/>
  <c r="S57" i="1"/>
  <c r="AE57" i="1" s="1"/>
  <c r="S64" i="1"/>
  <c r="AE64" i="1" s="1"/>
  <c r="S69" i="1"/>
  <c r="AE69" i="1" s="1"/>
  <c r="S72" i="1"/>
  <c r="AE72" i="1" s="1"/>
  <c r="S74" i="1"/>
  <c r="V74" i="1" s="1"/>
  <c r="V87" i="1"/>
  <c r="V93" i="1"/>
  <c r="AE90" i="1"/>
  <c r="AE86" i="1"/>
  <c r="AE49" i="1"/>
  <c r="AE47" i="1"/>
  <c r="AE41" i="1"/>
  <c r="AE35" i="1"/>
  <c r="AE25" i="1"/>
  <c r="AE23" i="1"/>
  <c r="AE6" i="1"/>
  <c r="W97" i="1"/>
  <c r="W95" i="1"/>
  <c r="AE89" i="1"/>
  <c r="AE43" i="1"/>
  <c r="AE13" i="1"/>
  <c r="AE10" i="1"/>
  <c r="AE14" i="1"/>
  <c r="AE30" i="1"/>
  <c r="AE54" i="1"/>
  <c r="AE32" i="1"/>
  <c r="AE38" i="1"/>
  <c r="AE85" i="1"/>
  <c r="AE87" i="1"/>
  <c r="AE91" i="1"/>
  <c r="AE93" i="1"/>
  <c r="V94" i="1"/>
  <c r="V90" i="1"/>
  <c r="V86" i="1"/>
  <c r="V6" i="1"/>
  <c r="F5" i="1"/>
  <c r="W89" i="1"/>
  <c r="E5" i="1"/>
  <c r="K67" i="1"/>
  <c r="V82" i="1"/>
  <c r="V50" i="1"/>
  <c r="V42" i="1"/>
  <c r="V26" i="1"/>
  <c r="V10" i="1"/>
  <c r="W94" i="1"/>
  <c r="W86" i="1"/>
  <c r="W78" i="1"/>
  <c r="W70" i="1"/>
  <c r="W62" i="1"/>
  <c r="W54" i="1"/>
  <c r="W46" i="1"/>
  <c r="W38" i="1"/>
  <c r="W30" i="1"/>
  <c r="W22" i="1"/>
  <c r="W14" i="1"/>
  <c r="W6" i="1"/>
  <c r="W90" i="1"/>
  <c r="W83" i="1"/>
  <c r="V83" i="1"/>
  <c r="W81" i="1"/>
  <c r="V81" i="1"/>
  <c r="W79" i="1"/>
  <c r="V79" i="1"/>
  <c r="W77" i="1"/>
  <c r="V77" i="1"/>
  <c r="W75" i="1"/>
  <c r="W73" i="1"/>
  <c r="W71" i="1"/>
  <c r="W69" i="1"/>
  <c r="W67" i="1"/>
  <c r="W65" i="1"/>
  <c r="V65" i="1"/>
  <c r="W63" i="1"/>
  <c r="V63" i="1"/>
  <c r="W61" i="1"/>
  <c r="V61" i="1"/>
  <c r="W59" i="1"/>
  <c r="V59" i="1"/>
  <c r="W57" i="1"/>
  <c r="W55" i="1"/>
  <c r="W53" i="1"/>
  <c r="W51" i="1"/>
  <c r="W49" i="1"/>
  <c r="V49" i="1"/>
  <c r="W47" i="1"/>
  <c r="V47" i="1"/>
  <c r="W45" i="1"/>
  <c r="V45" i="1"/>
  <c r="W43" i="1"/>
  <c r="V43" i="1"/>
  <c r="W41" i="1"/>
  <c r="V41" i="1"/>
  <c r="W39" i="1"/>
  <c r="V39" i="1"/>
  <c r="W37" i="1"/>
  <c r="V37" i="1"/>
  <c r="W35" i="1"/>
  <c r="V35" i="1"/>
  <c r="W33" i="1"/>
  <c r="V33" i="1"/>
  <c r="W31" i="1"/>
  <c r="V31" i="1"/>
  <c r="W29" i="1"/>
  <c r="W27" i="1"/>
  <c r="V27" i="1"/>
  <c r="W25" i="1"/>
  <c r="V25" i="1"/>
  <c r="W23" i="1"/>
  <c r="V23" i="1"/>
  <c r="W21" i="1"/>
  <c r="V21" i="1"/>
  <c r="W19" i="1"/>
  <c r="V19" i="1"/>
  <c r="W17" i="1"/>
  <c r="W15" i="1"/>
  <c r="W13" i="1"/>
  <c r="V13" i="1"/>
  <c r="W11" i="1"/>
  <c r="W9" i="1"/>
  <c r="W7" i="1"/>
  <c r="V89" i="1"/>
  <c r="V85" i="1"/>
  <c r="V96" i="1"/>
  <c r="V84" i="1"/>
  <c r="V80" i="1"/>
  <c r="V76" i="1"/>
  <c r="V68" i="1"/>
  <c r="V60" i="1"/>
  <c r="V44" i="1"/>
  <c r="V40" i="1"/>
  <c r="V36" i="1"/>
  <c r="V28" i="1"/>
  <c r="R5" i="1"/>
  <c r="V66" i="1" l="1"/>
  <c r="V7" i="1"/>
  <c r="V57" i="1"/>
  <c r="V48" i="1"/>
  <c r="AE88" i="1"/>
  <c r="V20" i="1"/>
  <c r="V53" i="1"/>
  <c r="AE97" i="1"/>
  <c r="AE34" i="1"/>
  <c r="AE24" i="1"/>
  <c r="V16" i="1"/>
  <c r="V52" i="1"/>
  <c r="V17" i="1"/>
  <c r="V73" i="1"/>
  <c r="V58" i="1"/>
  <c r="K5" i="1"/>
  <c r="AE11" i="1"/>
  <c r="V12" i="1"/>
  <c r="V92" i="1"/>
  <c r="V67" i="1"/>
  <c r="AE74" i="1"/>
  <c r="S5" i="1"/>
  <c r="AE51" i="1"/>
  <c r="AE55" i="1"/>
  <c r="AE71" i="1"/>
  <c r="AE75" i="1"/>
  <c r="V8" i="1"/>
  <c r="V9" i="1"/>
  <c r="V15" i="1"/>
  <c r="V29" i="1"/>
  <c r="V69" i="1"/>
  <c r="V14" i="1"/>
  <c r="V38" i="1"/>
  <c r="V32" i="1"/>
  <c r="V56" i="1"/>
  <c r="V64" i="1"/>
  <c r="V72" i="1"/>
  <c r="V91" i="1"/>
  <c r="V95" i="1"/>
  <c r="V18" i="1"/>
  <c r="V30" i="1"/>
  <c r="V54" i="1"/>
  <c r="AE5" i="1" l="1"/>
</calcChain>
</file>

<file path=xl/sharedStrings.xml><?xml version="1.0" encoding="utf-8"?>
<sst xmlns="http://schemas.openxmlformats.org/spreadsheetml/2006/main" count="372" uniqueCount="148">
  <si>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</si>
  <si>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</si>
  <si>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</si>
  <si>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</si>
  <si>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</si>
  <si>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</si>
  <si>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</si>
  <si>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</si>
  <si>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</si>
  <si>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</si>
  <si>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</si>
  <si>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</si>
  <si>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</si>
  <si>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</si>
  <si>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</si>
  <si>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</si>
  <si>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</si>
  <si>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</si>
  <si>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</si>
  <si>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</si>
  <si>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</si>
  <si>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</si>
  <si>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</si>
  <si>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28,05,</t>
  </si>
  <si>
    <t>01,06,(1)</t>
  </si>
  <si>
    <t>01,06,(2)</t>
  </si>
  <si>
    <t>30,05,</t>
  </si>
  <si>
    <t>29,05,</t>
  </si>
  <si>
    <t>23,05,</t>
  </si>
  <si>
    <t>22,05,</t>
  </si>
  <si>
    <t>16,05,</t>
  </si>
  <si>
    <t>15,05,</t>
  </si>
  <si>
    <t>09,05,</t>
  </si>
  <si>
    <t xml:space="preserve"> 278  Сосиски Сочинки с сочным окороком, МГС 0.4кг,   ПОКОМ</t>
  </si>
  <si>
    <t>шт</t>
  </si>
  <si>
    <t xml:space="preserve"> 307  Колбаса Сервелат Мясорубский с мелкорубленным окороком 0,35 кг срез ТМ Стародворье   Поком</t>
  </si>
  <si>
    <t xml:space="preserve"> 330  Колбаса вареная Филейская ТМ Вязанка ТС Классическая ВЕС  ПОКОМ</t>
  </si>
  <si>
    <t>кг</t>
  </si>
  <si>
    <t xml:space="preserve"> 339  Колбаса вареная Филейская ТМ Вязанка ТС Классическая, 0,40 кг.  ПОКОМ</t>
  </si>
  <si>
    <t>005  Колбаса Докторская ГОСТ, Вязанка вектор,ВЕС. ПОКОМ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</si>
  <si>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</si>
  <si>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</si>
  <si>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</si>
  <si>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</si>
  <si>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</si>
  <si>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</si>
  <si>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</si>
  <si>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</si>
  <si>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</si>
  <si>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</si>
  <si>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</si>
  <si>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</si>
  <si>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</si>
  <si>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</si>
  <si>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</si>
  <si>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24,05,24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</si>
  <si>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</si>
  <si>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</si>
  <si>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</si>
  <si>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</si>
  <si>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</si>
  <si>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</si>
  <si>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</si>
  <si>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</si>
  <si>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</si>
  <si>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</si>
  <si>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</si>
  <si>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</si>
  <si>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</si>
  <si>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</si>
  <si>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</si>
  <si>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</si>
  <si>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</si>
  <si>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</si>
  <si>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</si>
  <si>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</si>
  <si>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</si>
  <si>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</si>
  <si>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</si>
  <si>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</si>
  <si>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</si>
  <si>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</si>
  <si>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</si>
  <si>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</si>
  <si>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</si>
  <si>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</si>
  <si>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</si>
  <si>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</si>
  <si>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</si>
  <si>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</si>
  <si>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</si>
  <si>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</si>
  <si>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</si>
  <si>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</si>
  <si>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</si>
  <si>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23,05,24 филиал обнулил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</si>
  <si>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</si>
  <si>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</si>
  <si>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</si>
  <si>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</si>
  <si>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</si>
  <si>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</si>
  <si>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</si>
  <si>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322 Сосиски Сочинки с сыром ТМ Стародворье в оболочке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</si>
  <si>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</si>
  <si>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</si>
  <si>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</si>
  <si>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</si>
  <si>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</si>
  <si>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 / 24,05,24 филиал обнулил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</si>
  <si>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</si>
  <si>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</si>
  <si>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</si>
  <si>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</si>
  <si>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нет потребности (филиал обнуляет заказы)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</si>
  <si>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</si>
  <si>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</si>
  <si>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</si>
  <si>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</si>
  <si>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</si>
  <si>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</si>
  <si>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</si>
  <si>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</si>
  <si>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</si>
  <si>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</si>
  <si>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</si>
  <si>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</si>
  <si>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</si>
  <si>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</si>
  <si>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</si>
  <si>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</si>
  <si>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завод не отгрузил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</si>
  <si>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</si>
  <si>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</si>
  <si>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</si>
  <si>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</si>
  <si>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</si>
  <si>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24,05,24 филиал обнулил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</si>
  <si>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</si>
  <si>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</si>
  <si>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</si>
  <si>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</si>
  <si>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</si>
  <si>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</si>
  <si>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494 Ветчина Балыкбургская ТМ Баварушка с мраморным балыком в вакуумн упаковке 0,1 кг нарезка.  Поком</t>
  </si>
  <si>
    <t>495 Колбаса Докторская Филейная ТМ Особый рецепт в оболочке полиамид большой батон.  Поком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</si>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</sst>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7109375" customWidth="1"/>
    <col min="10" max="11" width="6.5703125" customWidth="1"/>
    <col min="12" max="13" width="0.85546875" customWidth="1"/>
    <col min="14" max="20" width="6.5703125" customWidth="1"/>
    <col min="21" max="21" width="21.42578125" customWidth="1"/>
    <col min="22" max="23" width="5" customWidth="1"/>
    <col min="24" max="29" width="7" customWidth="1"/>
    <col min="30" max="30" width="34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146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147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51263.087999999989</v>
      </c>
      <c r="F5" s="4">
        <f>SUM(F6:F495)</f>
        <v>41900.167999999983</v>
      </c>
      <c r="G5" s="6"/>
      <c r="H5" s="1"/>
      <c r="I5" s="1"/>
      <c r="J5" s="4">
        <f t="shared" ref="J5:T5" si="0">SUM(J6:J495)</f>
        <v>44026.083000000006</v>
      </c>
      <c r="K5" s="4">
        <f t="shared" si="0"/>
        <v>7237.0049999999992</v>
      </c>
      <c r="L5" s="4">
        <f t="shared" si="0"/>
        <v>0</v>
      </c>
      <c r="M5" s="4">
        <f t="shared" si="0"/>
        <v>0</v>
      </c>
      <c r="N5" s="4">
        <f t="shared" si="0"/>
        <v>15599.433000000001</v>
      </c>
      <c r="O5" s="4">
        <f t="shared" si="0"/>
        <v>9800</v>
      </c>
      <c r="P5" s="4">
        <f t="shared" si="0"/>
        <v>5400</v>
      </c>
      <c r="Q5" s="4">
        <f t="shared" si="0"/>
        <v>19222.265800000001</v>
      </c>
      <c r="R5" s="4">
        <f t="shared" si="0"/>
        <v>10252.617600000001</v>
      </c>
      <c r="S5" s="4">
        <f t="shared" si="0"/>
        <v>17764.397399999998</v>
      </c>
      <c r="T5" s="4">
        <f t="shared" si="0"/>
        <v>0</v>
      </c>
      <c r="U5" s="1"/>
      <c r="V5" s="1"/>
      <c r="W5" s="1"/>
      <c r="X5" s="4">
        <f t="shared" ref="X5:AC5" si="1">SUM(X6:X495)</f>
        <v>10179.664200000003</v>
      </c>
      <c r="Y5" s="4">
        <f t="shared" si="1"/>
        <v>9279.7469999999994</v>
      </c>
      <c r="Z5" s="4">
        <f t="shared" si="1"/>
        <v>8810.3243999999995</v>
      </c>
      <c r="AA5" s="4">
        <f t="shared" si="1"/>
        <v>8455.2454000000034</v>
      </c>
      <c r="AB5" s="4">
        <f t="shared" si="1"/>
        <v>7836.1619999999994</v>
      </c>
      <c r="AC5" s="4">
        <f t="shared" si="1"/>
        <v>7260.6079999999974</v>
      </c>
      <c r="AD5" s="1"/>
      <c r="AE5" s="4">
        <f>SUM(AE6:AE495)</f>
        <v>14823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33</v>
      </c>
      <c r="B6" s="1" t="s">
        <v>34</v>
      </c>
      <c r="C6" s="1">
        <v>860</v>
      </c>
      <c r="D6" s="1">
        <v>254</v>
      </c>
      <c r="E6" s="1">
        <v>890</v>
      </c>
      <c r="F6" s="1">
        <v>-2</v>
      </c>
      <c r="G6" s="6">
        <v>0.4</v>
      </c>
      <c r="H6" s="1">
        <v>45</v>
      </c>
      <c r="I6" s="1" t="s">
        <v>40</v>
      </c>
      <c r="J6" s="1">
        <v>900</v>
      </c>
      <c r="K6" s="1">
        <f t="shared" ref="K6:K37" si="2">E6-J6</f>
        <v>-10</v>
      </c>
      <c r="L6" s="1"/>
      <c r="M6" s="1"/>
      <c r="N6" s="1">
        <v>600</v>
      </c>
      <c r="O6" s="1"/>
      <c r="P6" s="1"/>
      <c r="Q6" s="1">
        <v>659</v>
      </c>
      <c r="R6" s="1">
        <f>E6/5</f>
        <v>178</v>
      </c>
      <c r="S6" s="5">
        <f>11*R6-Q6-P6-O6-N6-F6</f>
        <v>701</v>
      </c>
      <c r="T6" s="5"/>
      <c r="U6" s="1"/>
      <c r="V6" s="1">
        <f>(F6+N6+O6+P6+Q6+S6)/R6</f>
        <v>11</v>
      </c>
      <c r="W6" s="1">
        <f>(F6+N6+O6+P6+Q6)/R6</f>
        <v>7.0617977528089888</v>
      </c>
      <c r="X6" s="1">
        <v>157.80000000000001</v>
      </c>
      <c r="Y6" s="1">
        <v>156.19999999999999</v>
      </c>
      <c r="Z6" s="1">
        <v>134.19999999999999</v>
      </c>
      <c r="AA6" s="1">
        <v>135.6</v>
      </c>
      <c r="AB6" s="1">
        <v>122.4</v>
      </c>
      <c r="AC6" s="1">
        <v>98.4</v>
      </c>
      <c r="AD6" s="1"/>
      <c r="AE6" s="1">
        <f>ROUND(S6*G6,0)</f>
        <v>280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35</v>
      </c>
      <c r="B7" s="1" t="s">
        <v>34</v>
      </c>
      <c r="C7" s="1">
        <v>335</v>
      </c>
      <c r="D7" s="1">
        <v>222</v>
      </c>
      <c r="E7" s="1">
        <v>339</v>
      </c>
      <c r="F7" s="1">
        <v>172</v>
      </c>
      <c r="G7" s="6">
        <v>0.35</v>
      </c>
      <c r="H7" s="1">
        <v>40</v>
      </c>
      <c r="I7" s="1" t="s">
        <v>40</v>
      </c>
      <c r="J7" s="1">
        <v>338</v>
      </c>
      <c r="K7" s="1">
        <f t="shared" si="2"/>
        <v>1</v>
      </c>
      <c r="L7" s="1"/>
      <c r="M7" s="1"/>
      <c r="N7" s="1">
        <v>115.2</v>
      </c>
      <c r="O7" s="1"/>
      <c r="P7" s="1"/>
      <c r="Q7" s="1">
        <v>275.8</v>
      </c>
      <c r="R7" s="1">
        <f t="shared" ref="R7:R70" si="3">E7/5</f>
        <v>67.8</v>
      </c>
      <c r="S7" s="5">
        <f t="shared" ref="S7:S18" si="4">11*R7-Q7-P7-O7-N7-F7</f>
        <v>182.79999999999995</v>
      </c>
      <c r="T7" s="5"/>
      <c r="U7" s="1"/>
      <c r="V7" s="1">
        <f t="shared" ref="V7:V70" si="5">(F7+N7+O7+P7+Q7+S7)/R7</f>
        <v>11</v>
      </c>
      <c r="W7" s="1">
        <f t="shared" ref="W7:W70" si="6">(F7+N7+O7+P7+Q7)/R7</f>
        <v>8.3038348082595874</v>
      </c>
      <c r="X7" s="1">
        <v>62.6</v>
      </c>
      <c r="Y7" s="1">
        <v>57.2</v>
      </c>
      <c r="Z7" s="1">
        <v>60.6</v>
      </c>
      <c r="AA7" s="1">
        <v>63.2</v>
      </c>
      <c r="AB7" s="1">
        <v>68</v>
      </c>
      <c r="AC7" s="1">
        <v>69.8</v>
      </c>
      <c r="AD7" s="1"/>
      <c r="AE7" s="1">
        <f t="shared" ref="AE7:AE65" si="7">ROUND(S7*G7,0)</f>
        <v>64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" t="s">
        <v>37</v>
      </c>
      <c r="C8" s="1">
        <v>255.19499999999999</v>
      </c>
      <c r="D8" s="1">
        <v>232.32499999999999</v>
      </c>
      <c r="E8" s="1">
        <v>220.61500000000001</v>
      </c>
      <c r="F8" s="1">
        <v>142.49299999999999</v>
      </c>
      <c r="G8" s="6">
        <v>1</v>
      </c>
      <c r="H8" s="1">
        <v>55</v>
      </c>
      <c r="I8" s="1" t="s">
        <v>40</v>
      </c>
      <c r="J8" s="1">
        <v>241.30500000000001</v>
      </c>
      <c r="K8" s="1">
        <f t="shared" si="2"/>
        <v>-20.689999999999998</v>
      </c>
      <c r="L8" s="1"/>
      <c r="M8" s="1"/>
      <c r="N8" s="1">
        <v>320</v>
      </c>
      <c r="O8" s="1"/>
      <c r="P8" s="1"/>
      <c r="Q8" s="1">
        <v>0</v>
      </c>
      <c r="R8" s="1">
        <f t="shared" si="3"/>
        <v>44.123000000000005</v>
      </c>
      <c r="S8" s="5">
        <f t="shared" si="4"/>
        <v>22.86000000000007</v>
      </c>
      <c r="T8" s="5"/>
      <c r="U8" s="1"/>
      <c r="V8" s="1">
        <f t="shared" si="5"/>
        <v>11</v>
      </c>
      <c r="W8" s="1">
        <f t="shared" si="6"/>
        <v>10.481902862452689</v>
      </c>
      <c r="X8" s="1">
        <v>51.125799999999998</v>
      </c>
      <c r="Y8" s="1">
        <v>60.427</v>
      </c>
      <c r="Z8" s="1">
        <v>47.583799999999997</v>
      </c>
      <c r="AA8" s="1">
        <v>42.4756</v>
      </c>
      <c r="AB8" s="1">
        <v>41.8782</v>
      </c>
      <c r="AC8" s="1">
        <v>46.958599999999997</v>
      </c>
      <c r="AD8" s="1"/>
      <c r="AE8" s="1">
        <f t="shared" si="7"/>
        <v>23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38</v>
      </c>
      <c r="B9" s="1" t="s">
        <v>34</v>
      </c>
      <c r="C9" s="1">
        <v>255</v>
      </c>
      <c r="D9" s="1">
        <v>3</v>
      </c>
      <c r="E9" s="1">
        <v>138</v>
      </c>
      <c r="F9" s="1">
        <v>95</v>
      </c>
      <c r="G9" s="6">
        <v>0.4</v>
      </c>
      <c r="H9" s="1">
        <v>50</v>
      </c>
      <c r="I9" s="1" t="s">
        <v>40</v>
      </c>
      <c r="J9" s="1">
        <v>142</v>
      </c>
      <c r="K9" s="1">
        <f t="shared" si="2"/>
        <v>-4</v>
      </c>
      <c r="L9" s="1"/>
      <c r="M9" s="1"/>
      <c r="N9" s="1">
        <v>0</v>
      </c>
      <c r="O9" s="1"/>
      <c r="P9" s="1"/>
      <c r="Q9" s="1">
        <v>120</v>
      </c>
      <c r="R9" s="1">
        <f t="shared" si="3"/>
        <v>27.6</v>
      </c>
      <c r="S9" s="5">
        <f t="shared" si="4"/>
        <v>88.600000000000023</v>
      </c>
      <c r="T9" s="5"/>
      <c r="U9" s="1"/>
      <c r="V9" s="1">
        <f t="shared" si="5"/>
        <v>11</v>
      </c>
      <c r="W9" s="1">
        <f t="shared" si="6"/>
        <v>7.7898550724637676</v>
      </c>
      <c r="X9" s="1">
        <v>27</v>
      </c>
      <c r="Y9" s="1">
        <v>17.399999999999999</v>
      </c>
      <c r="Z9" s="1">
        <v>15</v>
      </c>
      <c r="AA9" s="1">
        <v>14.2</v>
      </c>
      <c r="AB9" s="1">
        <v>18</v>
      </c>
      <c r="AC9" s="1">
        <v>30</v>
      </c>
      <c r="AD9" s="1"/>
      <c r="AE9" s="1">
        <f t="shared" si="7"/>
        <v>35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37</v>
      </c>
      <c r="C10" s="1">
        <v>245.94300000000001</v>
      </c>
      <c r="D10" s="1">
        <v>277.25700000000001</v>
      </c>
      <c r="E10" s="1">
        <v>183.13200000000001</v>
      </c>
      <c r="F10" s="1">
        <v>181.01900000000001</v>
      </c>
      <c r="G10" s="6">
        <v>1</v>
      </c>
      <c r="H10" s="1">
        <v>50</v>
      </c>
      <c r="I10" s="1" t="s">
        <v>40</v>
      </c>
      <c r="J10" s="1">
        <v>164.65</v>
      </c>
      <c r="K10" s="1">
        <f t="shared" si="2"/>
        <v>18.481999999999999</v>
      </c>
      <c r="L10" s="1"/>
      <c r="M10" s="1"/>
      <c r="N10" s="1">
        <v>400</v>
      </c>
      <c r="O10" s="1"/>
      <c r="P10" s="1"/>
      <c r="Q10" s="1">
        <v>0</v>
      </c>
      <c r="R10" s="1">
        <f t="shared" si="3"/>
        <v>36.626400000000004</v>
      </c>
      <c r="S10" s="5"/>
      <c r="T10" s="5"/>
      <c r="U10" s="1"/>
      <c r="V10" s="1">
        <f t="shared" si="5"/>
        <v>15.863393617718366</v>
      </c>
      <c r="W10" s="1">
        <f t="shared" si="6"/>
        <v>15.863393617718366</v>
      </c>
      <c r="X10" s="1">
        <v>54.733800000000002</v>
      </c>
      <c r="Y10" s="1">
        <v>83.224400000000003</v>
      </c>
      <c r="Z10" s="1">
        <v>63.022399999999998</v>
      </c>
      <c r="AA10" s="1">
        <v>50.9968</v>
      </c>
      <c r="AB10" s="1">
        <v>41.999200000000002</v>
      </c>
      <c r="AC10" s="1">
        <v>47.632599999999996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37</v>
      </c>
      <c r="C11" s="1">
        <v>105.834</v>
      </c>
      <c r="D11" s="1">
        <v>1.655</v>
      </c>
      <c r="E11" s="1">
        <v>90.570999999999998</v>
      </c>
      <c r="F11" s="1"/>
      <c r="G11" s="6">
        <v>1</v>
      </c>
      <c r="H11" s="1">
        <v>30</v>
      </c>
      <c r="I11" s="1" t="s">
        <v>42</v>
      </c>
      <c r="J11" s="1">
        <v>114.361</v>
      </c>
      <c r="K11" s="1">
        <f t="shared" si="2"/>
        <v>-23.790000000000006</v>
      </c>
      <c r="L11" s="1"/>
      <c r="M11" s="1"/>
      <c r="N11" s="1">
        <v>0</v>
      </c>
      <c r="O11" s="1"/>
      <c r="P11" s="1"/>
      <c r="Q11" s="1">
        <v>69.704999999999984</v>
      </c>
      <c r="R11" s="1">
        <f t="shared" si="3"/>
        <v>18.1142</v>
      </c>
      <c r="S11" s="5">
        <f>10*R11-Q11-P11-O11-N11-F11</f>
        <v>111.43700000000001</v>
      </c>
      <c r="T11" s="5"/>
      <c r="U11" s="1"/>
      <c r="V11" s="1">
        <f t="shared" si="5"/>
        <v>10</v>
      </c>
      <c r="W11" s="1">
        <f t="shared" si="6"/>
        <v>3.8480860319528318</v>
      </c>
      <c r="X11" s="1">
        <v>14.548</v>
      </c>
      <c r="Y11" s="1">
        <v>7.2989999999999986</v>
      </c>
      <c r="Z11" s="1">
        <v>9.7754000000000012</v>
      </c>
      <c r="AA11" s="1">
        <v>24.831800000000001</v>
      </c>
      <c r="AB11" s="1">
        <v>26.8264</v>
      </c>
      <c r="AC11" s="1">
        <v>18.631399999999999</v>
      </c>
      <c r="AD11" s="1" t="s">
        <v>43</v>
      </c>
      <c r="AE11" s="1">
        <f t="shared" si="7"/>
        <v>111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37</v>
      </c>
      <c r="C12" s="1">
        <v>259.09300000000002</v>
      </c>
      <c r="D12" s="1">
        <v>422.57400000000001</v>
      </c>
      <c r="E12" s="1">
        <v>416.38099999999997</v>
      </c>
      <c r="F12" s="1">
        <v>133.14099999999999</v>
      </c>
      <c r="G12" s="6">
        <v>1</v>
      </c>
      <c r="H12" s="1">
        <v>45</v>
      </c>
      <c r="I12" s="1" t="s">
        <v>40</v>
      </c>
      <c r="J12" s="1">
        <v>406.05</v>
      </c>
      <c r="K12" s="1">
        <f t="shared" si="2"/>
        <v>10.33099999999996</v>
      </c>
      <c r="L12" s="1"/>
      <c r="M12" s="1"/>
      <c r="N12" s="1">
        <v>450</v>
      </c>
      <c r="O12" s="1"/>
      <c r="P12" s="1"/>
      <c r="Q12" s="1">
        <v>73.817000000000007</v>
      </c>
      <c r="R12" s="1">
        <f t="shared" si="3"/>
        <v>83.276199999999989</v>
      </c>
      <c r="S12" s="5">
        <f t="shared" si="4"/>
        <v>259.08019999999988</v>
      </c>
      <c r="T12" s="5"/>
      <c r="U12" s="1"/>
      <c r="V12" s="1">
        <f t="shared" si="5"/>
        <v>11</v>
      </c>
      <c r="W12" s="1">
        <f t="shared" si="6"/>
        <v>7.8889046330163968</v>
      </c>
      <c r="X12" s="1">
        <v>80.231799999999993</v>
      </c>
      <c r="Y12" s="1">
        <v>81.399199999999993</v>
      </c>
      <c r="Z12" s="1">
        <v>65.000599999999991</v>
      </c>
      <c r="AA12" s="1">
        <v>43.313400000000001</v>
      </c>
      <c r="AB12" s="1">
        <v>36.032600000000002</v>
      </c>
      <c r="AC12" s="1">
        <v>68.532200000000003</v>
      </c>
      <c r="AD12" s="1"/>
      <c r="AE12" s="1">
        <f t="shared" si="7"/>
        <v>259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616.60900000000004</v>
      </c>
      <c r="D13" s="1">
        <v>459.71</v>
      </c>
      <c r="E13" s="1">
        <v>663.72900000000004</v>
      </c>
      <c r="F13" s="1">
        <v>152.209</v>
      </c>
      <c r="G13" s="6">
        <v>1</v>
      </c>
      <c r="H13" s="1">
        <v>45</v>
      </c>
      <c r="I13" s="1" t="s">
        <v>40</v>
      </c>
      <c r="J13" s="1">
        <v>700.3</v>
      </c>
      <c r="K13" s="1">
        <f t="shared" si="2"/>
        <v>-36.570999999999913</v>
      </c>
      <c r="L13" s="1"/>
      <c r="M13" s="1"/>
      <c r="N13" s="1">
        <v>450</v>
      </c>
      <c r="O13" s="1"/>
      <c r="P13" s="1">
        <v>400</v>
      </c>
      <c r="Q13" s="1">
        <v>599.61140000000023</v>
      </c>
      <c r="R13" s="1">
        <f t="shared" si="3"/>
        <v>132.7458</v>
      </c>
      <c r="S13" s="5"/>
      <c r="T13" s="5"/>
      <c r="U13" s="1"/>
      <c r="V13" s="1">
        <f t="shared" si="5"/>
        <v>12.066825466417772</v>
      </c>
      <c r="W13" s="1">
        <f t="shared" si="6"/>
        <v>12.066825466417772</v>
      </c>
      <c r="X13" s="1">
        <v>178.43360000000001</v>
      </c>
      <c r="Y13" s="1">
        <v>142.114</v>
      </c>
      <c r="Z13" s="1">
        <v>121.1396</v>
      </c>
      <c r="AA13" s="1">
        <v>114.0008</v>
      </c>
      <c r="AB13" s="1">
        <v>107.7684</v>
      </c>
      <c r="AC13" s="1">
        <v>98.433599999999998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56.545999999999999</v>
      </c>
      <c r="D14" s="1">
        <v>39.801000000000002</v>
      </c>
      <c r="E14" s="1">
        <v>43.115000000000002</v>
      </c>
      <c r="F14" s="1">
        <v>44.393000000000001</v>
      </c>
      <c r="G14" s="6">
        <v>1</v>
      </c>
      <c r="H14" s="1">
        <v>40</v>
      </c>
      <c r="I14" s="1" t="s">
        <v>40</v>
      </c>
      <c r="J14" s="1">
        <v>44.35</v>
      </c>
      <c r="K14" s="1">
        <f t="shared" si="2"/>
        <v>-1.2349999999999994</v>
      </c>
      <c r="L14" s="1"/>
      <c r="M14" s="1"/>
      <c r="N14" s="1">
        <v>0</v>
      </c>
      <c r="O14" s="1"/>
      <c r="P14" s="1"/>
      <c r="Q14" s="1">
        <v>0</v>
      </c>
      <c r="R14" s="1">
        <f t="shared" si="3"/>
        <v>8.6230000000000011</v>
      </c>
      <c r="S14" s="5">
        <f t="shared" si="4"/>
        <v>50.460000000000008</v>
      </c>
      <c r="T14" s="5"/>
      <c r="U14" s="1"/>
      <c r="V14" s="1">
        <f t="shared" si="5"/>
        <v>11</v>
      </c>
      <c r="W14" s="1">
        <f t="shared" si="6"/>
        <v>5.1482082801809108</v>
      </c>
      <c r="X14" s="1">
        <v>6.3902000000000001</v>
      </c>
      <c r="Y14" s="1">
        <v>6.2281999999999993</v>
      </c>
      <c r="Z14" s="1">
        <v>7.9398</v>
      </c>
      <c r="AA14" s="1">
        <v>7.6784000000000008</v>
      </c>
      <c r="AB14" s="1">
        <v>6.0552000000000001</v>
      </c>
      <c r="AC14" s="1">
        <v>7.3805999999999994</v>
      </c>
      <c r="AD14" s="1"/>
      <c r="AE14" s="1">
        <f t="shared" si="7"/>
        <v>50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34</v>
      </c>
      <c r="C15" s="1">
        <v>451</v>
      </c>
      <c r="D15" s="1">
        <v>714</v>
      </c>
      <c r="E15" s="1">
        <v>640</v>
      </c>
      <c r="F15" s="1">
        <v>419</v>
      </c>
      <c r="G15" s="6">
        <v>0.45</v>
      </c>
      <c r="H15" s="1">
        <v>45</v>
      </c>
      <c r="I15" s="1" t="s">
        <v>40</v>
      </c>
      <c r="J15" s="1">
        <v>661</v>
      </c>
      <c r="K15" s="1">
        <f t="shared" si="2"/>
        <v>-21</v>
      </c>
      <c r="L15" s="1"/>
      <c r="M15" s="1"/>
      <c r="N15" s="1">
        <v>120</v>
      </c>
      <c r="O15" s="1"/>
      <c r="P15" s="1"/>
      <c r="Q15" s="1">
        <v>498</v>
      </c>
      <c r="R15" s="1">
        <f t="shared" si="3"/>
        <v>128</v>
      </c>
      <c r="S15" s="5">
        <f t="shared" si="4"/>
        <v>371</v>
      </c>
      <c r="T15" s="5"/>
      <c r="U15" s="1"/>
      <c r="V15" s="1">
        <f t="shared" si="5"/>
        <v>11</v>
      </c>
      <c r="W15" s="1">
        <f t="shared" si="6"/>
        <v>8.1015625</v>
      </c>
      <c r="X15" s="1">
        <v>118.4</v>
      </c>
      <c r="Y15" s="1">
        <v>113.2</v>
      </c>
      <c r="Z15" s="1">
        <v>115.6</v>
      </c>
      <c r="AA15" s="1">
        <v>105.4</v>
      </c>
      <c r="AB15" s="1">
        <v>98.8</v>
      </c>
      <c r="AC15" s="1">
        <v>93.8</v>
      </c>
      <c r="AD15" s="1" t="s">
        <v>48</v>
      </c>
      <c r="AE15" s="1">
        <f t="shared" si="7"/>
        <v>167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798</v>
      </c>
      <c r="D16" s="1">
        <v>834</v>
      </c>
      <c r="E16" s="1">
        <v>1031</v>
      </c>
      <c r="F16" s="1">
        <v>457</v>
      </c>
      <c r="G16" s="6">
        <v>0.45</v>
      </c>
      <c r="H16" s="1">
        <v>45</v>
      </c>
      <c r="I16" s="1" t="s">
        <v>40</v>
      </c>
      <c r="J16" s="1">
        <v>1030</v>
      </c>
      <c r="K16" s="1">
        <f t="shared" si="2"/>
        <v>1</v>
      </c>
      <c r="L16" s="1"/>
      <c r="M16" s="1"/>
      <c r="N16" s="1">
        <v>350</v>
      </c>
      <c r="O16" s="1"/>
      <c r="P16" s="1"/>
      <c r="Q16" s="1">
        <v>963</v>
      </c>
      <c r="R16" s="1">
        <f t="shared" si="3"/>
        <v>206.2</v>
      </c>
      <c r="S16" s="5">
        <f t="shared" si="4"/>
        <v>498.19999999999982</v>
      </c>
      <c r="T16" s="5"/>
      <c r="U16" s="1"/>
      <c r="V16" s="1">
        <f t="shared" si="5"/>
        <v>11</v>
      </c>
      <c r="W16" s="1">
        <f t="shared" si="6"/>
        <v>8.5838991270611054</v>
      </c>
      <c r="X16" s="1">
        <v>184</v>
      </c>
      <c r="Y16" s="1">
        <v>167.4</v>
      </c>
      <c r="Z16" s="1">
        <v>162</v>
      </c>
      <c r="AA16" s="1">
        <v>166.77979999999999</v>
      </c>
      <c r="AB16" s="1">
        <v>161.37979999999999</v>
      </c>
      <c r="AC16" s="1">
        <v>129.6</v>
      </c>
      <c r="AD16" s="1"/>
      <c r="AE16" s="1">
        <f t="shared" si="7"/>
        <v>224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110</v>
      </c>
      <c r="D17" s="1"/>
      <c r="E17" s="1">
        <v>43</v>
      </c>
      <c r="F17" s="1">
        <v>40</v>
      </c>
      <c r="G17" s="6">
        <v>0.17</v>
      </c>
      <c r="H17" s="1">
        <v>180</v>
      </c>
      <c r="I17" s="1" t="s">
        <v>40</v>
      </c>
      <c r="J17" s="1">
        <v>44</v>
      </c>
      <c r="K17" s="1">
        <f t="shared" si="2"/>
        <v>-1</v>
      </c>
      <c r="L17" s="1"/>
      <c r="M17" s="1"/>
      <c r="N17" s="1">
        <v>0</v>
      </c>
      <c r="O17" s="1"/>
      <c r="P17" s="1"/>
      <c r="Q17" s="1">
        <v>35</v>
      </c>
      <c r="R17" s="1">
        <f t="shared" si="3"/>
        <v>8.6</v>
      </c>
      <c r="S17" s="5">
        <f t="shared" si="4"/>
        <v>19.599999999999994</v>
      </c>
      <c r="T17" s="5"/>
      <c r="U17" s="1"/>
      <c r="V17" s="1">
        <f t="shared" si="5"/>
        <v>11</v>
      </c>
      <c r="W17" s="1">
        <f t="shared" si="6"/>
        <v>8.720930232558139</v>
      </c>
      <c r="X17" s="1">
        <v>8.6</v>
      </c>
      <c r="Y17" s="1">
        <v>8.4</v>
      </c>
      <c r="Z17" s="1">
        <v>9</v>
      </c>
      <c r="AA17" s="1">
        <v>15.2</v>
      </c>
      <c r="AB17" s="1">
        <v>14</v>
      </c>
      <c r="AC17" s="1">
        <v>3.6</v>
      </c>
      <c r="AD17" s="1"/>
      <c r="AE17" s="1">
        <f t="shared" si="7"/>
        <v>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97</v>
      </c>
      <c r="D18" s="1"/>
      <c r="E18" s="1">
        <v>70</v>
      </c>
      <c r="F18" s="1">
        <v>15</v>
      </c>
      <c r="G18" s="6">
        <v>0.3</v>
      </c>
      <c r="H18" s="1">
        <v>40</v>
      </c>
      <c r="I18" s="1" t="s">
        <v>40</v>
      </c>
      <c r="J18" s="1">
        <v>71</v>
      </c>
      <c r="K18" s="1">
        <f t="shared" si="2"/>
        <v>-1</v>
      </c>
      <c r="L18" s="1"/>
      <c r="M18" s="1"/>
      <c r="N18" s="1">
        <v>0</v>
      </c>
      <c r="O18" s="1"/>
      <c r="P18" s="1"/>
      <c r="Q18" s="1">
        <v>54</v>
      </c>
      <c r="R18" s="1">
        <f t="shared" si="3"/>
        <v>14</v>
      </c>
      <c r="S18" s="5">
        <f t="shared" si="4"/>
        <v>85</v>
      </c>
      <c r="T18" s="5"/>
      <c r="U18" s="1"/>
      <c r="V18" s="1">
        <f t="shared" si="5"/>
        <v>11</v>
      </c>
      <c r="W18" s="1">
        <f t="shared" si="6"/>
        <v>4.9285714285714288</v>
      </c>
      <c r="X18" s="1">
        <v>10</v>
      </c>
      <c r="Y18" s="1">
        <v>8</v>
      </c>
      <c r="Z18" s="1">
        <v>9.1999999999999993</v>
      </c>
      <c r="AA18" s="1">
        <v>4.2</v>
      </c>
      <c r="AB18" s="1">
        <v>4.2</v>
      </c>
      <c r="AC18" s="1">
        <v>15.6</v>
      </c>
      <c r="AD18" s="1"/>
      <c r="AE18" s="1">
        <f t="shared" si="7"/>
        <v>26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52</v>
      </c>
      <c r="B19" s="15" t="s">
        <v>34</v>
      </c>
      <c r="C19" s="15"/>
      <c r="D19" s="15"/>
      <c r="E19" s="15"/>
      <c r="F19" s="15"/>
      <c r="G19" s="16">
        <v>0</v>
      </c>
      <c r="H19" s="15" t="e">
        <v>#N/A</v>
      </c>
      <c r="I19" s="15" t="s">
        <v>40</v>
      </c>
      <c r="J19" s="15"/>
      <c r="K19" s="15">
        <f t="shared" si="2"/>
        <v>0</v>
      </c>
      <c r="L19" s="15"/>
      <c r="M19" s="15"/>
      <c r="N19" s="15"/>
      <c r="O19" s="15"/>
      <c r="P19" s="15"/>
      <c r="Q19" s="15"/>
      <c r="R19" s="15">
        <f t="shared" si="3"/>
        <v>0</v>
      </c>
      <c r="S19" s="17"/>
      <c r="T19" s="17"/>
      <c r="U19" s="15"/>
      <c r="V19" s="15" t="e">
        <f t="shared" si="5"/>
        <v>#DIV/0!</v>
      </c>
      <c r="W19" s="15" t="e">
        <f t="shared" si="6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 t="s">
        <v>53</v>
      </c>
      <c r="AE19" s="15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202</v>
      </c>
      <c r="D20" s="1">
        <v>44</v>
      </c>
      <c r="E20" s="1">
        <v>90</v>
      </c>
      <c r="F20" s="1">
        <v>139</v>
      </c>
      <c r="G20" s="6">
        <v>0.17</v>
      </c>
      <c r="H20" s="1">
        <v>180</v>
      </c>
      <c r="I20" s="1" t="s">
        <v>40</v>
      </c>
      <c r="J20" s="1">
        <v>93</v>
      </c>
      <c r="K20" s="1">
        <f t="shared" si="2"/>
        <v>-3</v>
      </c>
      <c r="L20" s="1"/>
      <c r="M20" s="1"/>
      <c r="N20" s="1">
        <v>0</v>
      </c>
      <c r="O20" s="1"/>
      <c r="P20" s="1"/>
      <c r="Q20" s="1">
        <v>18</v>
      </c>
      <c r="R20" s="1">
        <f t="shared" si="3"/>
        <v>18</v>
      </c>
      <c r="S20" s="5">
        <f>11*R20-Q20-P20-O20-N20-F20</f>
        <v>41</v>
      </c>
      <c r="T20" s="5"/>
      <c r="U20" s="1"/>
      <c r="V20" s="1">
        <f t="shared" si="5"/>
        <v>11</v>
      </c>
      <c r="W20" s="1">
        <f t="shared" si="6"/>
        <v>8.7222222222222214</v>
      </c>
      <c r="X20" s="1">
        <v>17.600000000000001</v>
      </c>
      <c r="Y20" s="1">
        <v>20.8</v>
      </c>
      <c r="Z20" s="1">
        <v>22.8</v>
      </c>
      <c r="AA20" s="1">
        <v>33.4</v>
      </c>
      <c r="AB20" s="1">
        <v>33.6</v>
      </c>
      <c r="AC20" s="1">
        <v>26.6</v>
      </c>
      <c r="AD20" s="1" t="s">
        <v>55</v>
      </c>
      <c r="AE20" s="1">
        <f t="shared" si="7"/>
        <v>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56</v>
      </c>
      <c r="B21" s="15" t="s">
        <v>34</v>
      </c>
      <c r="C21" s="15"/>
      <c r="D21" s="15"/>
      <c r="E21" s="15"/>
      <c r="F21" s="15"/>
      <c r="G21" s="16">
        <v>0</v>
      </c>
      <c r="H21" s="15" t="e">
        <v>#N/A</v>
      </c>
      <c r="I21" s="15" t="s">
        <v>40</v>
      </c>
      <c r="J21" s="15"/>
      <c r="K21" s="15">
        <f t="shared" si="2"/>
        <v>0</v>
      </c>
      <c r="L21" s="15"/>
      <c r="M21" s="15"/>
      <c r="N21" s="15"/>
      <c r="O21" s="15"/>
      <c r="P21" s="15"/>
      <c r="Q21" s="15"/>
      <c r="R21" s="15">
        <f t="shared" si="3"/>
        <v>0</v>
      </c>
      <c r="S21" s="17"/>
      <c r="T21" s="17"/>
      <c r="U21" s="15"/>
      <c r="V21" s="15" t="e">
        <f t="shared" si="5"/>
        <v>#DIV/0!</v>
      </c>
      <c r="W21" s="15" t="e">
        <f t="shared" si="6"/>
        <v>#DIV/0!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 t="s">
        <v>53</v>
      </c>
      <c r="AE21" s="15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57</v>
      </c>
      <c r="B22" s="15" t="s">
        <v>34</v>
      </c>
      <c r="C22" s="15"/>
      <c r="D22" s="15"/>
      <c r="E22" s="15"/>
      <c r="F22" s="15"/>
      <c r="G22" s="16">
        <v>0</v>
      </c>
      <c r="H22" s="15" t="e">
        <v>#N/A</v>
      </c>
      <c r="I22" s="15" t="s">
        <v>40</v>
      </c>
      <c r="J22" s="15"/>
      <c r="K22" s="15">
        <f t="shared" si="2"/>
        <v>0</v>
      </c>
      <c r="L22" s="15"/>
      <c r="M22" s="15"/>
      <c r="N22" s="15"/>
      <c r="O22" s="15"/>
      <c r="P22" s="15"/>
      <c r="Q22" s="15"/>
      <c r="R22" s="15">
        <f t="shared" si="3"/>
        <v>0</v>
      </c>
      <c r="S22" s="17"/>
      <c r="T22" s="17"/>
      <c r="U22" s="15"/>
      <c r="V22" s="15" t="e">
        <f t="shared" si="5"/>
        <v>#DIV/0!</v>
      </c>
      <c r="W22" s="15" t="e">
        <f t="shared" si="6"/>
        <v>#DIV/0!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 t="s">
        <v>53</v>
      </c>
      <c r="AE22" s="15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37</v>
      </c>
      <c r="C23" s="1">
        <v>1516.885</v>
      </c>
      <c r="D23" s="1">
        <v>2610.5680000000002</v>
      </c>
      <c r="E23" s="1">
        <v>2681.395</v>
      </c>
      <c r="F23" s="1">
        <v>897.79700000000003</v>
      </c>
      <c r="G23" s="6">
        <v>1</v>
      </c>
      <c r="H23" s="1">
        <v>55</v>
      </c>
      <c r="I23" s="1" t="s">
        <v>40</v>
      </c>
      <c r="J23" s="1">
        <v>2537.2600000000002</v>
      </c>
      <c r="K23" s="1">
        <f t="shared" si="2"/>
        <v>144.13499999999976</v>
      </c>
      <c r="L23" s="1"/>
      <c r="M23" s="1"/>
      <c r="N23" s="1">
        <v>1000</v>
      </c>
      <c r="O23" s="1">
        <v>1200</v>
      </c>
      <c r="P23" s="1">
        <v>1000</v>
      </c>
      <c r="Q23" s="1">
        <v>1117.3499999999999</v>
      </c>
      <c r="R23" s="1">
        <f t="shared" si="3"/>
        <v>536.279</v>
      </c>
      <c r="S23" s="5">
        <v>1150</v>
      </c>
      <c r="T23" s="5"/>
      <c r="U23" s="1"/>
      <c r="V23" s="1">
        <f t="shared" si="5"/>
        <v>11.869096123473044</v>
      </c>
      <c r="W23" s="1">
        <f t="shared" si="6"/>
        <v>9.7246899468373762</v>
      </c>
      <c r="X23" s="1">
        <v>525.55100000000004</v>
      </c>
      <c r="Y23" s="1">
        <v>491.13499999999999</v>
      </c>
      <c r="Z23" s="1">
        <v>466.37400000000002</v>
      </c>
      <c r="AA23" s="1">
        <v>453.98399999999998</v>
      </c>
      <c r="AB23" s="1">
        <v>410.14240000000001</v>
      </c>
      <c r="AC23" s="1">
        <v>370.8768</v>
      </c>
      <c r="AD23" s="1"/>
      <c r="AE23" s="1">
        <f t="shared" si="7"/>
        <v>1150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37</v>
      </c>
      <c r="C24" s="1">
        <v>3439.828</v>
      </c>
      <c r="D24" s="1">
        <v>3446.2539999999999</v>
      </c>
      <c r="E24" s="1">
        <v>3168.107</v>
      </c>
      <c r="F24" s="1">
        <v>3182.1120000000001</v>
      </c>
      <c r="G24" s="6">
        <v>1</v>
      </c>
      <c r="H24" s="1">
        <v>50</v>
      </c>
      <c r="I24" s="1" t="s">
        <v>40</v>
      </c>
      <c r="J24" s="1">
        <v>3175.51</v>
      </c>
      <c r="K24" s="1">
        <f t="shared" si="2"/>
        <v>-7.4030000000002474</v>
      </c>
      <c r="L24" s="1"/>
      <c r="M24" s="1"/>
      <c r="N24" s="1">
        <v>800</v>
      </c>
      <c r="O24" s="1">
        <v>700</v>
      </c>
      <c r="P24" s="1">
        <v>1000</v>
      </c>
      <c r="Q24" s="1">
        <v>1194.8869999999999</v>
      </c>
      <c r="R24" s="1">
        <f t="shared" si="3"/>
        <v>633.62139999999999</v>
      </c>
      <c r="S24" s="5">
        <v>700</v>
      </c>
      <c r="T24" s="5"/>
      <c r="U24" s="1"/>
      <c r="V24" s="1">
        <f t="shared" si="5"/>
        <v>11.958243518921551</v>
      </c>
      <c r="W24" s="1">
        <f t="shared" si="6"/>
        <v>10.853482852694054</v>
      </c>
      <c r="X24" s="1">
        <v>658.92899999999997</v>
      </c>
      <c r="Y24" s="1">
        <v>662.63239999999996</v>
      </c>
      <c r="Z24" s="1">
        <v>622.73680000000002</v>
      </c>
      <c r="AA24" s="1">
        <v>545.61500000000001</v>
      </c>
      <c r="AB24" s="1">
        <v>489.9606</v>
      </c>
      <c r="AC24" s="1">
        <v>661.952</v>
      </c>
      <c r="AD24" s="1"/>
      <c r="AE24" s="1">
        <f t="shared" si="7"/>
        <v>700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37</v>
      </c>
      <c r="C25" s="1">
        <v>2924.7530000000002</v>
      </c>
      <c r="D25" s="1">
        <v>3921.03</v>
      </c>
      <c r="E25" s="1">
        <v>3644.8739999999998</v>
      </c>
      <c r="F25" s="1">
        <v>2546.2220000000002</v>
      </c>
      <c r="G25" s="6">
        <v>1</v>
      </c>
      <c r="H25" s="1">
        <v>55</v>
      </c>
      <c r="I25" s="1" t="s">
        <v>40</v>
      </c>
      <c r="J25" s="1">
        <v>3437.2539999999999</v>
      </c>
      <c r="K25" s="1">
        <f t="shared" si="2"/>
        <v>207.61999999999989</v>
      </c>
      <c r="L25" s="1"/>
      <c r="M25" s="1"/>
      <c r="N25" s="1">
        <v>900</v>
      </c>
      <c r="O25" s="1">
        <v>1100</v>
      </c>
      <c r="P25" s="1">
        <v>1000</v>
      </c>
      <c r="Q25" s="1">
        <v>1420.1967999999999</v>
      </c>
      <c r="R25" s="1">
        <f t="shared" si="3"/>
        <v>728.97479999999996</v>
      </c>
      <c r="S25" s="5">
        <v>1600</v>
      </c>
      <c r="T25" s="5"/>
      <c r="U25" s="1"/>
      <c r="V25" s="1">
        <f t="shared" si="5"/>
        <v>11.751323639719782</v>
      </c>
      <c r="W25" s="1">
        <f t="shared" si="6"/>
        <v>9.5564603879311054</v>
      </c>
      <c r="X25" s="1">
        <v>702.94479999999999</v>
      </c>
      <c r="Y25" s="1">
        <v>671.24599999999998</v>
      </c>
      <c r="Z25" s="1">
        <v>658.01499999999999</v>
      </c>
      <c r="AA25" s="1">
        <v>671.90739999999994</v>
      </c>
      <c r="AB25" s="1">
        <v>647.35919999999999</v>
      </c>
      <c r="AC25" s="1">
        <v>626.04899999999998</v>
      </c>
      <c r="AD25" s="1"/>
      <c r="AE25" s="1">
        <f t="shared" si="7"/>
        <v>1600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61</v>
      </c>
      <c r="B26" s="15" t="s">
        <v>37</v>
      </c>
      <c r="C26" s="15"/>
      <c r="D26" s="15"/>
      <c r="E26" s="15"/>
      <c r="F26" s="15"/>
      <c r="G26" s="16">
        <v>0</v>
      </c>
      <c r="H26" s="15">
        <v>60</v>
      </c>
      <c r="I26" s="15" t="s">
        <v>40</v>
      </c>
      <c r="J26" s="15"/>
      <c r="K26" s="15">
        <f t="shared" si="2"/>
        <v>0</v>
      </c>
      <c r="L26" s="15"/>
      <c r="M26" s="15"/>
      <c r="N26" s="15"/>
      <c r="O26" s="15"/>
      <c r="P26" s="15"/>
      <c r="Q26" s="15"/>
      <c r="R26" s="15">
        <f t="shared" si="3"/>
        <v>0</v>
      </c>
      <c r="S26" s="17"/>
      <c r="T26" s="17"/>
      <c r="U26" s="15"/>
      <c r="V26" s="15" t="e">
        <f t="shared" si="5"/>
        <v>#DIV/0!</v>
      </c>
      <c r="W26" s="15" t="e">
        <f t="shared" si="6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62</v>
      </c>
      <c r="AE26" s="15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63</v>
      </c>
      <c r="B27" s="12" t="s">
        <v>37</v>
      </c>
      <c r="C27" s="12">
        <v>5007.7160000000003</v>
      </c>
      <c r="D27" s="12">
        <v>4697.1549999999997</v>
      </c>
      <c r="E27" s="20">
        <v>4708.5370000000003</v>
      </c>
      <c r="F27" s="20">
        <v>4294.3879999999999</v>
      </c>
      <c r="G27" s="13">
        <v>0</v>
      </c>
      <c r="H27" s="12">
        <v>60</v>
      </c>
      <c r="I27" s="12" t="s">
        <v>64</v>
      </c>
      <c r="J27" s="12">
        <v>4629.54</v>
      </c>
      <c r="K27" s="12">
        <f t="shared" si="2"/>
        <v>78.997000000000298</v>
      </c>
      <c r="L27" s="12"/>
      <c r="M27" s="12"/>
      <c r="N27" s="20">
        <v>800</v>
      </c>
      <c r="O27" s="20">
        <v>700</v>
      </c>
      <c r="P27" s="12"/>
      <c r="Q27" s="12"/>
      <c r="R27" s="12">
        <f t="shared" si="3"/>
        <v>941.70740000000001</v>
      </c>
      <c r="S27" s="14"/>
      <c r="T27" s="14"/>
      <c r="U27" s="12"/>
      <c r="V27" s="12">
        <f t="shared" si="5"/>
        <v>6.1530662284272166</v>
      </c>
      <c r="W27" s="12">
        <f t="shared" si="6"/>
        <v>6.1530662284272166</v>
      </c>
      <c r="X27" s="12">
        <v>974.7962</v>
      </c>
      <c r="Y27" s="12">
        <v>1050.6676</v>
      </c>
      <c r="Z27" s="12">
        <v>1008.159</v>
      </c>
      <c r="AA27" s="12">
        <v>996.33619999999996</v>
      </c>
      <c r="AB27" s="12">
        <v>942.00900000000001</v>
      </c>
      <c r="AC27" s="12">
        <v>862.56219999999996</v>
      </c>
      <c r="AD27" s="12" t="s">
        <v>65</v>
      </c>
      <c r="AE27" s="12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66</v>
      </c>
      <c r="B28" s="15" t="s">
        <v>37</v>
      </c>
      <c r="C28" s="15"/>
      <c r="D28" s="15"/>
      <c r="E28" s="15"/>
      <c r="F28" s="15"/>
      <c r="G28" s="16">
        <v>0</v>
      </c>
      <c r="H28" s="15">
        <v>50</v>
      </c>
      <c r="I28" s="15" t="s">
        <v>40</v>
      </c>
      <c r="J28" s="15"/>
      <c r="K28" s="15">
        <f t="shared" si="2"/>
        <v>0</v>
      </c>
      <c r="L28" s="15"/>
      <c r="M28" s="15"/>
      <c r="N28" s="15"/>
      <c r="O28" s="15"/>
      <c r="P28" s="15"/>
      <c r="Q28" s="15"/>
      <c r="R28" s="15">
        <f t="shared" si="3"/>
        <v>0</v>
      </c>
      <c r="S28" s="17"/>
      <c r="T28" s="17"/>
      <c r="U28" s="15"/>
      <c r="V28" s="15" t="e">
        <f t="shared" si="5"/>
        <v>#DIV/0!</v>
      </c>
      <c r="W28" s="15" t="e">
        <f t="shared" si="6"/>
        <v>#DIV/0!</v>
      </c>
      <c r="X28" s="15">
        <v>0</v>
      </c>
      <c r="Y28" s="15">
        <v>-0.52500000000000002</v>
      </c>
      <c r="Z28" s="15">
        <v>-0.52500000000000002</v>
      </c>
      <c r="AA28" s="15">
        <v>0</v>
      </c>
      <c r="AB28" s="15">
        <v>0</v>
      </c>
      <c r="AC28" s="15">
        <v>-0.34300000000000003</v>
      </c>
      <c r="AD28" s="15" t="s">
        <v>53</v>
      </c>
      <c r="AE28" s="15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2453.8919999999998</v>
      </c>
      <c r="D29" s="1">
        <v>3477.56</v>
      </c>
      <c r="E29" s="1">
        <v>2887.9780000000001</v>
      </c>
      <c r="F29" s="1">
        <v>2359.73</v>
      </c>
      <c r="G29" s="6">
        <v>1</v>
      </c>
      <c r="H29" s="1">
        <v>55</v>
      </c>
      <c r="I29" s="1" t="s">
        <v>40</v>
      </c>
      <c r="J29" s="1">
        <v>2716.4920000000002</v>
      </c>
      <c r="K29" s="1">
        <f t="shared" si="2"/>
        <v>171.48599999999988</v>
      </c>
      <c r="L29" s="1"/>
      <c r="M29" s="1"/>
      <c r="N29" s="1">
        <v>900</v>
      </c>
      <c r="O29" s="1">
        <v>1100</v>
      </c>
      <c r="P29" s="1">
        <v>500</v>
      </c>
      <c r="Q29" s="1">
        <v>646.86020000000053</v>
      </c>
      <c r="R29" s="1">
        <f t="shared" si="3"/>
        <v>577.59559999999999</v>
      </c>
      <c r="S29" s="5">
        <v>1300</v>
      </c>
      <c r="T29" s="5"/>
      <c r="U29" s="1"/>
      <c r="V29" s="1">
        <f t="shared" si="5"/>
        <v>11.784352581633241</v>
      </c>
      <c r="W29" s="1">
        <f t="shared" si="6"/>
        <v>9.5336429155623765</v>
      </c>
      <c r="X29" s="1">
        <v>566.12920000000008</v>
      </c>
      <c r="Y29" s="1">
        <v>584.68500000000006</v>
      </c>
      <c r="Z29" s="1">
        <v>553.20140000000004</v>
      </c>
      <c r="AA29" s="1">
        <v>576.26099999999997</v>
      </c>
      <c r="AB29" s="1">
        <v>522.97460000000001</v>
      </c>
      <c r="AC29" s="1">
        <v>513.85760000000005</v>
      </c>
      <c r="AD29" s="1"/>
      <c r="AE29" s="1">
        <f t="shared" si="7"/>
        <v>1300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2848.6280000000002</v>
      </c>
      <c r="D30" s="1">
        <v>5059.7950000000001</v>
      </c>
      <c r="E30" s="1">
        <v>3163.8119999999999</v>
      </c>
      <c r="F30" s="1">
        <v>3963.43</v>
      </c>
      <c r="G30" s="6">
        <v>1</v>
      </c>
      <c r="H30" s="1">
        <v>60</v>
      </c>
      <c r="I30" s="1" t="s">
        <v>40</v>
      </c>
      <c r="J30" s="1">
        <v>3109.8209999999999</v>
      </c>
      <c r="K30" s="1">
        <f t="shared" si="2"/>
        <v>53.990999999999985</v>
      </c>
      <c r="L30" s="1"/>
      <c r="M30" s="1"/>
      <c r="N30" s="1">
        <v>800</v>
      </c>
      <c r="O30" s="1">
        <v>800</v>
      </c>
      <c r="P30" s="1">
        <v>500</v>
      </c>
      <c r="Q30" s="1">
        <v>1014.03</v>
      </c>
      <c r="R30" s="1">
        <f t="shared" si="3"/>
        <v>632.76239999999996</v>
      </c>
      <c r="S30" s="5"/>
      <c r="T30" s="5"/>
      <c r="U30" s="1"/>
      <c r="V30" s="1">
        <f t="shared" si="5"/>
        <v>11.185019843151238</v>
      </c>
      <c r="W30" s="1">
        <f t="shared" si="6"/>
        <v>11.185019843151238</v>
      </c>
      <c r="X30" s="1">
        <v>684.67399999999998</v>
      </c>
      <c r="Y30" s="1">
        <v>781.05140000000006</v>
      </c>
      <c r="Z30" s="1">
        <v>724.13580000000002</v>
      </c>
      <c r="AA30" s="1">
        <v>666.17859999999996</v>
      </c>
      <c r="AB30" s="1">
        <v>615.24939999999992</v>
      </c>
      <c r="AC30" s="1">
        <v>690.13639999999998</v>
      </c>
      <c r="AD30" s="1"/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69</v>
      </c>
      <c r="B31" s="12" t="s">
        <v>37</v>
      </c>
      <c r="C31" s="12">
        <v>1646.76</v>
      </c>
      <c r="D31" s="12">
        <v>202.517</v>
      </c>
      <c r="E31" s="20">
        <v>1547.973</v>
      </c>
      <c r="F31" s="20">
        <v>-7.7649999999999997</v>
      </c>
      <c r="G31" s="13">
        <v>0</v>
      </c>
      <c r="H31" s="12">
        <v>60</v>
      </c>
      <c r="I31" s="12" t="s">
        <v>64</v>
      </c>
      <c r="J31" s="12">
        <v>1498.13</v>
      </c>
      <c r="K31" s="12">
        <f t="shared" si="2"/>
        <v>49.842999999999847</v>
      </c>
      <c r="L31" s="12"/>
      <c r="M31" s="12"/>
      <c r="N31" s="20">
        <v>500</v>
      </c>
      <c r="O31" s="20">
        <v>600</v>
      </c>
      <c r="P31" s="12"/>
      <c r="Q31" s="12"/>
      <c r="R31" s="12">
        <f t="shared" si="3"/>
        <v>309.59460000000001</v>
      </c>
      <c r="S31" s="14"/>
      <c r="T31" s="14"/>
      <c r="U31" s="12"/>
      <c r="V31" s="12">
        <f t="shared" si="5"/>
        <v>3.527952360926192</v>
      </c>
      <c r="W31" s="12">
        <f t="shared" si="6"/>
        <v>3.527952360926192</v>
      </c>
      <c r="X31" s="12">
        <v>320.21519999999998</v>
      </c>
      <c r="Y31" s="12">
        <v>451.79820000000001</v>
      </c>
      <c r="Z31" s="12">
        <v>426.89859999999999</v>
      </c>
      <c r="AA31" s="12">
        <v>372.1662</v>
      </c>
      <c r="AB31" s="12">
        <v>349.2996</v>
      </c>
      <c r="AC31" s="12">
        <v>179.32939999999999</v>
      </c>
      <c r="AD31" s="12" t="s">
        <v>65</v>
      </c>
      <c r="AE31" s="12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509.18299999999999</v>
      </c>
      <c r="D32" s="1">
        <v>756.91</v>
      </c>
      <c r="E32" s="1">
        <v>651.87300000000005</v>
      </c>
      <c r="F32" s="1">
        <v>394.58600000000001</v>
      </c>
      <c r="G32" s="6">
        <v>1</v>
      </c>
      <c r="H32" s="1">
        <v>60</v>
      </c>
      <c r="I32" s="1" t="s">
        <v>40</v>
      </c>
      <c r="J32" s="1">
        <v>624.29</v>
      </c>
      <c r="K32" s="1">
        <f t="shared" si="2"/>
        <v>27.583000000000084</v>
      </c>
      <c r="L32" s="1"/>
      <c r="M32" s="1"/>
      <c r="N32" s="1">
        <v>500</v>
      </c>
      <c r="O32" s="1">
        <v>600</v>
      </c>
      <c r="P32" s="1"/>
      <c r="Q32" s="1">
        <v>0</v>
      </c>
      <c r="R32" s="1">
        <f t="shared" si="3"/>
        <v>130.37460000000002</v>
      </c>
      <c r="S32" s="5"/>
      <c r="T32" s="5"/>
      <c r="U32" s="1"/>
      <c r="V32" s="1">
        <f t="shared" si="5"/>
        <v>11.463782055707169</v>
      </c>
      <c r="W32" s="1">
        <f t="shared" si="6"/>
        <v>11.463782055707169</v>
      </c>
      <c r="X32" s="1">
        <v>115.15940000000001</v>
      </c>
      <c r="Y32" s="1">
        <v>134.37639999999999</v>
      </c>
      <c r="Z32" s="1">
        <v>115.1872</v>
      </c>
      <c r="AA32" s="1">
        <v>116.396</v>
      </c>
      <c r="AB32" s="1">
        <v>84.945999999999998</v>
      </c>
      <c r="AC32" s="1">
        <v>76.548400000000001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919.68299999999999</v>
      </c>
      <c r="D33" s="1">
        <v>2018.018</v>
      </c>
      <c r="E33" s="1">
        <v>1176.9929999999999</v>
      </c>
      <c r="F33" s="1">
        <v>1491.2670000000001</v>
      </c>
      <c r="G33" s="6">
        <v>1</v>
      </c>
      <c r="H33" s="1">
        <v>60</v>
      </c>
      <c r="I33" s="1" t="s">
        <v>40</v>
      </c>
      <c r="J33" s="1">
        <v>1102.5350000000001</v>
      </c>
      <c r="K33" s="1">
        <f t="shared" si="2"/>
        <v>74.457999999999856</v>
      </c>
      <c r="L33" s="1"/>
      <c r="M33" s="1"/>
      <c r="N33" s="1">
        <v>500</v>
      </c>
      <c r="O33" s="1">
        <v>600</v>
      </c>
      <c r="P33" s="1"/>
      <c r="Q33" s="1">
        <v>0</v>
      </c>
      <c r="R33" s="1">
        <f t="shared" si="3"/>
        <v>235.39859999999999</v>
      </c>
      <c r="S33" s="5"/>
      <c r="T33" s="5"/>
      <c r="U33" s="1"/>
      <c r="V33" s="1">
        <f t="shared" si="5"/>
        <v>11.007996649087973</v>
      </c>
      <c r="W33" s="1">
        <f t="shared" si="6"/>
        <v>11.007996649087973</v>
      </c>
      <c r="X33" s="1">
        <v>222.94579999999999</v>
      </c>
      <c r="Y33" s="1">
        <v>252.3192</v>
      </c>
      <c r="Z33" s="1">
        <v>236.8022</v>
      </c>
      <c r="AA33" s="1">
        <v>226.9734</v>
      </c>
      <c r="AB33" s="1">
        <v>196.1816</v>
      </c>
      <c r="AC33" s="1">
        <v>183.0008</v>
      </c>
      <c r="AD33" s="1"/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2142.558</v>
      </c>
      <c r="D34" s="1">
        <v>2016.309</v>
      </c>
      <c r="E34" s="1">
        <v>1896.644</v>
      </c>
      <c r="F34" s="1">
        <v>1832.9849999999999</v>
      </c>
      <c r="G34" s="6">
        <v>1</v>
      </c>
      <c r="H34" s="1">
        <v>60</v>
      </c>
      <c r="I34" s="1" t="s">
        <v>40</v>
      </c>
      <c r="J34" s="1">
        <v>1786.4169999999999</v>
      </c>
      <c r="K34" s="1">
        <f t="shared" si="2"/>
        <v>110.22700000000009</v>
      </c>
      <c r="L34" s="1"/>
      <c r="M34" s="1"/>
      <c r="N34" s="1">
        <v>550</v>
      </c>
      <c r="O34" s="1">
        <v>600</v>
      </c>
      <c r="P34" s="1"/>
      <c r="Q34" s="1">
        <v>564.97880000000032</v>
      </c>
      <c r="R34" s="1">
        <f t="shared" si="3"/>
        <v>379.3288</v>
      </c>
      <c r="S34" s="5">
        <v>950</v>
      </c>
      <c r="T34" s="5"/>
      <c r="U34" s="1"/>
      <c r="V34" s="1">
        <f t="shared" si="5"/>
        <v>11.857691269421144</v>
      </c>
      <c r="W34" s="1">
        <f t="shared" si="6"/>
        <v>9.353267666467719</v>
      </c>
      <c r="X34" s="1">
        <v>364.86880000000002</v>
      </c>
      <c r="Y34" s="1">
        <v>417.67099999999999</v>
      </c>
      <c r="Z34" s="1">
        <v>397.47</v>
      </c>
      <c r="AA34" s="1">
        <v>389.44580000000002</v>
      </c>
      <c r="AB34" s="1">
        <v>358.11079999999998</v>
      </c>
      <c r="AC34" s="1">
        <v>309.40839999999997</v>
      </c>
      <c r="AD34" s="1"/>
      <c r="AE34" s="1">
        <f t="shared" si="7"/>
        <v>950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37</v>
      </c>
      <c r="C35" s="1">
        <v>69.263000000000005</v>
      </c>
      <c r="D35" s="1">
        <v>70.105000000000004</v>
      </c>
      <c r="E35" s="1">
        <v>71.819000000000003</v>
      </c>
      <c r="F35" s="1">
        <v>46.470999999999997</v>
      </c>
      <c r="G35" s="6">
        <v>1</v>
      </c>
      <c r="H35" s="1">
        <v>35</v>
      </c>
      <c r="I35" s="1" t="s">
        <v>40</v>
      </c>
      <c r="J35" s="1">
        <v>65.8</v>
      </c>
      <c r="K35" s="1">
        <f t="shared" si="2"/>
        <v>6.0190000000000055</v>
      </c>
      <c r="L35" s="1"/>
      <c r="M35" s="1"/>
      <c r="N35" s="1">
        <v>30</v>
      </c>
      <c r="O35" s="1"/>
      <c r="P35" s="1"/>
      <c r="Q35" s="1">
        <v>10.4466</v>
      </c>
      <c r="R35" s="1">
        <f t="shared" si="3"/>
        <v>14.363800000000001</v>
      </c>
      <c r="S35" s="5">
        <f>10*R35-Q35-P35-O35-N35-F35</f>
        <v>56.720400000000019</v>
      </c>
      <c r="T35" s="5"/>
      <c r="U35" s="1"/>
      <c r="V35" s="1">
        <f t="shared" si="5"/>
        <v>10.000000000000002</v>
      </c>
      <c r="W35" s="1">
        <f t="shared" si="6"/>
        <v>6.0511563792311227</v>
      </c>
      <c r="X35" s="1">
        <v>12.385400000000001</v>
      </c>
      <c r="Y35" s="1">
        <v>15.456200000000001</v>
      </c>
      <c r="Z35" s="1">
        <v>15.428000000000001</v>
      </c>
      <c r="AA35" s="1">
        <v>9.8840000000000003</v>
      </c>
      <c r="AB35" s="1">
        <v>8.6498000000000008</v>
      </c>
      <c r="AC35" s="1">
        <v>7.8879999999999999</v>
      </c>
      <c r="AD35" s="1"/>
      <c r="AE35" s="1">
        <f t="shared" si="7"/>
        <v>57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74</v>
      </c>
      <c r="B36" s="15" t="s">
        <v>37</v>
      </c>
      <c r="C36" s="15"/>
      <c r="D36" s="15"/>
      <c r="E36" s="15"/>
      <c r="F36" s="15"/>
      <c r="G36" s="16">
        <v>0</v>
      </c>
      <c r="H36" s="15" t="e">
        <v>#N/A</v>
      </c>
      <c r="I36" s="15" t="s">
        <v>40</v>
      </c>
      <c r="J36" s="15"/>
      <c r="K36" s="15">
        <f t="shared" si="2"/>
        <v>0</v>
      </c>
      <c r="L36" s="15"/>
      <c r="M36" s="15"/>
      <c r="N36" s="15"/>
      <c r="O36" s="15"/>
      <c r="P36" s="15"/>
      <c r="Q36" s="15"/>
      <c r="R36" s="15">
        <f t="shared" si="3"/>
        <v>0</v>
      </c>
      <c r="S36" s="17"/>
      <c r="T36" s="17"/>
      <c r="U36" s="15"/>
      <c r="V36" s="15" t="e">
        <f t="shared" si="5"/>
        <v>#DIV/0!</v>
      </c>
      <c r="W36" s="15" t="e">
        <f t="shared" si="6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53</v>
      </c>
      <c r="AE36" s="15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75</v>
      </c>
      <c r="B37" s="15" t="s">
        <v>37</v>
      </c>
      <c r="C37" s="15"/>
      <c r="D37" s="15"/>
      <c r="E37" s="15"/>
      <c r="F37" s="15"/>
      <c r="G37" s="16">
        <v>0</v>
      </c>
      <c r="H37" s="15">
        <v>30</v>
      </c>
      <c r="I37" s="15" t="s">
        <v>40</v>
      </c>
      <c r="J37" s="15"/>
      <c r="K37" s="15">
        <f t="shared" si="2"/>
        <v>0</v>
      </c>
      <c r="L37" s="15"/>
      <c r="M37" s="15"/>
      <c r="N37" s="15"/>
      <c r="O37" s="15"/>
      <c r="P37" s="15"/>
      <c r="Q37" s="15"/>
      <c r="R37" s="15">
        <f t="shared" si="3"/>
        <v>0</v>
      </c>
      <c r="S37" s="17"/>
      <c r="T37" s="17"/>
      <c r="U37" s="15"/>
      <c r="V37" s="15" t="e">
        <f t="shared" si="5"/>
        <v>#DIV/0!</v>
      </c>
      <c r="W37" s="15" t="e">
        <f t="shared" si="6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 t="s">
        <v>53</v>
      </c>
      <c r="AE37" s="15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37</v>
      </c>
      <c r="C38" s="1">
        <v>788.69</v>
      </c>
      <c r="D38" s="1">
        <v>452.46800000000002</v>
      </c>
      <c r="E38" s="1">
        <v>973.82899999999995</v>
      </c>
      <c r="F38" s="1">
        <v>0.46899999999999997</v>
      </c>
      <c r="G38" s="6">
        <v>1</v>
      </c>
      <c r="H38" s="1">
        <v>30</v>
      </c>
      <c r="I38" s="1" t="s">
        <v>40</v>
      </c>
      <c r="J38" s="1">
        <v>987.44500000000005</v>
      </c>
      <c r="K38" s="1">
        <f t="shared" ref="K38:K64" si="8">E38-J38</f>
        <v>-13.616000000000099</v>
      </c>
      <c r="L38" s="1"/>
      <c r="M38" s="1"/>
      <c r="N38" s="1">
        <v>250</v>
      </c>
      <c r="O38" s="1"/>
      <c r="P38" s="1"/>
      <c r="Q38" s="1">
        <v>954.49940000000015</v>
      </c>
      <c r="R38" s="1">
        <f t="shared" si="3"/>
        <v>194.76579999999998</v>
      </c>
      <c r="S38" s="5">
        <f>10*R38-Q38-P38-O38-N38-F38</f>
        <v>742.6895999999997</v>
      </c>
      <c r="T38" s="5"/>
      <c r="U38" s="1"/>
      <c r="V38" s="1">
        <f t="shared" si="5"/>
        <v>10</v>
      </c>
      <c r="W38" s="1">
        <f t="shared" si="6"/>
        <v>6.1867555802918188</v>
      </c>
      <c r="X38" s="1">
        <v>202.22120000000001</v>
      </c>
      <c r="Y38" s="1">
        <v>143.03559999999999</v>
      </c>
      <c r="Z38" s="1">
        <v>120.2542</v>
      </c>
      <c r="AA38" s="1">
        <v>139.21119999999999</v>
      </c>
      <c r="AB38" s="1">
        <v>125.1588</v>
      </c>
      <c r="AC38" s="1">
        <v>95.234200000000001</v>
      </c>
      <c r="AD38" s="1"/>
      <c r="AE38" s="1">
        <f t="shared" si="7"/>
        <v>743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77</v>
      </c>
      <c r="B39" s="15" t="s">
        <v>37</v>
      </c>
      <c r="C39" s="15"/>
      <c r="D39" s="15"/>
      <c r="E39" s="15"/>
      <c r="F39" s="15"/>
      <c r="G39" s="16">
        <v>0</v>
      </c>
      <c r="H39" s="15" t="e">
        <v>#N/A</v>
      </c>
      <c r="I39" s="15" t="s">
        <v>40</v>
      </c>
      <c r="J39" s="15"/>
      <c r="K39" s="15">
        <f t="shared" si="8"/>
        <v>0</v>
      </c>
      <c r="L39" s="15"/>
      <c r="M39" s="15"/>
      <c r="N39" s="15"/>
      <c r="O39" s="15"/>
      <c r="P39" s="15"/>
      <c r="Q39" s="15"/>
      <c r="R39" s="15">
        <f t="shared" si="3"/>
        <v>0</v>
      </c>
      <c r="S39" s="17"/>
      <c r="T39" s="17"/>
      <c r="U39" s="15"/>
      <c r="V39" s="15" t="e">
        <f t="shared" si="5"/>
        <v>#DIV/0!</v>
      </c>
      <c r="W39" s="15" t="e">
        <f t="shared" si="6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 t="s">
        <v>53</v>
      </c>
      <c r="AE39" s="15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78</v>
      </c>
      <c r="B40" s="15" t="s">
        <v>37</v>
      </c>
      <c r="C40" s="15"/>
      <c r="D40" s="15"/>
      <c r="E40" s="15"/>
      <c r="F40" s="15"/>
      <c r="G40" s="16">
        <v>0</v>
      </c>
      <c r="H40" s="15">
        <v>40</v>
      </c>
      <c r="I40" s="15" t="s">
        <v>40</v>
      </c>
      <c r="J40" s="15"/>
      <c r="K40" s="15">
        <f t="shared" si="8"/>
        <v>0</v>
      </c>
      <c r="L40" s="15"/>
      <c r="M40" s="15"/>
      <c r="N40" s="15"/>
      <c r="O40" s="15"/>
      <c r="P40" s="15"/>
      <c r="Q40" s="15"/>
      <c r="R40" s="15">
        <f t="shared" si="3"/>
        <v>0</v>
      </c>
      <c r="S40" s="17"/>
      <c r="T40" s="17"/>
      <c r="U40" s="15"/>
      <c r="V40" s="15" t="e">
        <f t="shared" si="5"/>
        <v>#DIV/0!</v>
      </c>
      <c r="W40" s="15" t="e">
        <f t="shared" si="6"/>
        <v>#DIV/0!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 t="s">
        <v>62</v>
      </c>
      <c r="AE40" s="15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37</v>
      </c>
      <c r="C41" s="1">
        <v>4754.5060000000003</v>
      </c>
      <c r="D41" s="1">
        <v>8203.9069999999992</v>
      </c>
      <c r="E41" s="1">
        <v>5448.2309999999998</v>
      </c>
      <c r="F41" s="1">
        <v>6471.7569999999996</v>
      </c>
      <c r="G41" s="6">
        <v>1</v>
      </c>
      <c r="H41" s="1">
        <v>40</v>
      </c>
      <c r="I41" s="1" t="s">
        <v>40</v>
      </c>
      <c r="J41" s="1">
        <v>5365.6959999999999</v>
      </c>
      <c r="K41" s="1">
        <f t="shared" si="8"/>
        <v>82.534999999999854</v>
      </c>
      <c r="L41" s="1"/>
      <c r="M41" s="1"/>
      <c r="N41" s="1">
        <v>500</v>
      </c>
      <c r="O41" s="1">
        <v>500</v>
      </c>
      <c r="P41" s="1">
        <v>1000</v>
      </c>
      <c r="Q41" s="1">
        <v>1229.4830000000011</v>
      </c>
      <c r="R41" s="1">
        <f t="shared" si="3"/>
        <v>1089.6461999999999</v>
      </c>
      <c r="S41" s="5">
        <f>11*R41-Q41-P41-O41-N41-F41</f>
        <v>2284.868199999999</v>
      </c>
      <c r="T41" s="5"/>
      <c r="U41" s="1"/>
      <c r="V41" s="1">
        <f t="shared" si="5"/>
        <v>11.000000000000002</v>
      </c>
      <c r="W41" s="1">
        <f t="shared" si="6"/>
        <v>8.9031100186464212</v>
      </c>
      <c r="X41" s="1">
        <v>1076.9048</v>
      </c>
      <c r="Y41" s="1">
        <v>1127.414</v>
      </c>
      <c r="Z41" s="1">
        <v>1116.0663999999999</v>
      </c>
      <c r="AA41" s="1">
        <v>1094.5688</v>
      </c>
      <c r="AB41" s="1">
        <v>1039.2354</v>
      </c>
      <c r="AC41" s="1">
        <v>756.09059999999999</v>
      </c>
      <c r="AD41" s="1"/>
      <c r="AE41" s="1">
        <f t="shared" si="7"/>
        <v>2285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80</v>
      </c>
      <c r="B42" s="15" t="s">
        <v>37</v>
      </c>
      <c r="C42" s="15"/>
      <c r="D42" s="15"/>
      <c r="E42" s="15"/>
      <c r="F42" s="15"/>
      <c r="G42" s="16">
        <v>0</v>
      </c>
      <c r="H42" s="15">
        <v>35</v>
      </c>
      <c r="I42" s="15" t="s">
        <v>40</v>
      </c>
      <c r="J42" s="15"/>
      <c r="K42" s="15">
        <f t="shared" si="8"/>
        <v>0</v>
      </c>
      <c r="L42" s="15"/>
      <c r="M42" s="15"/>
      <c r="N42" s="15"/>
      <c r="O42" s="15"/>
      <c r="P42" s="15"/>
      <c r="Q42" s="15"/>
      <c r="R42" s="15">
        <f t="shared" si="3"/>
        <v>0</v>
      </c>
      <c r="S42" s="17"/>
      <c r="T42" s="17"/>
      <c r="U42" s="15"/>
      <c r="V42" s="15" t="e">
        <f t="shared" si="5"/>
        <v>#DIV/0!</v>
      </c>
      <c r="W42" s="15" t="e">
        <f t="shared" si="6"/>
        <v>#DIV/0!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 t="s">
        <v>53</v>
      </c>
      <c r="AE42" s="15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37</v>
      </c>
      <c r="C43" s="1">
        <v>8.41</v>
      </c>
      <c r="D43" s="1"/>
      <c r="E43" s="1">
        <v>3.6539999999999999</v>
      </c>
      <c r="F43" s="1"/>
      <c r="G43" s="6">
        <v>1</v>
      </c>
      <c r="H43" s="1">
        <v>45</v>
      </c>
      <c r="I43" s="1" t="s">
        <v>40</v>
      </c>
      <c r="J43" s="1">
        <v>4.7</v>
      </c>
      <c r="K43" s="1">
        <f t="shared" si="8"/>
        <v>-1.0460000000000003</v>
      </c>
      <c r="L43" s="1"/>
      <c r="M43" s="1"/>
      <c r="N43" s="1">
        <v>0</v>
      </c>
      <c r="O43" s="1"/>
      <c r="P43" s="1"/>
      <c r="Q43" s="1">
        <v>10</v>
      </c>
      <c r="R43" s="1">
        <f t="shared" si="3"/>
        <v>0.73080000000000001</v>
      </c>
      <c r="S43" s="5"/>
      <c r="T43" s="5"/>
      <c r="U43" s="1"/>
      <c r="V43" s="1">
        <f t="shared" si="5"/>
        <v>13.683634373289546</v>
      </c>
      <c r="W43" s="1">
        <f t="shared" si="6"/>
        <v>13.683634373289546</v>
      </c>
      <c r="X43" s="1">
        <v>0.73080000000000001</v>
      </c>
      <c r="Y43" s="1">
        <v>3.3948</v>
      </c>
      <c r="Z43" s="1">
        <v>4.1958000000000002</v>
      </c>
      <c r="AA43" s="1">
        <v>1.4836</v>
      </c>
      <c r="AB43" s="1">
        <v>1.4923999999999999</v>
      </c>
      <c r="AC43" s="1">
        <v>1.5316000000000001</v>
      </c>
      <c r="AD43" s="1" t="s">
        <v>55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82</v>
      </c>
      <c r="B44" s="15" t="s">
        <v>37</v>
      </c>
      <c r="C44" s="15"/>
      <c r="D44" s="15"/>
      <c r="E44" s="15"/>
      <c r="F44" s="15"/>
      <c r="G44" s="16">
        <v>0</v>
      </c>
      <c r="H44" s="15" t="e">
        <v>#N/A</v>
      </c>
      <c r="I44" s="15" t="s">
        <v>40</v>
      </c>
      <c r="J44" s="15"/>
      <c r="K44" s="15">
        <f t="shared" si="8"/>
        <v>0</v>
      </c>
      <c r="L44" s="15"/>
      <c r="M44" s="15"/>
      <c r="N44" s="15"/>
      <c r="O44" s="15"/>
      <c r="P44" s="15"/>
      <c r="Q44" s="15"/>
      <c r="R44" s="15">
        <f t="shared" si="3"/>
        <v>0</v>
      </c>
      <c r="S44" s="17"/>
      <c r="T44" s="17"/>
      <c r="U44" s="15"/>
      <c r="V44" s="15" t="e">
        <f t="shared" si="5"/>
        <v>#DIV/0!</v>
      </c>
      <c r="W44" s="15" t="e">
        <f t="shared" si="6"/>
        <v>#DIV/0!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 t="s">
        <v>53</v>
      </c>
      <c r="AE44" s="15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83</v>
      </c>
      <c r="B45" s="12" t="s">
        <v>37</v>
      </c>
      <c r="C45" s="12">
        <v>215.39</v>
      </c>
      <c r="D45" s="12">
        <v>1.254</v>
      </c>
      <c r="E45" s="20">
        <v>67.436999999999998</v>
      </c>
      <c r="F45" s="20">
        <v>103.831</v>
      </c>
      <c r="G45" s="13">
        <v>0</v>
      </c>
      <c r="H45" s="12" t="e">
        <v>#N/A</v>
      </c>
      <c r="I45" s="12" t="s">
        <v>64</v>
      </c>
      <c r="J45" s="12">
        <v>63.25</v>
      </c>
      <c r="K45" s="12">
        <f t="shared" si="8"/>
        <v>4.1869999999999976</v>
      </c>
      <c r="L45" s="12"/>
      <c r="M45" s="12"/>
      <c r="N45" s="12"/>
      <c r="O45" s="12"/>
      <c r="P45" s="12"/>
      <c r="Q45" s="12"/>
      <c r="R45" s="12">
        <f t="shared" si="3"/>
        <v>13.487399999999999</v>
      </c>
      <c r="S45" s="14"/>
      <c r="T45" s="14"/>
      <c r="U45" s="12"/>
      <c r="V45" s="12">
        <f t="shared" si="5"/>
        <v>7.6983703308272915</v>
      </c>
      <c r="W45" s="12">
        <f t="shared" si="6"/>
        <v>7.6983703308272915</v>
      </c>
      <c r="X45" s="12">
        <v>17.550799999999999</v>
      </c>
      <c r="Y45" s="12">
        <v>21.1982</v>
      </c>
      <c r="Z45" s="12">
        <v>16.566199999999998</v>
      </c>
      <c r="AA45" s="12">
        <v>15.388</v>
      </c>
      <c r="AB45" s="12">
        <v>18.902999999999999</v>
      </c>
      <c r="AC45" s="12">
        <v>14.8908</v>
      </c>
      <c r="AD45" s="12" t="s">
        <v>84</v>
      </c>
      <c r="AE45" s="12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85</v>
      </c>
      <c r="B46" s="15" t="s">
        <v>37</v>
      </c>
      <c r="C46" s="15"/>
      <c r="D46" s="15"/>
      <c r="E46" s="15"/>
      <c r="F46" s="15"/>
      <c r="G46" s="16">
        <v>0</v>
      </c>
      <c r="H46" s="15">
        <v>45</v>
      </c>
      <c r="I46" s="15" t="s">
        <v>40</v>
      </c>
      <c r="J46" s="15"/>
      <c r="K46" s="15">
        <f t="shared" si="8"/>
        <v>0</v>
      </c>
      <c r="L46" s="15"/>
      <c r="M46" s="15"/>
      <c r="N46" s="15"/>
      <c r="O46" s="15"/>
      <c r="P46" s="15"/>
      <c r="Q46" s="15"/>
      <c r="R46" s="15">
        <f t="shared" si="3"/>
        <v>0</v>
      </c>
      <c r="S46" s="17"/>
      <c r="T46" s="17"/>
      <c r="U46" s="15"/>
      <c r="V46" s="15" t="e">
        <f t="shared" si="5"/>
        <v>#DIV/0!</v>
      </c>
      <c r="W46" s="15" t="e">
        <f t="shared" si="6"/>
        <v>#DIV/0!</v>
      </c>
      <c r="X46" s="15">
        <v>0</v>
      </c>
      <c r="Y46" s="15">
        <v>-0.105</v>
      </c>
      <c r="Z46" s="15">
        <v>-0.105</v>
      </c>
      <c r="AA46" s="15">
        <v>0</v>
      </c>
      <c r="AB46" s="15">
        <v>0</v>
      </c>
      <c r="AC46" s="15">
        <v>0</v>
      </c>
      <c r="AD46" s="15" t="s">
        <v>53</v>
      </c>
      <c r="AE46" s="15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37</v>
      </c>
      <c r="C47" s="1">
        <v>63.512</v>
      </c>
      <c r="D47" s="1">
        <v>153.12899999999999</v>
      </c>
      <c r="E47" s="1">
        <v>134.02199999999999</v>
      </c>
      <c r="F47" s="1">
        <v>37.283999999999999</v>
      </c>
      <c r="G47" s="6">
        <v>1</v>
      </c>
      <c r="H47" s="1">
        <v>45</v>
      </c>
      <c r="I47" s="1" t="s">
        <v>40</v>
      </c>
      <c r="J47" s="1">
        <v>144.68899999999999</v>
      </c>
      <c r="K47" s="1">
        <f t="shared" si="8"/>
        <v>-10.667000000000002</v>
      </c>
      <c r="L47" s="1"/>
      <c r="M47" s="1"/>
      <c r="N47" s="1">
        <v>139.96140000000011</v>
      </c>
      <c r="O47" s="1"/>
      <c r="P47" s="1"/>
      <c r="Q47" s="1">
        <v>25.6295999999999</v>
      </c>
      <c r="R47" s="1">
        <f t="shared" si="3"/>
        <v>26.804399999999998</v>
      </c>
      <c r="S47" s="5">
        <f t="shared" ref="S47:S49" si="9">11*R47-Q47-P47-O47-N47-F47</f>
        <v>91.973399999999941</v>
      </c>
      <c r="T47" s="5"/>
      <c r="U47" s="1"/>
      <c r="V47" s="1">
        <f t="shared" si="5"/>
        <v>11</v>
      </c>
      <c r="W47" s="1">
        <f t="shared" si="6"/>
        <v>7.5687200608855267</v>
      </c>
      <c r="X47" s="1">
        <v>25.282399999999999</v>
      </c>
      <c r="Y47" s="1">
        <v>28.199400000000001</v>
      </c>
      <c r="Z47" s="1">
        <v>23.183</v>
      </c>
      <c r="AA47" s="1">
        <v>17.340199999999999</v>
      </c>
      <c r="AB47" s="1">
        <v>15.77</v>
      </c>
      <c r="AC47" s="1">
        <v>23.713999999999999</v>
      </c>
      <c r="AD47" s="1"/>
      <c r="AE47" s="1">
        <f t="shared" si="7"/>
        <v>92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37</v>
      </c>
      <c r="C48" s="1">
        <v>106.89400000000001</v>
      </c>
      <c r="D48" s="1">
        <v>36.478000000000002</v>
      </c>
      <c r="E48" s="1">
        <v>98.122</v>
      </c>
      <c r="F48" s="1">
        <v>17.745999999999999</v>
      </c>
      <c r="G48" s="6">
        <v>1</v>
      </c>
      <c r="H48" s="1">
        <v>45</v>
      </c>
      <c r="I48" s="1" t="s">
        <v>40</v>
      </c>
      <c r="J48" s="1">
        <v>105.95</v>
      </c>
      <c r="K48" s="1">
        <f t="shared" si="8"/>
        <v>-7.828000000000003</v>
      </c>
      <c r="L48" s="1"/>
      <c r="M48" s="1"/>
      <c r="N48" s="1">
        <v>60</v>
      </c>
      <c r="O48" s="1"/>
      <c r="P48" s="1"/>
      <c r="Q48" s="1">
        <v>47.260999999999989</v>
      </c>
      <c r="R48" s="1">
        <f t="shared" si="3"/>
        <v>19.624400000000001</v>
      </c>
      <c r="S48" s="5">
        <f t="shared" si="9"/>
        <v>90.861400000000017</v>
      </c>
      <c r="T48" s="5"/>
      <c r="U48" s="1"/>
      <c r="V48" s="1">
        <f t="shared" si="5"/>
        <v>11</v>
      </c>
      <c r="W48" s="1">
        <f t="shared" si="6"/>
        <v>6.3699781904160107</v>
      </c>
      <c r="X48" s="1">
        <v>16.5932</v>
      </c>
      <c r="Y48" s="1">
        <v>15.782999999999999</v>
      </c>
      <c r="Z48" s="1">
        <v>13.345599999999999</v>
      </c>
      <c r="AA48" s="1">
        <v>16.9756</v>
      </c>
      <c r="AB48" s="1">
        <v>14.9818</v>
      </c>
      <c r="AC48" s="1">
        <v>13.769399999999999</v>
      </c>
      <c r="AD48" s="1"/>
      <c r="AE48" s="1">
        <f t="shared" si="7"/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949</v>
      </c>
      <c r="D49" s="1">
        <v>864</v>
      </c>
      <c r="E49" s="1">
        <v>1056</v>
      </c>
      <c r="F49" s="1">
        <v>510</v>
      </c>
      <c r="G49" s="6">
        <v>0.4</v>
      </c>
      <c r="H49" s="1">
        <v>45</v>
      </c>
      <c r="I49" s="1" t="s">
        <v>40</v>
      </c>
      <c r="J49" s="1">
        <v>1058</v>
      </c>
      <c r="K49" s="1">
        <f t="shared" si="8"/>
        <v>-2</v>
      </c>
      <c r="L49" s="1"/>
      <c r="M49" s="1"/>
      <c r="N49" s="1">
        <v>400</v>
      </c>
      <c r="O49" s="1"/>
      <c r="P49" s="1"/>
      <c r="Q49" s="1">
        <v>632</v>
      </c>
      <c r="R49" s="1">
        <f t="shared" si="3"/>
        <v>211.2</v>
      </c>
      <c r="S49" s="5">
        <f t="shared" si="9"/>
        <v>781.19999999999982</v>
      </c>
      <c r="T49" s="5"/>
      <c r="U49" s="1"/>
      <c r="V49" s="1">
        <f t="shared" si="5"/>
        <v>11</v>
      </c>
      <c r="W49" s="1">
        <f t="shared" si="6"/>
        <v>7.3011363636363642</v>
      </c>
      <c r="X49" s="1">
        <v>189</v>
      </c>
      <c r="Y49" s="1">
        <v>196.8</v>
      </c>
      <c r="Z49" s="1">
        <v>180.8</v>
      </c>
      <c r="AA49" s="1">
        <v>177.4</v>
      </c>
      <c r="AB49" s="1">
        <v>171</v>
      </c>
      <c r="AC49" s="1">
        <v>150.4</v>
      </c>
      <c r="AD49" s="1"/>
      <c r="AE49" s="1">
        <f t="shared" si="7"/>
        <v>312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89</v>
      </c>
      <c r="B50" s="15" t="s">
        <v>34</v>
      </c>
      <c r="C50" s="15"/>
      <c r="D50" s="15"/>
      <c r="E50" s="15"/>
      <c r="F50" s="15"/>
      <c r="G50" s="16">
        <v>0</v>
      </c>
      <c r="H50" s="15">
        <v>50</v>
      </c>
      <c r="I50" s="15" t="s">
        <v>40</v>
      </c>
      <c r="J50" s="15"/>
      <c r="K50" s="15">
        <f t="shared" si="8"/>
        <v>0</v>
      </c>
      <c r="L50" s="15"/>
      <c r="M50" s="15"/>
      <c r="N50" s="15"/>
      <c r="O50" s="15"/>
      <c r="P50" s="15"/>
      <c r="Q50" s="15"/>
      <c r="R50" s="15">
        <f t="shared" si="3"/>
        <v>0</v>
      </c>
      <c r="S50" s="17"/>
      <c r="T50" s="17"/>
      <c r="U50" s="15"/>
      <c r="V50" s="15" t="e">
        <f t="shared" si="5"/>
        <v>#DIV/0!</v>
      </c>
      <c r="W50" s="15" t="e">
        <f t="shared" si="6"/>
        <v>#DIV/0!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 t="s">
        <v>53</v>
      </c>
      <c r="AE50" s="15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37</v>
      </c>
      <c r="C51" s="1">
        <v>211.798</v>
      </c>
      <c r="D51" s="1">
        <v>851.51099999999997</v>
      </c>
      <c r="E51" s="1">
        <v>598.49599999999998</v>
      </c>
      <c r="F51" s="1">
        <v>456.19799999999998</v>
      </c>
      <c r="G51" s="6">
        <v>1</v>
      </c>
      <c r="H51" s="1">
        <v>45</v>
      </c>
      <c r="I51" s="1" t="s">
        <v>40</v>
      </c>
      <c r="J51" s="1">
        <v>589.69299999999998</v>
      </c>
      <c r="K51" s="1">
        <f t="shared" si="8"/>
        <v>8.8029999999999973</v>
      </c>
      <c r="L51" s="1"/>
      <c r="M51" s="1"/>
      <c r="N51" s="1">
        <v>0</v>
      </c>
      <c r="O51" s="1"/>
      <c r="P51" s="1"/>
      <c r="Q51" s="1">
        <v>77.753999999999905</v>
      </c>
      <c r="R51" s="1">
        <f t="shared" si="3"/>
        <v>119.69919999999999</v>
      </c>
      <c r="S51" s="5">
        <f t="shared" ref="S51:S57" si="10">11*R51-Q51-P51-O51-N51-F51</f>
        <v>782.7392000000001</v>
      </c>
      <c r="T51" s="5"/>
      <c r="U51" s="1"/>
      <c r="V51" s="1">
        <f t="shared" si="5"/>
        <v>11</v>
      </c>
      <c r="W51" s="1">
        <f t="shared" si="6"/>
        <v>4.4607816927765596</v>
      </c>
      <c r="X51" s="1">
        <v>75.620599999999996</v>
      </c>
      <c r="Y51" s="1">
        <v>96.504800000000003</v>
      </c>
      <c r="Z51" s="1">
        <v>105.114</v>
      </c>
      <c r="AA51" s="1">
        <v>78.263199999999998</v>
      </c>
      <c r="AB51" s="1">
        <v>61.3506</v>
      </c>
      <c r="AC51" s="1">
        <v>55.266199999999998</v>
      </c>
      <c r="AD51" s="1" t="s">
        <v>55</v>
      </c>
      <c r="AE51" s="1">
        <f t="shared" si="7"/>
        <v>783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235.37</v>
      </c>
      <c r="D52" s="1">
        <v>222</v>
      </c>
      <c r="E52" s="1">
        <v>233</v>
      </c>
      <c r="F52" s="1">
        <v>181</v>
      </c>
      <c r="G52" s="6">
        <v>0.35</v>
      </c>
      <c r="H52" s="1">
        <v>40</v>
      </c>
      <c r="I52" s="1" t="s">
        <v>40</v>
      </c>
      <c r="J52" s="1">
        <v>243</v>
      </c>
      <c r="K52" s="1">
        <f t="shared" si="8"/>
        <v>-10</v>
      </c>
      <c r="L52" s="1"/>
      <c r="M52" s="1"/>
      <c r="N52" s="1">
        <v>0</v>
      </c>
      <c r="O52" s="1"/>
      <c r="P52" s="1"/>
      <c r="Q52" s="1">
        <v>211</v>
      </c>
      <c r="R52" s="1">
        <f t="shared" si="3"/>
        <v>46.6</v>
      </c>
      <c r="S52" s="5">
        <f t="shared" si="10"/>
        <v>120.60000000000002</v>
      </c>
      <c r="T52" s="5"/>
      <c r="U52" s="1"/>
      <c r="V52" s="1">
        <f t="shared" si="5"/>
        <v>11</v>
      </c>
      <c r="W52" s="1">
        <f t="shared" si="6"/>
        <v>8.4120171673819737</v>
      </c>
      <c r="X52" s="1">
        <v>43.8</v>
      </c>
      <c r="Y52" s="1">
        <v>41.326000000000001</v>
      </c>
      <c r="Z52" s="1">
        <v>44.926000000000002</v>
      </c>
      <c r="AA52" s="1">
        <v>41</v>
      </c>
      <c r="AB52" s="1">
        <v>45</v>
      </c>
      <c r="AC52" s="1">
        <v>52</v>
      </c>
      <c r="AD52" s="1" t="s">
        <v>55</v>
      </c>
      <c r="AE52" s="1">
        <f t="shared" si="7"/>
        <v>42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37</v>
      </c>
      <c r="C53" s="1">
        <v>16.305</v>
      </c>
      <c r="D53" s="1">
        <v>51.96</v>
      </c>
      <c r="E53" s="1">
        <v>33.768999999999998</v>
      </c>
      <c r="F53" s="1">
        <v>30.933</v>
      </c>
      <c r="G53" s="6">
        <v>1</v>
      </c>
      <c r="H53" s="1">
        <v>40</v>
      </c>
      <c r="I53" s="1" t="s">
        <v>40</v>
      </c>
      <c r="J53" s="1">
        <v>34.799999999999997</v>
      </c>
      <c r="K53" s="1">
        <f t="shared" si="8"/>
        <v>-1.0309999999999988</v>
      </c>
      <c r="L53" s="1"/>
      <c r="M53" s="1"/>
      <c r="N53" s="1">
        <v>0</v>
      </c>
      <c r="O53" s="1"/>
      <c r="P53" s="1"/>
      <c r="Q53" s="1">
        <v>24.288</v>
      </c>
      <c r="R53" s="1">
        <f t="shared" si="3"/>
        <v>6.7538</v>
      </c>
      <c r="S53" s="5">
        <f t="shared" si="10"/>
        <v>19.070799999999998</v>
      </c>
      <c r="T53" s="5"/>
      <c r="U53" s="1"/>
      <c r="V53" s="1">
        <f t="shared" si="5"/>
        <v>11</v>
      </c>
      <c r="W53" s="1">
        <f t="shared" si="6"/>
        <v>8.1762859427285388</v>
      </c>
      <c r="X53" s="1">
        <v>6.1701999999999986</v>
      </c>
      <c r="Y53" s="1">
        <v>5.9261999999999997</v>
      </c>
      <c r="Z53" s="1">
        <v>6.7790000000000008</v>
      </c>
      <c r="AA53" s="1">
        <v>4.181</v>
      </c>
      <c r="AB53" s="1">
        <v>2.9060000000000001</v>
      </c>
      <c r="AC53" s="1">
        <v>3.7732000000000001</v>
      </c>
      <c r="AD53" s="1"/>
      <c r="AE53" s="1">
        <f t="shared" si="7"/>
        <v>19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881</v>
      </c>
      <c r="D54" s="1">
        <v>254</v>
      </c>
      <c r="E54" s="1">
        <v>636</v>
      </c>
      <c r="F54" s="1">
        <v>260</v>
      </c>
      <c r="G54" s="6">
        <v>0.4</v>
      </c>
      <c r="H54" s="1">
        <v>40</v>
      </c>
      <c r="I54" s="1" t="s">
        <v>40</v>
      </c>
      <c r="J54" s="1">
        <v>642</v>
      </c>
      <c r="K54" s="1">
        <f t="shared" si="8"/>
        <v>-6</v>
      </c>
      <c r="L54" s="1"/>
      <c r="M54" s="1"/>
      <c r="N54" s="1">
        <v>450</v>
      </c>
      <c r="O54" s="1"/>
      <c r="P54" s="1"/>
      <c r="Q54" s="1">
        <v>492</v>
      </c>
      <c r="R54" s="1">
        <f t="shared" si="3"/>
        <v>127.2</v>
      </c>
      <c r="S54" s="5">
        <f t="shared" si="10"/>
        <v>197.20000000000005</v>
      </c>
      <c r="T54" s="5"/>
      <c r="U54" s="1"/>
      <c r="V54" s="1">
        <f t="shared" si="5"/>
        <v>11</v>
      </c>
      <c r="W54" s="1">
        <f t="shared" si="6"/>
        <v>9.449685534591195</v>
      </c>
      <c r="X54" s="1">
        <v>138</v>
      </c>
      <c r="Y54" s="1">
        <v>141.80000000000001</v>
      </c>
      <c r="Z54" s="1">
        <v>115.8</v>
      </c>
      <c r="AA54" s="1">
        <v>128</v>
      </c>
      <c r="AB54" s="1">
        <v>109.2</v>
      </c>
      <c r="AC54" s="1">
        <v>81.2</v>
      </c>
      <c r="AD54" s="1"/>
      <c r="AE54" s="1">
        <f t="shared" si="7"/>
        <v>79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1397</v>
      </c>
      <c r="D55" s="1"/>
      <c r="E55" s="1">
        <v>935</v>
      </c>
      <c r="F55" s="1">
        <v>171</v>
      </c>
      <c r="G55" s="6">
        <v>0.4</v>
      </c>
      <c r="H55" s="1">
        <v>45</v>
      </c>
      <c r="I55" s="1" t="s">
        <v>40</v>
      </c>
      <c r="J55" s="1">
        <v>940</v>
      </c>
      <c r="K55" s="1">
        <f t="shared" si="8"/>
        <v>-5</v>
      </c>
      <c r="L55" s="1"/>
      <c r="M55" s="1"/>
      <c r="N55" s="1">
        <v>800</v>
      </c>
      <c r="O55" s="1"/>
      <c r="P55" s="1"/>
      <c r="Q55" s="1">
        <v>676</v>
      </c>
      <c r="R55" s="1">
        <f t="shared" si="3"/>
        <v>187</v>
      </c>
      <c r="S55" s="5">
        <f t="shared" si="10"/>
        <v>410</v>
      </c>
      <c r="T55" s="5"/>
      <c r="U55" s="1"/>
      <c r="V55" s="1">
        <f t="shared" si="5"/>
        <v>11</v>
      </c>
      <c r="W55" s="1">
        <f t="shared" si="6"/>
        <v>8.807486631016042</v>
      </c>
      <c r="X55" s="1">
        <v>190.4</v>
      </c>
      <c r="Y55" s="1">
        <v>215.8</v>
      </c>
      <c r="Z55" s="1">
        <v>192.8</v>
      </c>
      <c r="AA55" s="1">
        <v>203.6</v>
      </c>
      <c r="AB55" s="1">
        <v>159.6</v>
      </c>
      <c r="AC55" s="1">
        <v>121</v>
      </c>
      <c r="AD55" s="1" t="s">
        <v>95</v>
      </c>
      <c r="AE55" s="1">
        <f t="shared" si="7"/>
        <v>164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34</v>
      </c>
      <c r="C56" s="1">
        <v>270</v>
      </c>
      <c r="D56" s="1">
        <v>300</v>
      </c>
      <c r="E56" s="1">
        <v>373</v>
      </c>
      <c r="F56" s="1">
        <v>195</v>
      </c>
      <c r="G56" s="6">
        <v>0.4</v>
      </c>
      <c r="H56" s="1">
        <v>40</v>
      </c>
      <c r="I56" s="1" t="s">
        <v>40</v>
      </c>
      <c r="J56" s="1">
        <v>374</v>
      </c>
      <c r="K56" s="1">
        <f t="shared" si="8"/>
        <v>-1</v>
      </c>
      <c r="L56" s="1"/>
      <c r="M56" s="1"/>
      <c r="N56" s="1">
        <v>0</v>
      </c>
      <c r="O56" s="1"/>
      <c r="P56" s="1"/>
      <c r="Q56" s="1">
        <v>238</v>
      </c>
      <c r="R56" s="1">
        <f t="shared" si="3"/>
        <v>74.599999999999994</v>
      </c>
      <c r="S56" s="5">
        <f t="shared" si="10"/>
        <v>387.59999999999991</v>
      </c>
      <c r="T56" s="5"/>
      <c r="U56" s="1"/>
      <c r="V56" s="1">
        <f t="shared" si="5"/>
        <v>11</v>
      </c>
      <c r="W56" s="1">
        <f t="shared" si="6"/>
        <v>5.8042895442359255</v>
      </c>
      <c r="X56" s="1">
        <v>53.8</v>
      </c>
      <c r="Y56" s="1">
        <v>49.4</v>
      </c>
      <c r="Z56" s="1">
        <v>56.4</v>
      </c>
      <c r="AA56" s="1">
        <v>48.8</v>
      </c>
      <c r="AB56" s="1">
        <v>40.6</v>
      </c>
      <c r="AC56" s="1">
        <v>37.200000000000003</v>
      </c>
      <c r="AD56" s="1"/>
      <c r="AE56" s="1">
        <f t="shared" si="7"/>
        <v>155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37</v>
      </c>
      <c r="C57" s="1">
        <v>236.87</v>
      </c>
      <c r="D57" s="1">
        <v>95.9</v>
      </c>
      <c r="E57" s="1">
        <v>165.155</v>
      </c>
      <c r="F57" s="1">
        <v>156.54900000000001</v>
      </c>
      <c r="G57" s="6">
        <v>1</v>
      </c>
      <c r="H57" s="1">
        <v>50</v>
      </c>
      <c r="I57" s="1" t="s">
        <v>40</v>
      </c>
      <c r="J57" s="1">
        <v>161.352</v>
      </c>
      <c r="K57" s="1">
        <f t="shared" si="8"/>
        <v>3.8029999999999973</v>
      </c>
      <c r="L57" s="1"/>
      <c r="M57" s="1"/>
      <c r="N57" s="1">
        <v>0</v>
      </c>
      <c r="O57" s="1"/>
      <c r="P57" s="1"/>
      <c r="Q57" s="1">
        <v>0</v>
      </c>
      <c r="R57" s="1">
        <f t="shared" si="3"/>
        <v>33.030999999999999</v>
      </c>
      <c r="S57" s="5">
        <f t="shared" si="10"/>
        <v>206.792</v>
      </c>
      <c r="T57" s="5"/>
      <c r="U57" s="1"/>
      <c r="V57" s="1">
        <f t="shared" si="5"/>
        <v>11</v>
      </c>
      <c r="W57" s="1">
        <f t="shared" si="6"/>
        <v>4.7394568738457812</v>
      </c>
      <c r="X57" s="1">
        <v>21.3476</v>
      </c>
      <c r="Y57" s="1">
        <v>30.7972</v>
      </c>
      <c r="Z57" s="1">
        <v>40.543199999999999</v>
      </c>
      <c r="AA57" s="1">
        <v>35.143999999999998</v>
      </c>
      <c r="AB57" s="1">
        <v>25.5778</v>
      </c>
      <c r="AC57" s="1">
        <v>26.54</v>
      </c>
      <c r="AD57" s="1" t="s">
        <v>55</v>
      </c>
      <c r="AE57" s="1">
        <f t="shared" si="7"/>
        <v>207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98</v>
      </c>
      <c r="B58" s="1" t="s">
        <v>37</v>
      </c>
      <c r="C58" s="1">
        <v>479.81400000000002</v>
      </c>
      <c r="D58" s="1">
        <v>383.24299999999999</v>
      </c>
      <c r="E58" s="1">
        <v>529.34299999999996</v>
      </c>
      <c r="F58" s="1">
        <v>172.529</v>
      </c>
      <c r="G58" s="6">
        <v>1</v>
      </c>
      <c r="H58" s="1">
        <v>50</v>
      </c>
      <c r="I58" s="1" t="s">
        <v>40</v>
      </c>
      <c r="J58" s="1">
        <v>511.40699999999998</v>
      </c>
      <c r="K58" s="1">
        <f t="shared" si="8"/>
        <v>17.935999999999979</v>
      </c>
      <c r="L58" s="1"/>
      <c r="M58" s="1"/>
      <c r="N58" s="1">
        <v>350</v>
      </c>
      <c r="O58" s="1"/>
      <c r="P58" s="1"/>
      <c r="Q58" s="1">
        <v>289.63799999999998</v>
      </c>
      <c r="R58" s="1">
        <f t="shared" si="3"/>
        <v>105.86859999999999</v>
      </c>
      <c r="S58" s="5">
        <v>420</v>
      </c>
      <c r="T58" s="5"/>
      <c r="U58" s="1"/>
      <c r="V58" s="1">
        <f t="shared" si="5"/>
        <v>11.638644508381145</v>
      </c>
      <c r="W58" s="1">
        <f t="shared" si="6"/>
        <v>7.6714625488577353</v>
      </c>
      <c r="X58" s="1">
        <v>100.11499999999999</v>
      </c>
      <c r="Y58" s="1">
        <v>101.0356</v>
      </c>
      <c r="Z58" s="1">
        <v>84.313999999999993</v>
      </c>
      <c r="AA58" s="1">
        <v>80.681399999999996</v>
      </c>
      <c r="AB58" s="1">
        <v>67.853200000000001</v>
      </c>
      <c r="AC58" s="1">
        <v>84.126199999999997</v>
      </c>
      <c r="AD58" s="1"/>
      <c r="AE58" s="1">
        <f t="shared" si="7"/>
        <v>420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99</v>
      </c>
      <c r="B59" s="15" t="s">
        <v>37</v>
      </c>
      <c r="C59" s="15"/>
      <c r="D59" s="15"/>
      <c r="E59" s="15"/>
      <c r="F59" s="15"/>
      <c r="G59" s="16">
        <v>0</v>
      </c>
      <c r="H59" s="15" t="e">
        <v>#N/A</v>
      </c>
      <c r="I59" s="15" t="s">
        <v>40</v>
      </c>
      <c r="J59" s="15"/>
      <c r="K59" s="15">
        <f t="shared" si="8"/>
        <v>0</v>
      </c>
      <c r="L59" s="15"/>
      <c r="M59" s="15"/>
      <c r="N59" s="15"/>
      <c r="O59" s="15"/>
      <c r="P59" s="15"/>
      <c r="Q59" s="15"/>
      <c r="R59" s="15">
        <f t="shared" si="3"/>
        <v>0</v>
      </c>
      <c r="S59" s="17"/>
      <c r="T59" s="17"/>
      <c r="U59" s="15"/>
      <c r="V59" s="15" t="e">
        <f t="shared" si="5"/>
        <v>#DIV/0!</v>
      </c>
      <c r="W59" s="15" t="e">
        <f t="shared" si="6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 t="s">
        <v>53</v>
      </c>
      <c r="AE59" s="15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100</v>
      </c>
      <c r="B60" s="15" t="s">
        <v>37</v>
      </c>
      <c r="C60" s="15"/>
      <c r="D60" s="15"/>
      <c r="E60" s="15"/>
      <c r="F60" s="15"/>
      <c r="G60" s="16">
        <v>0</v>
      </c>
      <c r="H60" s="15" t="e">
        <v>#N/A</v>
      </c>
      <c r="I60" s="15" t="s">
        <v>40</v>
      </c>
      <c r="J60" s="15"/>
      <c r="K60" s="15">
        <f t="shared" si="8"/>
        <v>0</v>
      </c>
      <c r="L60" s="15"/>
      <c r="M60" s="15"/>
      <c r="N60" s="15"/>
      <c r="O60" s="15"/>
      <c r="P60" s="15"/>
      <c r="Q60" s="15"/>
      <c r="R60" s="15">
        <f t="shared" si="3"/>
        <v>0</v>
      </c>
      <c r="S60" s="17"/>
      <c r="T60" s="17"/>
      <c r="U60" s="15"/>
      <c r="V60" s="15" t="e">
        <f t="shared" si="5"/>
        <v>#DIV/0!</v>
      </c>
      <c r="W60" s="15" t="e">
        <f t="shared" si="6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 t="s">
        <v>53</v>
      </c>
      <c r="AE60" s="15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101</v>
      </c>
      <c r="B61" s="15" t="s">
        <v>37</v>
      </c>
      <c r="C61" s="15"/>
      <c r="D61" s="15"/>
      <c r="E61" s="15"/>
      <c r="F61" s="15"/>
      <c r="G61" s="16">
        <v>0</v>
      </c>
      <c r="H61" s="15">
        <v>40</v>
      </c>
      <c r="I61" s="15" t="s">
        <v>40</v>
      </c>
      <c r="J61" s="15"/>
      <c r="K61" s="15">
        <f t="shared" si="8"/>
        <v>0</v>
      </c>
      <c r="L61" s="15"/>
      <c r="M61" s="15"/>
      <c r="N61" s="15"/>
      <c r="O61" s="15"/>
      <c r="P61" s="15"/>
      <c r="Q61" s="15"/>
      <c r="R61" s="15">
        <f t="shared" si="3"/>
        <v>0</v>
      </c>
      <c r="S61" s="17"/>
      <c r="T61" s="17"/>
      <c r="U61" s="15"/>
      <c r="V61" s="15" t="e">
        <f t="shared" si="5"/>
        <v>#DIV/0!</v>
      </c>
      <c r="W61" s="15" t="e">
        <f t="shared" si="6"/>
        <v>#DIV/0!</v>
      </c>
      <c r="X61" s="15">
        <v>0</v>
      </c>
      <c r="Y61" s="15">
        <v>1.6012</v>
      </c>
      <c r="Z61" s="15">
        <v>1.6012</v>
      </c>
      <c r="AA61" s="15">
        <v>0</v>
      </c>
      <c r="AB61" s="15">
        <v>0</v>
      </c>
      <c r="AC61" s="15">
        <v>0</v>
      </c>
      <c r="AD61" s="15" t="s">
        <v>102</v>
      </c>
      <c r="AE61" s="15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103</v>
      </c>
      <c r="B62" s="15" t="s">
        <v>37</v>
      </c>
      <c r="C62" s="15"/>
      <c r="D62" s="15"/>
      <c r="E62" s="15"/>
      <c r="F62" s="15"/>
      <c r="G62" s="16">
        <v>0</v>
      </c>
      <c r="H62" s="15" t="e">
        <v>#N/A</v>
      </c>
      <c r="I62" s="15" t="s">
        <v>40</v>
      </c>
      <c r="J62" s="15"/>
      <c r="K62" s="15">
        <f t="shared" si="8"/>
        <v>0</v>
      </c>
      <c r="L62" s="15"/>
      <c r="M62" s="15"/>
      <c r="N62" s="15"/>
      <c r="O62" s="15"/>
      <c r="P62" s="15"/>
      <c r="Q62" s="15"/>
      <c r="R62" s="15">
        <f t="shared" si="3"/>
        <v>0</v>
      </c>
      <c r="S62" s="17"/>
      <c r="T62" s="17"/>
      <c r="U62" s="15"/>
      <c r="V62" s="15" t="e">
        <f t="shared" si="5"/>
        <v>#DIV/0!</v>
      </c>
      <c r="W62" s="15" t="e">
        <f t="shared" si="6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 t="s">
        <v>53</v>
      </c>
      <c r="AE62" s="15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104</v>
      </c>
      <c r="B63" s="15" t="s">
        <v>34</v>
      </c>
      <c r="C63" s="15"/>
      <c r="D63" s="15"/>
      <c r="E63" s="15"/>
      <c r="F63" s="15"/>
      <c r="G63" s="16">
        <v>0</v>
      </c>
      <c r="H63" s="15" t="e">
        <v>#N/A</v>
      </c>
      <c r="I63" s="15" t="s">
        <v>40</v>
      </c>
      <c r="J63" s="15"/>
      <c r="K63" s="15">
        <f t="shared" si="8"/>
        <v>0</v>
      </c>
      <c r="L63" s="15"/>
      <c r="M63" s="15"/>
      <c r="N63" s="15"/>
      <c r="O63" s="15"/>
      <c r="P63" s="15"/>
      <c r="Q63" s="15"/>
      <c r="R63" s="15">
        <f t="shared" si="3"/>
        <v>0</v>
      </c>
      <c r="S63" s="17"/>
      <c r="T63" s="17"/>
      <c r="U63" s="15"/>
      <c r="V63" s="15" t="e">
        <f t="shared" si="5"/>
        <v>#DIV/0!</v>
      </c>
      <c r="W63" s="15" t="e">
        <f t="shared" si="6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53</v>
      </c>
      <c r="AE63" s="15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34</v>
      </c>
      <c r="C64" s="1">
        <v>218</v>
      </c>
      <c r="D64" s="1"/>
      <c r="E64" s="1">
        <v>137</v>
      </c>
      <c r="F64" s="1">
        <v>35</v>
      </c>
      <c r="G64" s="6">
        <v>0.4</v>
      </c>
      <c r="H64" s="1">
        <v>40</v>
      </c>
      <c r="I64" s="1" t="s">
        <v>40</v>
      </c>
      <c r="J64" s="1">
        <v>140</v>
      </c>
      <c r="K64" s="1">
        <f t="shared" si="8"/>
        <v>-3</v>
      </c>
      <c r="L64" s="1"/>
      <c r="M64" s="1"/>
      <c r="N64" s="1">
        <v>160</v>
      </c>
      <c r="O64" s="1"/>
      <c r="P64" s="1"/>
      <c r="Q64" s="1">
        <v>55</v>
      </c>
      <c r="R64" s="1">
        <f t="shared" si="3"/>
        <v>27.4</v>
      </c>
      <c r="S64" s="5">
        <f t="shared" ref="S64:S67" si="11">11*R64-Q64-P64-O64-N64-F64</f>
        <v>51.399999999999977</v>
      </c>
      <c r="T64" s="5"/>
      <c r="U64" s="1"/>
      <c r="V64" s="1">
        <f t="shared" si="5"/>
        <v>11</v>
      </c>
      <c r="W64" s="1">
        <f t="shared" si="6"/>
        <v>9.1240875912408761</v>
      </c>
      <c r="X64" s="1">
        <v>28.6</v>
      </c>
      <c r="Y64" s="1">
        <v>30.4</v>
      </c>
      <c r="Z64" s="1">
        <v>28.6</v>
      </c>
      <c r="AA64" s="1">
        <v>20.6</v>
      </c>
      <c r="AB64" s="1">
        <v>19</v>
      </c>
      <c r="AC64" s="1">
        <v>20</v>
      </c>
      <c r="AD64" s="1" t="s">
        <v>95</v>
      </c>
      <c r="AE64" s="1">
        <f t="shared" si="7"/>
        <v>21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37</v>
      </c>
      <c r="C65" s="1">
        <v>46.558</v>
      </c>
      <c r="D65" s="1">
        <v>43.16</v>
      </c>
      <c r="E65" s="1">
        <v>41.755000000000003</v>
      </c>
      <c r="F65" s="1">
        <v>42.134999999999998</v>
      </c>
      <c r="G65" s="6">
        <v>1</v>
      </c>
      <c r="H65" s="1">
        <v>40</v>
      </c>
      <c r="I65" s="1" t="s">
        <v>40</v>
      </c>
      <c r="J65" s="1">
        <v>57.98</v>
      </c>
      <c r="K65" s="1">
        <f t="shared" ref="K65:K96" si="12">E65-J65</f>
        <v>-16.224999999999994</v>
      </c>
      <c r="L65" s="1"/>
      <c r="M65" s="1"/>
      <c r="N65" s="1">
        <v>30</v>
      </c>
      <c r="O65" s="1"/>
      <c r="P65" s="1"/>
      <c r="Q65" s="1">
        <v>24.859000000000002</v>
      </c>
      <c r="R65" s="1">
        <f t="shared" si="3"/>
        <v>8.3510000000000009</v>
      </c>
      <c r="S65" s="5"/>
      <c r="T65" s="5"/>
      <c r="U65" s="1"/>
      <c r="V65" s="1">
        <f t="shared" si="5"/>
        <v>11.614656927314092</v>
      </c>
      <c r="W65" s="1">
        <f t="shared" si="6"/>
        <v>11.614656927314092</v>
      </c>
      <c r="X65" s="1">
        <v>9.6348000000000003</v>
      </c>
      <c r="Y65" s="1">
        <v>10.434200000000001</v>
      </c>
      <c r="Z65" s="1">
        <v>10.5806</v>
      </c>
      <c r="AA65" s="1">
        <v>8.3373999999999988</v>
      </c>
      <c r="AB65" s="1">
        <v>8.1874000000000002</v>
      </c>
      <c r="AC65" s="1">
        <v>3.16</v>
      </c>
      <c r="AD65" s="1"/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37</v>
      </c>
      <c r="C66" s="1">
        <v>184.059</v>
      </c>
      <c r="D66" s="1">
        <v>57.073</v>
      </c>
      <c r="E66" s="1">
        <v>127.4</v>
      </c>
      <c r="F66" s="1">
        <v>65.545000000000002</v>
      </c>
      <c r="G66" s="6">
        <v>1</v>
      </c>
      <c r="H66" s="1">
        <v>30</v>
      </c>
      <c r="I66" s="1" t="s">
        <v>40</v>
      </c>
      <c r="J66" s="1">
        <v>132.22</v>
      </c>
      <c r="K66" s="1">
        <f t="shared" si="12"/>
        <v>-4.8199999999999932</v>
      </c>
      <c r="L66" s="1"/>
      <c r="M66" s="1"/>
      <c r="N66" s="1">
        <v>60</v>
      </c>
      <c r="O66" s="1"/>
      <c r="P66" s="1"/>
      <c r="Q66" s="1">
        <v>18.439600000000009</v>
      </c>
      <c r="R66" s="1">
        <f t="shared" si="3"/>
        <v>25.48</v>
      </c>
      <c r="S66" s="5">
        <f>10*R66-Q66-P66-O66-N66-F66</f>
        <v>110.8154</v>
      </c>
      <c r="T66" s="5"/>
      <c r="U66" s="1"/>
      <c r="V66" s="1">
        <f t="shared" si="5"/>
        <v>10</v>
      </c>
      <c r="W66" s="1">
        <f t="shared" si="6"/>
        <v>5.6508869701726843</v>
      </c>
      <c r="X66" s="1">
        <v>22.432400000000001</v>
      </c>
      <c r="Y66" s="1">
        <v>23.230599999999999</v>
      </c>
      <c r="Z66" s="1">
        <v>24.089600000000001</v>
      </c>
      <c r="AA66" s="1">
        <v>26.673999999999999</v>
      </c>
      <c r="AB66" s="1">
        <v>24.636800000000001</v>
      </c>
      <c r="AC66" s="1">
        <v>19.1812</v>
      </c>
      <c r="AD66" s="1"/>
      <c r="AE66" s="1">
        <f t="shared" ref="AE66:AE97" si="13">ROUND(S66*G66,0)</f>
        <v>111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108</v>
      </c>
      <c r="B67" s="1" t="s">
        <v>34</v>
      </c>
      <c r="C67" s="1"/>
      <c r="D67" s="1"/>
      <c r="E67" s="20">
        <f>E68</f>
        <v>86</v>
      </c>
      <c r="F67" s="20">
        <f>F68</f>
        <v>87</v>
      </c>
      <c r="G67" s="6">
        <v>0.45</v>
      </c>
      <c r="H67" s="1">
        <v>50</v>
      </c>
      <c r="I67" s="1" t="s">
        <v>40</v>
      </c>
      <c r="J67" s="1"/>
      <c r="K67" s="1">
        <f t="shared" si="12"/>
        <v>86</v>
      </c>
      <c r="L67" s="1"/>
      <c r="M67" s="1"/>
      <c r="N67" s="1">
        <v>0</v>
      </c>
      <c r="O67" s="1"/>
      <c r="P67" s="1"/>
      <c r="Q67" s="1">
        <v>30</v>
      </c>
      <c r="R67" s="1">
        <f t="shared" si="3"/>
        <v>17.2</v>
      </c>
      <c r="S67" s="5">
        <f t="shared" si="11"/>
        <v>72.199999999999989</v>
      </c>
      <c r="T67" s="5"/>
      <c r="U67" s="1"/>
      <c r="V67" s="1">
        <f t="shared" si="5"/>
        <v>11</v>
      </c>
      <c r="W67" s="1">
        <f t="shared" si="6"/>
        <v>6.8023255813953494</v>
      </c>
      <c r="X67" s="1">
        <v>14.4</v>
      </c>
      <c r="Y67" s="1">
        <v>16.600000000000001</v>
      </c>
      <c r="Z67" s="1">
        <v>17.8</v>
      </c>
      <c r="AA67" s="1">
        <v>13.6</v>
      </c>
      <c r="AB67" s="1">
        <v>15</v>
      </c>
      <c r="AC67" s="1">
        <v>12</v>
      </c>
      <c r="AD67" s="1" t="s">
        <v>109</v>
      </c>
      <c r="AE67" s="1">
        <f t="shared" si="13"/>
        <v>32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110</v>
      </c>
      <c r="B68" s="12" t="s">
        <v>34</v>
      </c>
      <c r="C68" s="12">
        <v>80</v>
      </c>
      <c r="D68" s="19">
        <v>106</v>
      </c>
      <c r="E68" s="20">
        <v>86</v>
      </c>
      <c r="F68" s="20">
        <v>87</v>
      </c>
      <c r="G68" s="13">
        <v>0</v>
      </c>
      <c r="H68" s="12" t="e">
        <v>#N/A</v>
      </c>
      <c r="I68" s="12" t="s">
        <v>64</v>
      </c>
      <c r="J68" s="12">
        <v>87</v>
      </c>
      <c r="K68" s="12">
        <f t="shared" si="12"/>
        <v>-1</v>
      </c>
      <c r="L68" s="12"/>
      <c r="M68" s="12"/>
      <c r="N68" s="12"/>
      <c r="O68" s="12"/>
      <c r="P68" s="12"/>
      <c r="Q68" s="12"/>
      <c r="R68" s="12">
        <f t="shared" si="3"/>
        <v>17.2</v>
      </c>
      <c r="S68" s="14"/>
      <c r="T68" s="14"/>
      <c r="U68" s="12"/>
      <c r="V68" s="12">
        <f t="shared" si="5"/>
        <v>5.058139534883721</v>
      </c>
      <c r="W68" s="12">
        <f t="shared" si="6"/>
        <v>5.058139534883721</v>
      </c>
      <c r="X68" s="12">
        <v>14.4</v>
      </c>
      <c r="Y68" s="12">
        <v>16.600000000000001</v>
      </c>
      <c r="Z68" s="12">
        <v>17.8</v>
      </c>
      <c r="AA68" s="12">
        <v>13.6</v>
      </c>
      <c r="AB68" s="12">
        <v>15</v>
      </c>
      <c r="AC68" s="12">
        <v>12</v>
      </c>
      <c r="AD68" s="18" t="s">
        <v>111</v>
      </c>
      <c r="AE68" s="12">
        <f t="shared" si="13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37</v>
      </c>
      <c r="C69" s="1">
        <v>137.95500000000001</v>
      </c>
      <c r="D69" s="1">
        <v>322.85399999999998</v>
      </c>
      <c r="E69" s="1">
        <v>266.565</v>
      </c>
      <c r="F69" s="1">
        <v>124.31399999999999</v>
      </c>
      <c r="G69" s="6">
        <v>1</v>
      </c>
      <c r="H69" s="1">
        <v>50</v>
      </c>
      <c r="I69" s="1" t="s">
        <v>40</v>
      </c>
      <c r="J69" s="1">
        <v>266.06</v>
      </c>
      <c r="K69" s="1">
        <f t="shared" si="12"/>
        <v>0.50499999999999545</v>
      </c>
      <c r="L69" s="1"/>
      <c r="M69" s="1"/>
      <c r="N69" s="1">
        <v>176.0715999999999</v>
      </c>
      <c r="O69" s="1"/>
      <c r="P69" s="1"/>
      <c r="Q69" s="1">
        <v>54.921400000000119</v>
      </c>
      <c r="R69" s="1">
        <f t="shared" si="3"/>
        <v>53.313000000000002</v>
      </c>
      <c r="S69" s="5">
        <f>11*R69-Q69-P69-O69-N69-F69</f>
        <v>231.13599999999994</v>
      </c>
      <c r="T69" s="5"/>
      <c r="U69" s="1"/>
      <c r="V69" s="1">
        <f t="shared" si="5"/>
        <v>11</v>
      </c>
      <c r="W69" s="1">
        <f t="shared" si="6"/>
        <v>6.6645471085851478</v>
      </c>
      <c r="X69" s="1">
        <v>46.016800000000003</v>
      </c>
      <c r="Y69" s="1">
        <v>50.232399999999998</v>
      </c>
      <c r="Z69" s="1">
        <v>49.385199999999998</v>
      </c>
      <c r="AA69" s="1">
        <v>35.946399999999997</v>
      </c>
      <c r="AB69" s="1">
        <v>32.945399999999999</v>
      </c>
      <c r="AC69" s="1">
        <v>42.5974</v>
      </c>
      <c r="AD69" s="1"/>
      <c r="AE69" s="1">
        <f t="shared" si="13"/>
        <v>231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113</v>
      </c>
      <c r="B70" s="15" t="s">
        <v>37</v>
      </c>
      <c r="C70" s="15">
        <v>34.991999999999997</v>
      </c>
      <c r="D70" s="15">
        <v>10.927</v>
      </c>
      <c r="E70" s="15">
        <v>10.904999999999999</v>
      </c>
      <c r="F70" s="15">
        <v>2.1999999999999999E-2</v>
      </c>
      <c r="G70" s="16">
        <v>0</v>
      </c>
      <c r="H70" s="15">
        <v>50</v>
      </c>
      <c r="I70" s="15" t="s">
        <v>40</v>
      </c>
      <c r="J70" s="15">
        <v>24.75</v>
      </c>
      <c r="K70" s="15">
        <f t="shared" si="12"/>
        <v>-13.845000000000001</v>
      </c>
      <c r="L70" s="15"/>
      <c r="M70" s="15"/>
      <c r="N70" s="15"/>
      <c r="O70" s="15"/>
      <c r="P70" s="15"/>
      <c r="Q70" s="15"/>
      <c r="R70" s="15">
        <f t="shared" si="3"/>
        <v>2.181</v>
      </c>
      <c r="S70" s="17"/>
      <c r="T70" s="17"/>
      <c r="U70" s="15"/>
      <c r="V70" s="15">
        <f t="shared" si="5"/>
        <v>1.0087116001834021E-2</v>
      </c>
      <c r="W70" s="15">
        <f t="shared" si="6"/>
        <v>1.0087116001834021E-2</v>
      </c>
      <c r="X70" s="15">
        <v>7.8029999999999999</v>
      </c>
      <c r="Y70" s="15">
        <v>10.795999999999999</v>
      </c>
      <c r="Z70" s="15">
        <v>6.2796000000000003</v>
      </c>
      <c r="AA70" s="15">
        <v>6.3010000000000002</v>
      </c>
      <c r="AB70" s="15">
        <v>7.1025999999999998</v>
      </c>
      <c r="AC70" s="15">
        <v>8.7347999999999999</v>
      </c>
      <c r="AD70" s="15" t="s">
        <v>114</v>
      </c>
      <c r="AE70" s="15">
        <f t="shared" si="13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34</v>
      </c>
      <c r="C71" s="1">
        <v>979</v>
      </c>
      <c r="D71" s="1">
        <v>528</v>
      </c>
      <c r="E71" s="1">
        <v>914</v>
      </c>
      <c r="F71" s="1">
        <v>461</v>
      </c>
      <c r="G71" s="6">
        <v>0.4</v>
      </c>
      <c r="H71" s="1">
        <v>40</v>
      </c>
      <c r="I71" s="1" t="s">
        <v>40</v>
      </c>
      <c r="J71" s="1">
        <v>919</v>
      </c>
      <c r="K71" s="1">
        <f t="shared" si="12"/>
        <v>-5</v>
      </c>
      <c r="L71" s="1"/>
      <c r="M71" s="1"/>
      <c r="N71" s="1">
        <v>250</v>
      </c>
      <c r="O71" s="1"/>
      <c r="P71" s="1"/>
      <c r="Q71" s="1">
        <v>823</v>
      </c>
      <c r="R71" s="1">
        <f t="shared" ref="R71:R97" si="14">E71/5</f>
        <v>182.8</v>
      </c>
      <c r="S71" s="5">
        <f t="shared" ref="S71:S75" si="15">11*R71-Q71-P71-O71-N71-F71</f>
        <v>476.80000000000018</v>
      </c>
      <c r="T71" s="5"/>
      <c r="U71" s="1"/>
      <c r="V71" s="1">
        <f t="shared" ref="V71:V97" si="16">(F71+N71+O71+P71+Q71+S71)/R71</f>
        <v>11</v>
      </c>
      <c r="W71" s="1">
        <f t="shared" ref="W71:W97" si="17">(F71+N71+O71+P71+Q71)/R71</f>
        <v>8.391684901531729</v>
      </c>
      <c r="X71" s="1">
        <v>171</v>
      </c>
      <c r="Y71" s="1">
        <v>148.80000000000001</v>
      </c>
      <c r="Z71" s="1">
        <v>150.19999999999999</v>
      </c>
      <c r="AA71" s="1">
        <v>142.6</v>
      </c>
      <c r="AB71" s="1">
        <v>140.4</v>
      </c>
      <c r="AC71" s="1">
        <v>111.4</v>
      </c>
      <c r="AD71" s="1"/>
      <c r="AE71" s="1">
        <f t="shared" si="13"/>
        <v>191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564</v>
      </c>
      <c r="D72" s="1">
        <v>522</v>
      </c>
      <c r="E72" s="1">
        <v>668</v>
      </c>
      <c r="F72" s="1">
        <v>334</v>
      </c>
      <c r="G72" s="6">
        <v>0.4</v>
      </c>
      <c r="H72" s="1">
        <v>40</v>
      </c>
      <c r="I72" s="1" t="s">
        <v>40</v>
      </c>
      <c r="J72" s="1">
        <v>672</v>
      </c>
      <c r="K72" s="1">
        <f t="shared" si="12"/>
        <v>-4</v>
      </c>
      <c r="L72" s="1"/>
      <c r="M72" s="1"/>
      <c r="N72" s="1">
        <v>190.40000000000009</v>
      </c>
      <c r="O72" s="1"/>
      <c r="P72" s="1"/>
      <c r="Q72" s="1">
        <v>656.59999999999991</v>
      </c>
      <c r="R72" s="1">
        <f t="shared" si="14"/>
        <v>133.6</v>
      </c>
      <c r="S72" s="5">
        <f t="shared" si="15"/>
        <v>288.59999999999991</v>
      </c>
      <c r="T72" s="5"/>
      <c r="U72" s="1"/>
      <c r="V72" s="1">
        <f t="shared" si="16"/>
        <v>11</v>
      </c>
      <c r="W72" s="1">
        <f t="shared" si="17"/>
        <v>8.8398203592814379</v>
      </c>
      <c r="X72" s="1">
        <v>128.19999999999999</v>
      </c>
      <c r="Y72" s="1">
        <v>108.4</v>
      </c>
      <c r="Z72" s="1">
        <v>107.8</v>
      </c>
      <c r="AA72" s="1">
        <v>105.2</v>
      </c>
      <c r="AB72" s="1">
        <v>111</v>
      </c>
      <c r="AC72" s="1">
        <v>93.8</v>
      </c>
      <c r="AD72" s="1"/>
      <c r="AE72" s="1">
        <f t="shared" si="13"/>
        <v>115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39</v>
      </c>
      <c r="D73" s="1">
        <v>145</v>
      </c>
      <c r="E73" s="1">
        <v>103</v>
      </c>
      <c r="F73" s="1">
        <v>77</v>
      </c>
      <c r="G73" s="6">
        <v>0.4</v>
      </c>
      <c r="H73" s="1">
        <v>40</v>
      </c>
      <c r="I73" s="1" t="s">
        <v>40</v>
      </c>
      <c r="J73" s="1">
        <v>134</v>
      </c>
      <c r="K73" s="1">
        <f t="shared" si="12"/>
        <v>-31</v>
      </c>
      <c r="L73" s="1"/>
      <c r="M73" s="1"/>
      <c r="N73" s="1">
        <v>90</v>
      </c>
      <c r="O73" s="1"/>
      <c r="P73" s="1"/>
      <c r="Q73" s="1">
        <v>0</v>
      </c>
      <c r="R73" s="1">
        <f t="shared" si="14"/>
        <v>20.6</v>
      </c>
      <c r="S73" s="5">
        <f t="shared" si="15"/>
        <v>59.600000000000023</v>
      </c>
      <c r="T73" s="5"/>
      <c r="U73" s="1"/>
      <c r="V73" s="1">
        <f t="shared" si="16"/>
        <v>11</v>
      </c>
      <c r="W73" s="1">
        <f t="shared" si="17"/>
        <v>8.106796116504853</v>
      </c>
      <c r="X73" s="1">
        <v>12.6</v>
      </c>
      <c r="Y73" s="1">
        <v>23</v>
      </c>
      <c r="Z73" s="1">
        <v>25.4</v>
      </c>
      <c r="AA73" s="1">
        <v>16</v>
      </c>
      <c r="AB73" s="1">
        <v>16.399999999999999</v>
      </c>
      <c r="AC73" s="1">
        <v>12.8</v>
      </c>
      <c r="AD73" s="1"/>
      <c r="AE73" s="1">
        <f t="shared" si="13"/>
        <v>24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37</v>
      </c>
      <c r="C74" s="1">
        <v>205.989</v>
      </c>
      <c r="D74" s="1">
        <v>82.927999999999997</v>
      </c>
      <c r="E74" s="1">
        <v>177.27</v>
      </c>
      <c r="F74" s="1">
        <v>77.442999999999998</v>
      </c>
      <c r="G74" s="6">
        <v>1</v>
      </c>
      <c r="H74" s="1">
        <v>40</v>
      </c>
      <c r="I74" s="1" t="s">
        <v>40</v>
      </c>
      <c r="J74" s="1">
        <v>170.923</v>
      </c>
      <c r="K74" s="1">
        <f t="shared" si="12"/>
        <v>6.3470000000000084</v>
      </c>
      <c r="L74" s="1"/>
      <c r="M74" s="1"/>
      <c r="N74" s="1">
        <v>0</v>
      </c>
      <c r="O74" s="1"/>
      <c r="P74" s="1"/>
      <c r="Q74" s="1">
        <v>182.50479999999999</v>
      </c>
      <c r="R74" s="1">
        <f t="shared" si="14"/>
        <v>35.454000000000001</v>
      </c>
      <c r="S74" s="5">
        <f t="shared" si="15"/>
        <v>130.04620000000006</v>
      </c>
      <c r="T74" s="5"/>
      <c r="U74" s="1"/>
      <c r="V74" s="1">
        <f t="shared" si="16"/>
        <v>11</v>
      </c>
      <c r="W74" s="1">
        <f t="shared" si="17"/>
        <v>7.331973825238336</v>
      </c>
      <c r="X74" s="1">
        <v>33.170200000000001</v>
      </c>
      <c r="Y74" s="1">
        <v>26.625</v>
      </c>
      <c r="Z74" s="1">
        <v>28.4238</v>
      </c>
      <c r="AA74" s="1">
        <v>30.182600000000001</v>
      </c>
      <c r="AB74" s="1">
        <v>27.6816</v>
      </c>
      <c r="AC74" s="1">
        <v>32.475200000000001</v>
      </c>
      <c r="AD74" s="1" t="s">
        <v>55</v>
      </c>
      <c r="AE74" s="1">
        <f t="shared" si="13"/>
        <v>130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37</v>
      </c>
      <c r="C75" s="1">
        <v>95.882999999999996</v>
      </c>
      <c r="D75" s="1">
        <v>151.75899999999999</v>
      </c>
      <c r="E75" s="1">
        <v>132.76400000000001</v>
      </c>
      <c r="F75" s="1">
        <v>103.428</v>
      </c>
      <c r="G75" s="6">
        <v>1</v>
      </c>
      <c r="H75" s="1">
        <v>40</v>
      </c>
      <c r="I75" s="1" t="s">
        <v>40</v>
      </c>
      <c r="J75" s="1">
        <v>127.60299999999999</v>
      </c>
      <c r="K75" s="1">
        <f t="shared" si="12"/>
        <v>5.1610000000000156</v>
      </c>
      <c r="L75" s="1"/>
      <c r="M75" s="1"/>
      <c r="N75" s="1">
        <v>0</v>
      </c>
      <c r="O75" s="1"/>
      <c r="P75" s="1"/>
      <c r="Q75" s="1">
        <v>75.694999999999993</v>
      </c>
      <c r="R75" s="1">
        <f t="shared" si="14"/>
        <v>26.552800000000001</v>
      </c>
      <c r="S75" s="5">
        <f t="shared" si="15"/>
        <v>112.95780000000002</v>
      </c>
      <c r="T75" s="5"/>
      <c r="U75" s="1"/>
      <c r="V75" s="1">
        <f t="shared" si="16"/>
        <v>11</v>
      </c>
      <c r="W75" s="1">
        <f t="shared" si="17"/>
        <v>6.7459175680154253</v>
      </c>
      <c r="X75" s="1">
        <v>21.501799999999999</v>
      </c>
      <c r="Y75" s="1">
        <v>19.7332</v>
      </c>
      <c r="Z75" s="1">
        <v>23.282</v>
      </c>
      <c r="AA75" s="1">
        <v>17.725000000000001</v>
      </c>
      <c r="AB75" s="1">
        <v>14.8154</v>
      </c>
      <c r="AC75" s="1">
        <v>21.997599999999998</v>
      </c>
      <c r="AD75" s="1"/>
      <c r="AE75" s="1">
        <f t="shared" si="13"/>
        <v>113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120</v>
      </c>
      <c r="B76" s="15" t="s">
        <v>34</v>
      </c>
      <c r="C76" s="15"/>
      <c r="D76" s="15"/>
      <c r="E76" s="15"/>
      <c r="F76" s="15"/>
      <c r="G76" s="16">
        <v>0</v>
      </c>
      <c r="H76" s="15" t="e">
        <v>#N/A</v>
      </c>
      <c r="I76" s="15" t="s">
        <v>40</v>
      </c>
      <c r="J76" s="15"/>
      <c r="K76" s="15">
        <f t="shared" si="12"/>
        <v>0</v>
      </c>
      <c r="L76" s="15"/>
      <c r="M76" s="15"/>
      <c r="N76" s="15"/>
      <c r="O76" s="15"/>
      <c r="P76" s="15"/>
      <c r="Q76" s="15"/>
      <c r="R76" s="15">
        <f t="shared" si="14"/>
        <v>0</v>
      </c>
      <c r="S76" s="17"/>
      <c r="T76" s="17"/>
      <c r="U76" s="15"/>
      <c r="V76" s="15" t="e">
        <f t="shared" si="16"/>
        <v>#DIV/0!</v>
      </c>
      <c r="W76" s="15" t="e">
        <f t="shared" si="17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 t="s">
        <v>53</v>
      </c>
      <c r="AE76" s="15">
        <f t="shared" si="1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121</v>
      </c>
      <c r="B77" s="15" t="s">
        <v>34</v>
      </c>
      <c r="C77" s="15"/>
      <c r="D77" s="15"/>
      <c r="E77" s="15"/>
      <c r="F77" s="15"/>
      <c r="G77" s="16">
        <v>0</v>
      </c>
      <c r="H77" s="15" t="e">
        <v>#N/A</v>
      </c>
      <c r="I77" s="15" t="s">
        <v>40</v>
      </c>
      <c r="J77" s="15"/>
      <c r="K77" s="15">
        <f t="shared" si="12"/>
        <v>0</v>
      </c>
      <c r="L77" s="15"/>
      <c r="M77" s="15"/>
      <c r="N77" s="15"/>
      <c r="O77" s="15"/>
      <c r="P77" s="15"/>
      <c r="Q77" s="15"/>
      <c r="R77" s="15">
        <f t="shared" si="14"/>
        <v>0</v>
      </c>
      <c r="S77" s="17"/>
      <c r="T77" s="17"/>
      <c r="U77" s="15"/>
      <c r="V77" s="15" t="e">
        <f t="shared" si="16"/>
        <v>#DIV/0!</v>
      </c>
      <c r="W77" s="15" t="e">
        <f t="shared" si="17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53</v>
      </c>
      <c r="AE77" s="15">
        <f t="shared" si="1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122</v>
      </c>
      <c r="B78" s="15" t="s">
        <v>34</v>
      </c>
      <c r="C78" s="15"/>
      <c r="D78" s="15"/>
      <c r="E78" s="15"/>
      <c r="F78" s="15"/>
      <c r="G78" s="16">
        <v>0</v>
      </c>
      <c r="H78" s="15">
        <v>50</v>
      </c>
      <c r="I78" s="15" t="s">
        <v>40</v>
      </c>
      <c r="J78" s="15"/>
      <c r="K78" s="15">
        <f t="shared" si="12"/>
        <v>0</v>
      </c>
      <c r="L78" s="15"/>
      <c r="M78" s="15"/>
      <c r="N78" s="15"/>
      <c r="O78" s="15"/>
      <c r="P78" s="15"/>
      <c r="Q78" s="15"/>
      <c r="R78" s="15">
        <f t="shared" si="14"/>
        <v>0</v>
      </c>
      <c r="S78" s="17"/>
      <c r="T78" s="17"/>
      <c r="U78" s="15"/>
      <c r="V78" s="15" t="e">
        <f t="shared" si="16"/>
        <v>#DIV/0!</v>
      </c>
      <c r="W78" s="15" t="e">
        <f t="shared" si="17"/>
        <v>#DIV/0!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6.2</v>
      </c>
      <c r="AD78" s="15" t="s">
        <v>123</v>
      </c>
      <c r="AE78" s="15">
        <f t="shared" si="1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124</v>
      </c>
      <c r="B79" s="15" t="s">
        <v>34</v>
      </c>
      <c r="C79" s="15"/>
      <c r="D79" s="15"/>
      <c r="E79" s="15"/>
      <c r="F79" s="15"/>
      <c r="G79" s="16">
        <v>0</v>
      </c>
      <c r="H79" s="15" t="e">
        <v>#N/A</v>
      </c>
      <c r="I79" s="15" t="s">
        <v>40</v>
      </c>
      <c r="J79" s="15">
        <v>3</v>
      </c>
      <c r="K79" s="15">
        <f t="shared" si="12"/>
        <v>-3</v>
      </c>
      <c r="L79" s="15"/>
      <c r="M79" s="15"/>
      <c r="N79" s="15"/>
      <c r="O79" s="15"/>
      <c r="P79" s="15"/>
      <c r="Q79" s="15"/>
      <c r="R79" s="15">
        <f t="shared" si="14"/>
        <v>0</v>
      </c>
      <c r="S79" s="17"/>
      <c r="T79" s="17"/>
      <c r="U79" s="15"/>
      <c r="V79" s="15" t="e">
        <f t="shared" si="16"/>
        <v>#DIV/0!</v>
      </c>
      <c r="W79" s="15" t="e">
        <f t="shared" si="17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 t="s">
        <v>53</v>
      </c>
      <c r="AE79" s="15">
        <f t="shared" si="1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125</v>
      </c>
      <c r="B80" s="15" t="s">
        <v>34</v>
      </c>
      <c r="C80" s="15"/>
      <c r="D80" s="15"/>
      <c r="E80" s="15"/>
      <c r="F80" s="15"/>
      <c r="G80" s="16">
        <v>0</v>
      </c>
      <c r="H80" s="15" t="e">
        <v>#N/A</v>
      </c>
      <c r="I80" s="15" t="s">
        <v>40</v>
      </c>
      <c r="J80" s="15"/>
      <c r="K80" s="15">
        <f t="shared" si="12"/>
        <v>0</v>
      </c>
      <c r="L80" s="15"/>
      <c r="M80" s="15"/>
      <c r="N80" s="15"/>
      <c r="O80" s="15"/>
      <c r="P80" s="15"/>
      <c r="Q80" s="15"/>
      <c r="R80" s="15">
        <f t="shared" si="14"/>
        <v>0</v>
      </c>
      <c r="S80" s="17"/>
      <c r="T80" s="17"/>
      <c r="U80" s="15"/>
      <c r="V80" s="15" t="e">
        <f t="shared" si="16"/>
        <v>#DIV/0!</v>
      </c>
      <c r="W80" s="15" t="e">
        <f t="shared" si="17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 t="s">
        <v>114</v>
      </c>
      <c r="AE80" s="15">
        <f t="shared" si="1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126</v>
      </c>
      <c r="B81" s="15" t="s">
        <v>34</v>
      </c>
      <c r="C81" s="15"/>
      <c r="D81" s="15"/>
      <c r="E81" s="15"/>
      <c r="F81" s="15"/>
      <c r="G81" s="16">
        <v>0</v>
      </c>
      <c r="H81" s="15" t="e">
        <v>#N/A</v>
      </c>
      <c r="I81" s="15" t="s">
        <v>40</v>
      </c>
      <c r="J81" s="15"/>
      <c r="K81" s="15">
        <f t="shared" si="12"/>
        <v>0</v>
      </c>
      <c r="L81" s="15"/>
      <c r="M81" s="15"/>
      <c r="N81" s="15"/>
      <c r="O81" s="15"/>
      <c r="P81" s="15"/>
      <c r="Q81" s="15"/>
      <c r="R81" s="15">
        <f t="shared" si="14"/>
        <v>0</v>
      </c>
      <c r="S81" s="17"/>
      <c r="T81" s="17"/>
      <c r="U81" s="15"/>
      <c r="V81" s="15" t="e">
        <f t="shared" si="16"/>
        <v>#DIV/0!</v>
      </c>
      <c r="W81" s="15" t="e">
        <f t="shared" si="17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 t="s">
        <v>53</v>
      </c>
      <c r="AE81" s="15">
        <f t="shared" si="1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127</v>
      </c>
      <c r="B82" s="15" t="s">
        <v>34</v>
      </c>
      <c r="C82" s="15"/>
      <c r="D82" s="15"/>
      <c r="E82" s="15"/>
      <c r="F82" s="15"/>
      <c r="G82" s="16">
        <v>0</v>
      </c>
      <c r="H82" s="15" t="e">
        <v>#N/A</v>
      </c>
      <c r="I82" s="15" t="s">
        <v>40</v>
      </c>
      <c r="J82" s="15"/>
      <c r="K82" s="15">
        <f t="shared" si="12"/>
        <v>0</v>
      </c>
      <c r="L82" s="15"/>
      <c r="M82" s="15"/>
      <c r="N82" s="15"/>
      <c r="O82" s="15"/>
      <c r="P82" s="15"/>
      <c r="Q82" s="15"/>
      <c r="R82" s="15">
        <f t="shared" si="14"/>
        <v>0</v>
      </c>
      <c r="S82" s="17"/>
      <c r="T82" s="17"/>
      <c r="U82" s="15"/>
      <c r="V82" s="15" t="e">
        <f t="shared" si="16"/>
        <v>#DIV/0!</v>
      </c>
      <c r="W82" s="15" t="e">
        <f t="shared" si="17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 t="s">
        <v>53</v>
      </c>
      <c r="AE82" s="15">
        <f t="shared" si="1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128</v>
      </c>
      <c r="B83" s="15" t="s">
        <v>37</v>
      </c>
      <c r="C83" s="15"/>
      <c r="D83" s="15"/>
      <c r="E83" s="15"/>
      <c r="F83" s="15"/>
      <c r="G83" s="16">
        <v>0</v>
      </c>
      <c r="H83" s="15" t="e">
        <v>#N/A</v>
      </c>
      <c r="I83" s="15" t="s">
        <v>40</v>
      </c>
      <c r="J83" s="15"/>
      <c r="K83" s="15">
        <f t="shared" si="12"/>
        <v>0</v>
      </c>
      <c r="L83" s="15"/>
      <c r="M83" s="15"/>
      <c r="N83" s="15"/>
      <c r="O83" s="15"/>
      <c r="P83" s="15"/>
      <c r="Q83" s="15"/>
      <c r="R83" s="15">
        <f t="shared" si="14"/>
        <v>0</v>
      </c>
      <c r="S83" s="17"/>
      <c r="T83" s="17"/>
      <c r="U83" s="15"/>
      <c r="V83" s="15" t="e">
        <f t="shared" si="16"/>
        <v>#DIV/0!</v>
      </c>
      <c r="W83" s="15" t="e">
        <f t="shared" si="17"/>
        <v>#DIV/0!</v>
      </c>
      <c r="X83" s="15">
        <v>0</v>
      </c>
      <c r="Y83" s="15">
        <v>0</v>
      </c>
      <c r="Z83" s="15">
        <v>0</v>
      </c>
      <c r="AA83" s="15">
        <v>0.245</v>
      </c>
      <c r="AB83" s="15">
        <v>0.245</v>
      </c>
      <c r="AC83" s="15">
        <v>0</v>
      </c>
      <c r="AD83" s="15" t="s">
        <v>53</v>
      </c>
      <c r="AE83" s="15">
        <f t="shared" si="1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129</v>
      </c>
      <c r="B84" s="15" t="s">
        <v>37</v>
      </c>
      <c r="C84" s="15"/>
      <c r="D84" s="15"/>
      <c r="E84" s="15"/>
      <c r="F84" s="15"/>
      <c r="G84" s="16">
        <v>0</v>
      </c>
      <c r="H84" s="15" t="e">
        <v>#N/A</v>
      </c>
      <c r="I84" s="15" t="s">
        <v>40</v>
      </c>
      <c r="J84" s="15"/>
      <c r="K84" s="15">
        <f t="shared" si="12"/>
        <v>0</v>
      </c>
      <c r="L84" s="15"/>
      <c r="M84" s="15"/>
      <c r="N84" s="15"/>
      <c r="O84" s="15"/>
      <c r="P84" s="15"/>
      <c r="Q84" s="15"/>
      <c r="R84" s="15">
        <f t="shared" si="14"/>
        <v>0</v>
      </c>
      <c r="S84" s="17"/>
      <c r="T84" s="17"/>
      <c r="U84" s="15"/>
      <c r="V84" s="15" t="e">
        <f t="shared" si="16"/>
        <v>#DIV/0!</v>
      </c>
      <c r="W84" s="15" t="e">
        <f t="shared" si="17"/>
        <v>#DIV/0!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 t="s">
        <v>53</v>
      </c>
      <c r="AE84" s="15">
        <f t="shared" si="1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130</v>
      </c>
      <c r="B85" s="1" t="s">
        <v>34</v>
      </c>
      <c r="C85" s="1"/>
      <c r="D85" s="1"/>
      <c r="E85" s="1"/>
      <c r="F85" s="1"/>
      <c r="G85" s="6">
        <v>0.11</v>
      </c>
      <c r="H85" s="1">
        <v>150</v>
      </c>
      <c r="I85" s="1" t="s">
        <v>42</v>
      </c>
      <c r="J85" s="1"/>
      <c r="K85" s="1">
        <f t="shared" si="12"/>
        <v>0</v>
      </c>
      <c r="L85" s="1"/>
      <c r="M85" s="1"/>
      <c r="N85" s="1">
        <v>60</v>
      </c>
      <c r="O85" s="1"/>
      <c r="P85" s="1"/>
      <c r="Q85" s="1">
        <v>0</v>
      </c>
      <c r="R85" s="1">
        <f t="shared" si="14"/>
        <v>0</v>
      </c>
      <c r="S85" s="5"/>
      <c r="T85" s="5"/>
      <c r="U85" s="1"/>
      <c r="V85" s="1" t="e">
        <f t="shared" si="16"/>
        <v>#DIV/0!</v>
      </c>
      <c r="W85" s="1" t="e">
        <f t="shared" si="17"/>
        <v>#DIV/0!</v>
      </c>
      <c r="X85" s="1">
        <v>0</v>
      </c>
      <c r="Y85" s="1">
        <v>9.4</v>
      </c>
      <c r="Z85" s="1">
        <v>10.199999999999999</v>
      </c>
      <c r="AA85" s="1">
        <v>1.8</v>
      </c>
      <c r="AB85" s="1">
        <v>3.2</v>
      </c>
      <c r="AC85" s="1">
        <v>10</v>
      </c>
      <c r="AD85" s="1" t="s">
        <v>131</v>
      </c>
      <c r="AE85" s="1">
        <f t="shared" si="1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37</v>
      </c>
      <c r="C86" s="1">
        <v>136.93100000000001</v>
      </c>
      <c r="D86" s="1">
        <v>45.122</v>
      </c>
      <c r="E86" s="1">
        <v>85.201999999999998</v>
      </c>
      <c r="F86" s="1">
        <v>63.761000000000003</v>
      </c>
      <c r="G86" s="6">
        <v>1</v>
      </c>
      <c r="H86" s="1">
        <v>50</v>
      </c>
      <c r="I86" s="1" t="s">
        <v>40</v>
      </c>
      <c r="J86" s="1">
        <v>79.650000000000006</v>
      </c>
      <c r="K86" s="1">
        <f t="shared" si="12"/>
        <v>5.5519999999999925</v>
      </c>
      <c r="L86" s="1"/>
      <c r="M86" s="1"/>
      <c r="N86" s="1">
        <v>70</v>
      </c>
      <c r="O86" s="1"/>
      <c r="P86" s="1"/>
      <c r="Q86" s="1">
        <v>14.27499999999999</v>
      </c>
      <c r="R86" s="1">
        <f t="shared" si="14"/>
        <v>17.040399999999998</v>
      </c>
      <c r="S86" s="5">
        <f t="shared" ref="S86:S90" si="18">11*R86-Q86-P86-O86-N86-F86</f>
        <v>39.408399999999993</v>
      </c>
      <c r="T86" s="5"/>
      <c r="U86" s="1"/>
      <c r="V86" s="1">
        <f t="shared" si="16"/>
        <v>11</v>
      </c>
      <c r="W86" s="1">
        <f t="shared" si="17"/>
        <v>8.6873547569305885</v>
      </c>
      <c r="X86" s="1">
        <v>17.755199999999999</v>
      </c>
      <c r="Y86" s="1">
        <v>19.844999999999999</v>
      </c>
      <c r="Z86" s="1">
        <v>17.7912</v>
      </c>
      <c r="AA86" s="1">
        <v>11.377000000000001</v>
      </c>
      <c r="AB86" s="1">
        <v>13.8866</v>
      </c>
      <c r="AC86" s="1">
        <v>20.619399999999999</v>
      </c>
      <c r="AD86" s="1"/>
      <c r="AE86" s="1">
        <f t="shared" si="13"/>
        <v>39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34</v>
      </c>
      <c r="C87" s="1">
        <v>21</v>
      </c>
      <c r="D87" s="1">
        <v>68</v>
      </c>
      <c r="E87" s="1">
        <v>41</v>
      </c>
      <c r="F87" s="1">
        <v>42</v>
      </c>
      <c r="G87" s="6">
        <v>0.06</v>
      </c>
      <c r="H87" s="1">
        <v>60</v>
      </c>
      <c r="I87" s="1" t="s">
        <v>40</v>
      </c>
      <c r="J87" s="1">
        <v>41</v>
      </c>
      <c r="K87" s="1">
        <f t="shared" si="12"/>
        <v>0</v>
      </c>
      <c r="L87" s="1"/>
      <c r="M87" s="1"/>
      <c r="N87" s="1">
        <v>43.800000000000011</v>
      </c>
      <c r="O87" s="1"/>
      <c r="P87" s="1"/>
      <c r="Q87" s="1">
        <v>0</v>
      </c>
      <c r="R87" s="1">
        <f t="shared" si="14"/>
        <v>8.1999999999999993</v>
      </c>
      <c r="S87" s="5">
        <v>10</v>
      </c>
      <c r="T87" s="5"/>
      <c r="U87" s="1"/>
      <c r="V87" s="1">
        <f t="shared" si="16"/>
        <v>11.682926829268295</v>
      </c>
      <c r="W87" s="1">
        <f t="shared" si="17"/>
        <v>10.463414634146345</v>
      </c>
      <c r="X87" s="1">
        <v>7</v>
      </c>
      <c r="Y87" s="1">
        <v>9.8000000000000007</v>
      </c>
      <c r="Z87" s="1">
        <v>9</v>
      </c>
      <c r="AA87" s="1">
        <v>3.6</v>
      </c>
      <c r="AB87" s="1">
        <v>2.8</v>
      </c>
      <c r="AC87" s="1">
        <v>0</v>
      </c>
      <c r="AD87" s="1" t="s">
        <v>134</v>
      </c>
      <c r="AE87" s="1">
        <f t="shared" si="13"/>
        <v>1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37</v>
      </c>
      <c r="C88" s="1">
        <v>219.947</v>
      </c>
      <c r="D88" s="1">
        <v>66.45</v>
      </c>
      <c r="E88" s="1">
        <v>104.027</v>
      </c>
      <c r="F88" s="1">
        <v>157.83699999999999</v>
      </c>
      <c r="G88" s="6">
        <v>1</v>
      </c>
      <c r="H88" s="1">
        <v>55</v>
      </c>
      <c r="I88" s="1" t="s">
        <v>40</v>
      </c>
      <c r="J88" s="1">
        <v>92.15</v>
      </c>
      <c r="K88" s="1">
        <f t="shared" si="12"/>
        <v>11.876999999999995</v>
      </c>
      <c r="L88" s="1"/>
      <c r="M88" s="1"/>
      <c r="N88" s="1">
        <v>0</v>
      </c>
      <c r="O88" s="1"/>
      <c r="P88" s="1"/>
      <c r="Q88" s="1">
        <v>31.353999999999981</v>
      </c>
      <c r="R88" s="1">
        <f t="shared" si="14"/>
        <v>20.805399999999999</v>
      </c>
      <c r="S88" s="5">
        <f t="shared" si="18"/>
        <v>39.66840000000002</v>
      </c>
      <c r="T88" s="5"/>
      <c r="U88" s="1"/>
      <c r="V88" s="1">
        <f t="shared" si="16"/>
        <v>11</v>
      </c>
      <c r="W88" s="1">
        <f t="shared" si="17"/>
        <v>9.0933603775942782</v>
      </c>
      <c r="X88" s="1">
        <v>21.0838</v>
      </c>
      <c r="Y88" s="1">
        <v>24.136199999999999</v>
      </c>
      <c r="Z88" s="1">
        <v>25.797999999999998</v>
      </c>
      <c r="AA88" s="1">
        <v>20.8078</v>
      </c>
      <c r="AB88" s="1">
        <v>25.506399999999999</v>
      </c>
      <c r="AC88" s="1">
        <v>32.980400000000003</v>
      </c>
      <c r="AD88" s="1" t="s">
        <v>55</v>
      </c>
      <c r="AE88" s="1">
        <f t="shared" si="13"/>
        <v>40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136</v>
      </c>
      <c r="B89" s="1" t="s">
        <v>37</v>
      </c>
      <c r="C89" s="1"/>
      <c r="D89" s="1"/>
      <c r="E89" s="20">
        <f>-0.425+E45</f>
        <v>67.012</v>
      </c>
      <c r="F89" s="20">
        <f>F45</f>
        <v>103.831</v>
      </c>
      <c r="G89" s="6">
        <v>1</v>
      </c>
      <c r="H89" s="1">
        <v>55</v>
      </c>
      <c r="I89" s="1" t="s">
        <v>40</v>
      </c>
      <c r="J89" s="1">
        <v>0.7</v>
      </c>
      <c r="K89" s="1">
        <f t="shared" si="12"/>
        <v>66.311999999999998</v>
      </c>
      <c r="L89" s="1"/>
      <c r="M89" s="1"/>
      <c r="N89" s="1">
        <v>0</v>
      </c>
      <c r="O89" s="1"/>
      <c r="P89" s="1"/>
      <c r="Q89" s="1">
        <v>47.699000000000012</v>
      </c>
      <c r="R89" s="1">
        <f t="shared" si="14"/>
        <v>13.4024</v>
      </c>
      <c r="S89" s="5"/>
      <c r="T89" s="5"/>
      <c r="U89" s="1"/>
      <c r="V89" s="1">
        <f t="shared" si="16"/>
        <v>11.30618396705068</v>
      </c>
      <c r="W89" s="1">
        <f t="shared" si="17"/>
        <v>11.30618396705068</v>
      </c>
      <c r="X89" s="1">
        <v>17.465800000000002</v>
      </c>
      <c r="Y89" s="1">
        <v>21.1982</v>
      </c>
      <c r="Z89" s="1">
        <v>16.566199999999998</v>
      </c>
      <c r="AA89" s="1">
        <v>15.388</v>
      </c>
      <c r="AB89" s="1">
        <v>18.902999999999999</v>
      </c>
      <c r="AC89" s="1">
        <v>14.8908</v>
      </c>
      <c r="AD89" s="1" t="s">
        <v>137</v>
      </c>
      <c r="AE89" s="1">
        <f t="shared" si="1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34</v>
      </c>
      <c r="C90" s="1">
        <v>80</v>
      </c>
      <c r="D90" s="1">
        <v>50</v>
      </c>
      <c r="E90" s="1">
        <v>59</v>
      </c>
      <c r="F90" s="1">
        <v>44</v>
      </c>
      <c r="G90" s="6">
        <v>0.4</v>
      </c>
      <c r="H90" s="1">
        <v>55</v>
      </c>
      <c r="I90" s="1" t="s">
        <v>40</v>
      </c>
      <c r="J90" s="1">
        <v>61</v>
      </c>
      <c r="K90" s="1">
        <f t="shared" si="12"/>
        <v>-2</v>
      </c>
      <c r="L90" s="1"/>
      <c r="M90" s="1"/>
      <c r="N90" s="1">
        <v>25.599999999999991</v>
      </c>
      <c r="O90" s="1"/>
      <c r="P90" s="1"/>
      <c r="Q90" s="1">
        <v>39.400000000000013</v>
      </c>
      <c r="R90" s="1">
        <f t="shared" si="14"/>
        <v>11.8</v>
      </c>
      <c r="S90" s="5">
        <f t="shared" si="18"/>
        <v>20.800000000000011</v>
      </c>
      <c r="T90" s="5"/>
      <c r="U90" s="1"/>
      <c r="V90" s="1">
        <f t="shared" si="16"/>
        <v>11</v>
      </c>
      <c r="W90" s="1">
        <f t="shared" si="17"/>
        <v>9.2372881355932197</v>
      </c>
      <c r="X90" s="1">
        <v>12</v>
      </c>
      <c r="Y90" s="1">
        <v>12.6</v>
      </c>
      <c r="Z90" s="1">
        <v>12.2</v>
      </c>
      <c r="AA90" s="1">
        <v>13.6</v>
      </c>
      <c r="AB90" s="1">
        <v>14.6</v>
      </c>
      <c r="AC90" s="1">
        <v>15.2</v>
      </c>
      <c r="AD90" s="1"/>
      <c r="AE90" s="1">
        <f t="shared" si="13"/>
        <v>8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34</v>
      </c>
      <c r="C91" s="1">
        <v>75</v>
      </c>
      <c r="D91" s="1">
        <v>70</v>
      </c>
      <c r="E91" s="1">
        <v>60</v>
      </c>
      <c r="F91" s="1">
        <v>70</v>
      </c>
      <c r="G91" s="6">
        <v>0.4</v>
      </c>
      <c r="H91" s="1">
        <v>55</v>
      </c>
      <c r="I91" s="1" t="s">
        <v>40</v>
      </c>
      <c r="J91" s="1">
        <v>61</v>
      </c>
      <c r="K91" s="1">
        <f t="shared" si="12"/>
        <v>-1</v>
      </c>
      <c r="L91" s="1"/>
      <c r="M91" s="1"/>
      <c r="N91" s="1">
        <v>29.199999999999989</v>
      </c>
      <c r="O91" s="1"/>
      <c r="P91" s="1"/>
      <c r="Q91" s="1">
        <v>23.800000000000011</v>
      </c>
      <c r="R91" s="1">
        <f t="shared" si="14"/>
        <v>12</v>
      </c>
      <c r="S91" s="5">
        <v>10</v>
      </c>
      <c r="T91" s="5"/>
      <c r="U91" s="1"/>
      <c r="V91" s="1">
        <f t="shared" si="16"/>
        <v>11.083333333333334</v>
      </c>
      <c r="W91" s="1">
        <f t="shared" si="17"/>
        <v>10.25</v>
      </c>
      <c r="X91" s="1">
        <v>13</v>
      </c>
      <c r="Y91" s="1">
        <v>14.2</v>
      </c>
      <c r="Z91" s="1">
        <v>13.6</v>
      </c>
      <c r="AA91" s="1">
        <v>13.4</v>
      </c>
      <c r="AB91" s="1">
        <v>15.4</v>
      </c>
      <c r="AC91" s="1">
        <v>17.600000000000001</v>
      </c>
      <c r="AD91" s="1"/>
      <c r="AE91" s="1">
        <f t="shared" si="13"/>
        <v>4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34</v>
      </c>
      <c r="C92" s="1">
        <v>4</v>
      </c>
      <c r="D92" s="1">
        <v>30</v>
      </c>
      <c r="E92" s="1">
        <v>22</v>
      </c>
      <c r="F92" s="1">
        <v>12</v>
      </c>
      <c r="G92" s="6">
        <v>0.3</v>
      </c>
      <c r="H92" s="1">
        <v>30</v>
      </c>
      <c r="I92" s="1" t="s">
        <v>40</v>
      </c>
      <c r="J92" s="1">
        <v>24</v>
      </c>
      <c r="K92" s="1">
        <f t="shared" si="12"/>
        <v>-2</v>
      </c>
      <c r="L92" s="1"/>
      <c r="M92" s="1"/>
      <c r="N92" s="1">
        <v>9.1999999999999993</v>
      </c>
      <c r="O92" s="1"/>
      <c r="P92" s="1"/>
      <c r="Q92" s="1">
        <v>0</v>
      </c>
      <c r="R92" s="1">
        <f t="shared" si="14"/>
        <v>4.4000000000000004</v>
      </c>
      <c r="S92" s="5">
        <f>10*R92-Q92-P92-O92-N92-F92</f>
        <v>22.799999999999997</v>
      </c>
      <c r="T92" s="5"/>
      <c r="U92" s="1"/>
      <c r="V92" s="1">
        <f t="shared" si="16"/>
        <v>10</v>
      </c>
      <c r="W92" s="1">
        <f t="shared" si="17"/>
        <v>4.8181818181818175</v>
      </c>
      <c r="X92" s="1">
        <v>2.4</v>
      </c>
      <c r="Y92" s="1">
        <v>4.4000000000000004</v>
      </c>
      <c r="Z92" s="1">
        <v>5.8</v>
      </c>
      <c r="AA92" s="1">
        <v>1.8</v>
      </c>
      <c r="AB92" s="1">
        <v>0.4</v>
      </c>
      <c r="AC92" s="1">
        <v>0</v>
      </c>
      <c r="AD92" s="1" t="s">
        <v>134</v>
      </c>
      <c r="AE92" s="1">
        <f t="shared" si="13"/>
        <v>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34</v>
      </c>
      <c r="C93" s="1"/>
      <c r="D93" s="1">
        <v>30</v>
      </c>
      <c r="E93" s="1">
        <v>15</v>
      </c>
      <c r="F93" s="1">
        <v>15</v>
      </c>
      <c r="G93" s="6">
        <v>0.3</v>
      </c>
      <c r="H93" s="1">
        <v>30</v>
      </c>
      <c r="I93" s="1" t="s">
        <v>40</v>
      </c>
      <c r="J93" s="1">
        <v>15</v>
      </c>
      <c r="K93" s="1">
        <f t="shared" si="12"/>
        <v>0</v>
      </c>
      <c r="L93" s="1"/>
      <c r="M93" s="1"/>
      <c r="N93" s="1">
        <v>10</v>
      </c>
      <c r="O93" s="1"/>
      <c r="P93" s="1"/>
      <c r="Q93" s="1">
        <v>0</v>
      </c>
      <c r="R93" s="1">
        <f t="shared" si="14"/>
        <v>3</v>
      </c>
      <c r="S93" s="5">
        <v>10</v>
      </c>
      <c r="T93" s="5"/>
      <c r="U93" s="1"/>
      <c r="V93" s="1">
        <f t="shared" si="16"/>
        <v>11.666666666666666</v>
      </c>
      <c r="W93" s="1">
        <f t="shared" si="17"/>
        <v>8.3333333333333339</v>
      </c>
      <c r="X93" s="1">
        <v>1.2</v>
      </c>
      <c r="Y93" s="1">
        <v>3.8</v>
      </c>
      <c r="Z93" s="1">
        <v>5.6</v>
      </c>
      <c r="AA93" s="1">
        <v>2.2000000000000002</v>
      </c>
      <c r="AB93" s="1">
        <v>0.4</v>
      </c>
      <c r="AC93" s="1">
        <v>0</v>
      </c>
      <c r="AD93" s="1" t="s">
        <v>134</v>
      </c>
      <c r="AE93" s="1">
        <f t="shared" si="13"/>
        <v>3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34</v>
      </c>
      <c r="C94" s="1">
        <v>4</v>
      </c>
      <c r="D94" s="1">
        <v>100</v>
      </c>
      <c r="E94" s="1">
        <v>16</v>
      </c>
      <c r="F94" s="1">
        <v>85</v>
      </c>
      <c r="G94" s="6">
        <v>0.15</v>
      </c>
      <c r="H94" s="1">
        <v>60</v>
      </c>
      <c r="I94" s="1" t="s">
        <v>40</v>
      </c>
      <c r="J94" s="1">
        <v>16</v>
      </c>
      <c r="K94" s="1">
        <f t="shared" si="12"/>
        <v>0</v>
      </c>
      <c r="L94" s="1"/>
      <c r="M94" s="1"/>
      <c r="N94" s="1">
        <v>60</v>
      </c>
      <c r="O94" s="1"/>
      <c r="P94" s="1"/>
      <c r="Q94" s="1">
        <v>0</v>
      </c>
      <c r="R94" s="1">
        <f t="shared" si="14"/>
        <v>3.2</v>
      </c>
      <c r="S94" s="5"/>
      <c r="T94" s="5"/>
      <c r="U94" s="1"/>
      <c r="V94" s="1">
        <f t="shared" si="16"/>
        <v>45.3125</v>
      </c>
      <c r="W94" s="1">
        <f t="shared" si="17"/>
        <v>45.3125</v>
      </c>
      <c r="X94" s="1">
        <v>2.2000000000000002</v>
      </c>
      <c r="Y94" s="1">
        <v>13.8</v>
      </c>
      <c r="Z94" s="1">
        <v>14.8</v>
      </c>
      <c r="AA94" s="1">
        <v>5.8</v>
      </c>
      <c r="AB94" s="1">
        <v>4.2</v>
      </c>
      <c r="AC94" s="1">
        <v>0</v>
      </c>
      <c r="AD94" s="1" t="s">
        <v>134</v>
      </c>
      <c r="AE94" s="1">
        <f t="shared" si="1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37</v>
      </c>
      <c r="C95" s="1"/>
      <c r="D95" s="1">
        <v>2413.89</v>
      </c>
      <c r="E95" s="20">
        <f>31.072+E31</f>
        <v>1579.0449999999998</v>
      </c>
      <c r="F95" s="20">
        <f>2242.66+F31</f>
        <v>2234.895</v>
      </c>
      <c r="G95" s="6">
        <v>1</v>
      </c>
      <c r="H95" s="1">
        <v>60</v>
      </c>
      <c r="I95" s="1" t="s">
        <v>40</v>
      </c>
      <c r="J95" s="1">
        <v>30</v>
      </c>
      <c r="K95" s="1">
        <f t="shared" si="12"/>
        <v>1549.0449999999998</v>
      </c>
      <c r="L95" s="1"/>
      <c r="M95" s="1"/>
      <c r="N95" s="20">
        <v>500</v>
      </c>
      <c r="O95" s="20">
        <v>600</v>
      </c>
      <c r="P95" s="1"/>
      <c r="Q95" s="1">
        <v>0</v>
      </c>
      <c r="R95" s="1">
        <f t="shared" si="14"/>
        <v>315.80899999999997</v>
      </c>
      <c r="S95" s="5">
        <f>12*R95-Q95-P95-O95-N95-F95</f>
        <v>454.81299999999965</v>
      </c>
      <c r="T95" s="5"/>
      <c r="U95" s="1"/>
      <c r="V95" s="1">
        <f t="shared" si="16"/>
        <v>12</v>
      </c>
      <c r="W95" s="1">
        <f t="shared" si="17"/>
        <v>10.559847882739252</v>
      </c>
      <c r="X95" s="1">
        <v>322.80560000000003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65</v>
      </c>
      <c r="AE95" s="1">
        <f t="shared" si="13"/>
        <v>455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34</v>
      </c>
      <c r="C96" s="1"/>
      <c r="D96" s="1">
        <v>40</v>
      </c>
      <c r="E96" s="1">
        <v>12</v>
      </c>
      <c r="F96" s="1">
        <v>28</v>
      </c>
      <c r="G96" s="6">
        <v>0.1</v>
      </c>
      <c r="H96" s="1">
        <v>60</v>
      </c>
      <c r="I96" s="1" t="s">
        <v>40</v>
      </c>
      <c r="J96" s="1">
        <v>12</v>
      </c>
      <c r="K96" s="1">
        <f t="shared" si="12"/>
        <v>0</v>
      </c>
      <c r="L96" s="1"/>
      <c r="M96" s="1"/>
      <c r="N96" s="1"/>
      <c r="O96" s="1"/>
      <c r="P96" s="1"/>
      <c r="Q96" s="1">
        <v>0</v>
      </c>
      <c r="R96" s="1">
        <f t="shared" si="14"/>
        <v>2.4</v>
      </c>
      <c r="S96" s="5"/>
      <c r="T96" s="5"/>
      <c r="U96" s="1"/>
      <c r="V96" s="1">
        <f t="shared" si="16"/>
        <v>11.666666666666668</v>
      </c>
      <c r="W96" s="1">
        <f t="shared" si="17"/>
        <v>11.666666666666668</v>
      </c>
      <c r="X96" s="1">
        <v>0.6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134</v>
      </c>
      <c r="AE96" s="1">
        <f t="shared" si="1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37</v>
      </c>
      <c r="C97" s="1"/>
      <c r="D97" s="1">
        <v>1501.7950000000001</v>
      </c>
      <c r="E97" s="20">
        <f>E27</f>
        <v>4708.5370000000003</v>
      </c>
      <c r="F97" s="20">
        <f>1501.795+F27</f>
        <v>5796.183</v>
      </c>
      <c r="G97" s="6">
        <v>1</v>
      </c>
      <c r="H97" s="1">
        <v>60</v>
      </c>
      <c r="I97" s="1" t="s">
        <v>40</v>
      </c>
      <c r="J97" s="1"/>
      <c r="K97" s="1">
        <f t="shared" ref="K97" si="19">E97-J97</f>
        <v>4708.5370000000003</v>
      </c>
      <c r="L97" s="1"/>
      <c r="M97" s="1"/>
      <c r="N97" s="20">
        <v>800</v>
      </c>
      <c r="O97" s="20">
        <v>700</v>
      </c>
      <c r="P97" s="1"/>
      <c r="Q97" s="1">
        <v>2902.4821999999999</v>
      </c>
      <c r="R97" s="1">
        <f t="shared" si="14"/>
        <v>941.70740000000001</v>
      </c>
      <c r="S97" s="5">
        <v>900</v>
      </c>
      <c r="T97" s="5"/>
      <c r="U97" s="1"/>
      <c r="V97" s="1">
        <f t="shared" si="16"/>
        <v>11.78568332371605</v>
      </c>
      <c r="W97" s="1">
        <f t="shared" si="17"/>
        <v>10.829972452165077</v>
      </c>
      <c r="X97" s="1">
        <v>974.7962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65</v>
      </c>
      <c r="AE97" s="1">
        <f t="shared" si="13"/>
        <v>900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97" xr:uid="{2C79E2AD-3C19-42CF-AD7E-301C50136C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2024-05-30T11:46:06Z</dcterms:created>
  <dcterms:modified xsi:type="dcterms:W3CDTF">2024-05-31T07:06:52Z</dcterms:modified>
</cp:coreProperties>
</file>