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6,24 ПОКОМ КИ филиалы\"/>
    </mc:Choice>
  </mc:AlternateContent>
  <xr:revisionPtr revIDLastSave="0" documentId="13_ncr:1_{82DE7FDE-56D1-4C81-B6DD-326D16F55E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1" l="1"/>
  <c r="AE95" i="1" s="1"/>
  <c r="R94" i="1"/>
  <c r="R93" i="1"/>
  <c r="AE93" i="1" s="1"/>
  <c r="R81" i="1"/>
  <c r="AE81" i="1" s="1"/>
  <c r="R80" i="1"/>
  <c r="R77" i="1"/>
  <c r="AE77" i="1" s="1"/>
  <c r="R67" i="1"/>
  <c r="AE67" i="1" s="1"/>
  <c r="R56" i="1"/>
  <c r="AE56" i="1" s="1"/>
  <c r="R55" i="1"/>
  <c r="R51" i="1"/>
  <c r="AE51" i="1" s="1"/>
  <c r="R46" i="1"/>
  <c r="AE46" i="1" s="1"/>
  <c r="R43" i="1"/>
  <c r="R42" i="1"/>
  <c r="AE42" i="1" s="1"/>
  <c r="R32" i="1"/>
  <c r="AE32" i="1" s="1"/>
  <c r="R28" i="1"/>
  <c r="R26" i="1"/>
  <c r="AE26" i="1" s="1"/>
  <c r="R25" i="1"/>
  <c r="AE25" i="1" s="1"/>
  <c r="R22" i="1"/>
  <c r="AE22" i="1" s="1"/>
  <c r="R19" i="1"/>
  <c r="AE19" i="1" s="1"/>
  <c r="R15" i="1"/>
  <c r="AE15" i="1" s="1"/>
  <c r="R14" i="1"/>
  <c r="R13" i="1"/>
  <c r="AE13" i="1" s="1"/>
  <c r="R12" i="1"/>
  <c r="R11" i="1"/>
  <c r="AE11" i="1" s="1"/>
  <c r="R10" i="1"/>
  <c r="R9" i="1"/>
  <c r="AE9" i="1" s="1"/>
  <c r="R7" i="1"/>
  <c r="AE7" i="1"/>
  <c r="AE8" i="1"/>
  <c r="AE10" i="1"/>
  <c r="AE12" i="1"/>
  <c r="AE14" i="1"/>
  <c r="AE27" i="1"/>
  <c r="AE28" i="1"/>
  <c r="AE29" i="1"/>
  <c r="AE30" i="1"/>
  <c r="AE34" i="1"/>
  <c r="AE35" i="1"/>
  <c r="AE36" i="1"/>
  <c r="AE39" i="1"/>
  <c r="AE43" i="1"/>
  <c r="AE44" i="1"/>
  <c r="AE45" i="1"/>
  <c r="AE47" i="1"/>
  <c r="AE48" i="1"/>
  <c r="AE50" i="1"/>
  <c r="AE52" i="1"/>
  <c r="AE53" i="1"/>
  <c r="AE54" i="1"/>
  <c r="AE55" i="1"/>
  <c r="AE58" i="1"/>
  <c r="AE69" i="1"/>
  <c r="AE70" i="1"/>
  <c r="AE71" i="1"/>
  <c r="AE72" i="1"/>
  <c r="AE80" i="1"/>
  <c r="AE82" i="1"/>
  <c r="AE84" i="1"/>
  <c r="AE85" i="1"/>
  <c r="AE86" i="1"/>
  <c r="AE87" i="1"/>
  <c r="AE88" i="1"/>
  <c r="AE89" i="1"/>
  <c r="AE90" i="1"/>
  <c r="AE91" i="1"/>
  <c r="AE92" i="1"/>
  <c r="AE94" i="1"/>
  <c r="AE97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6" i="1"/>
  <c r="Q5" i="1"/>
  <c r="F16" i="1" l="1"/>
  <c r="E16" i="1"/>
  <c r="F17" i="1"/>
  <c r="E17" i="1"/>
  <c r="E7" i="1" l="1"/>
  <c r="O7" i="1" s="1"/>
  <c r="O6" i="1"/>
  <c r="O8" i="1"/>
  <c r="U8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U27" i="1" s="1"/>
  <c r="O28" i="1"/>
  <c r="O29" i="1"/>
  <c r="U29" i="1" s="1"/>
  <c r="O30" i="1"/>
  <c r="U30" i="1" s="1"/>
  <c r="O31" i="1"/>
  <c r="O32" i="1"/>
  <c r="O33" i="1"/>
  <c r="O34" i="1"/>
  <c r="U34" i="1" s="1"/>
  <c r="O35" i="1"/>
  <c r="U35" i="1" s="1"/>
  <c r="O36" i="1"/>
  <c r="U36" i="1" s="1"/>
  <c r="O37" i="1"/>
  <c r="O38" i="1"/>
  <c r="O39" i="1"/>
  <c r="U39" i="1" s="1"/>
  <c r="O40" i="1"/>
  <c r="O41" i="1"/>
  <c r="O42" i="1"/>
  <c r="O43" i="1"/>
  <c r="O44" i="1"/>
  <c r="U44" i="1" s="1"/>
  <c r="O45" i="1"/>
  <c r="U45" i="1" s="1"/>
  <c r="O46" i="1"/>
  <c r="O47" i="1"/>
  <c r="U47" i="1" s="1"/>
  <c r="O48" i="1"/>
  <c r="U48" i="1" s="1"/>
  <c r="O49" i="1"/>
  <c r="O50" i="1"/>
  <c r="U50" i="1" s="1"/>
  <c r="O51" i="1"/>
  <c r="O52" i="1"/>
  <c r="U52" i="1" s="1"/>
  <c r="O53" i="1"/>
  <c r="U53" i="1" s="1"/>
  <c r="O54" i="1"/>
  <c r="U54" i="1" s="1"/>
  <c r="O55" i="1"/>
  <c r="O56" i="1"/>
  <c r="O57" i="1"/>
  <c r="O58" i="1"/>
  <c r="U58" i="1" s="1"/>
  <c r="O59" i="1"/>
  <c r="O60" i="1"/>
  <c r="O61" i="1"/>
  <c r="O62" i="1"/>
  <c r="O63" i="1"/>
  <c r="O64" i="1"/>
  <c r="O65" i="1"/>
  <c r="O66" i="1"/>
  <c r="O67" i="1"/>
  <c r="O68" i="1"/>
  <c r="O69" i="1"/>
  <c r="U69" i="1" s="1"/>
  <c r="O70" i="1"/>
  <c r="U70" i="1" s="1"/>
  <c r="O71" i="1"/>
  <c r="U71" i="1" s="1"/>
  <c r="O72" i="1"/>
  <c r="U72" i="1" s="1"/>
  <c r="O73" i="1"/>
  <c r="O74" i="1"/>
  <c r="O75" i="1"/>
  <c r="O76" i="1"/>
  <c r="O77" i="1"/>
  <c r="O78" i="1"/>
  <c r="O79" i="1"/>
  <c r="O80" i="1"/>
  <c r="O81" i="1"/>
  <c r="O82" i="1"/>
  <c r="U82" i="1" s="1"/>
  <c r="O83" i="1"/>
  <c r="O84" i="1"/>
  <c r="V84" i="1" s="1"/>
  <c r="O85" i="1"/>
  <c r="V85" i="1" s="1"/>
  <c r="O86" i="1"/>
  <c r="V86" i="1" s="1"/>
  <c r="O87" i="1"/>
  <c r="V87" i="1" s="1"/>
  <c r="O88" i="1"/>
  <c r="V88" i="1" s="1"/>
  <c r="O89" i="1"/>
  <c r="V89" i="1" s="1"/>
  <c r="O90" i="1"/>
  <c r="V90" i="1" s="1"/>
  <c r="O91" i="1"/>
  <c r="V91" i="1" s="1"/>
  <c r="O92" i="1"/>
  <c r="V92" i="1" s="1"/>
  <c r="O93" i="1"/>
  <c r="O94" i="1"/>
  <c r="O95" i="1"/>
  <c r="O96" i="1"/>
  <c r="P96" i="1" s="1"/>
  <c r="R96" i="1" s="1"/>
  <c r="AE96" i="1" s="1"/>
  <c r="O97" i="1"/>
  <c r="V97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B5" i="1"/>
  <c r="AA5" i="1"/>
  <c r="Z5" i="1"/>
  <c r="Y5" i="1"/>
  <c r="X5" i="1"/>
  <c r="W5" i="1"/>
  <c r="S5" i="1"/>
  <c r="N5" i="1"/>
  <c r="M5" i="1"/>
  <c r="L5" i="1"/>
  <c r="J5" i="1"/>
  <c r="F5" i="1"/>
  <c r="V95" i="1" l="1"/>
  <c r="V93" i="1"/>
  <c r="P83" i="1"/>
  <c r="R83" i="1" s="1"/>
  <c r="AE83" i="1" s="1"/>
  <c r="P79" i="1"/>
  <c r="R79" i="1" s="1"/>
  <c r="AE79" i="1" s="1"/>
  <c r="P75" i="1"/>
  <c r="R75" i="1" s="1"/>
  <c r="AE75" i="1" s="1"/>
  <c r="P73" i="1"/>
  <c r="R73" i="1" s="1"/>
  <c r="AE73" i="1" s="1"/>
  <c r="P65" i="1"/>
  <c r="R65" i="1" s="1"/>
  <c r="AE65" i="1" s="1"/>
  <c r="P63" i="1"/>
  <c r="R63" i="1" s="1"/>
  <c r="AE63" i="1" s="1"/>
  <c r="P61" i="1"/>
  <c r="R61" i="1" s="1"/>
  <c r="AE61" i="1" s="1"/>
  <c r="P59" i="1"/>
  <c r="R59" i="1" s="1"/>
  <c r="AE59" i="1" s="1"/>
  <c r="P57" i="1"/>
  <c r="R57" i="1" s="1"/>
  <c r="AE57" i="1" s="1"/>
  <c r="P49" i="1"/>
  <c r="R49" i="1" s="1"/>
  <c r="AE49" i="1" s="1"/>
  <c r="P41" i="1"/>
  <c r="R41" i="1" s="1"/>
  <c r="AE41" i="1" s="1"/>
  <c r="P37" i="1"/>
  <c r="R37" i="1" s="1"/>
  <c r="AE37" i="1" s="1"/>
  <c r="P33" i="1"/>
  <c r="R33" i="1" s="1"/>
  <c r="AE33" i="1" s="1"/>
  <c r="P31" i="1"/>
  <c r="R31" i="1" s="1"/>
  <c r="AE31" i="1" s="1"/>
  <c r="P23" i="1"/>
  <c r="R23" i="1" s="1"/>
  <c r="AE23" i="1" s="1"/>
  <c r="P21" i="1"/>
  <c r="R21" i="1" s="1"/>
  <c r="AE21" i="1" s="1"/>
  <c r="P17" i="1"/>
  <c r="R17" i="1" s="1"/>
  <c r="AE17" i="1" s="1"/>
  <c r="P6" i="1"/>
  <c r="E5" i="1"/>
  <c r="V96" i="1"/>
  <c r="V94" i="1"/>
  <c r="P78" i="1"/>
  <c r="R78" i="1" s="1"/>
  <c r="AE78" i="1" s="1"/>
  <c r="P76" i="1"/>
  <c r="R76" i="1" s="1"/>
  <c r="AE76" i="1" s="1"/>
  <c r="P74" i="1"/>
  <c r="R74" i="1" s="1"/>
  <c r="AE74" i="1" s="1"/>
  <c r="P68" i="1"/>
  <c r="R68" i="1" s="1"/>
  <c r="AE68" i="1" s="1"/>
  <c r="P66" i="1"/>
  <c r="R66" i="1" s="1"/>
  <c r="AE66" i="1" s="1"/>
  <c r="P64" i="1"/>
  <c r="R64" i="1" s="1"/>
  <c r="AE64" i="1" s="1"/>
  <c r="P62" i="1"/>
  <c r="R62" i="1" s="1"/>
  <c r="AE62" i="1" s="1"/>
  <c r="P60" i="1"/>
  <c r="R60" i="1" s="1"/>
  <c r="AE60" i="1" s="1"/>
  <c r="P40" i="1"/>
  <c r="R40" i="1" s="1"/>
  <c r="AE40" i="1" s="1"/>
  <c r="P38" i="1"/>
  <c r="R38" i="1" s="1"/>
  <c r="AE38" i="1" s="1"/>
  <c r="P24" i="1"/>
  <c r="R24" i="1" s="1"/>
  <c r="AE24" i="1" s="1"/>
  <c r="P20" i="1"/>
  <c r="R20" i="1" s="1"/>
  <c r="AE20" i="1" s="1"/>
  <c r="P18" i="1"/>
  <c r="R18" i="1" s="1"/>
  <c r="AE18" i="1" s="1"/>
  <c r="P16" i="1"/>
  <c r="R16" i="1" s="1"/>
  <c r="AE16" i="1" s="1"/>
  <c r="K7" i="1"/>
  <c r="K5" i="1" s="1"/>
  <c r="U97" i="1"/>
  <c r="U90" i="1"/>
  <c r="U86" i="1"/>
  <c r="U96" i="1"/>
  <c r="U92" i="1"/>
  <c r="U88" i="1"/>
  <c r="U84" i="1"/>
  <c r="U94" i="1"/>
  <c r="U91" i="1"/>
  <c r="U89" i="1"/>
  <c r="U87" i="1"/>
  <c r="U85" i="1"/>
  <c r="V81" i="1"/>
  <c r="V79" i="1"/>
  <c r="V77" i="1"/>
  <c r="V75" i="1"/>
  <c r="V73" i="1"/>
  <c r="V71" i="1"/>
  <c r="V69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6" i="1"/>
  <c r="V83" i="1"/>
  <c r="V82" i="1"/>
  <c r="V80" i="1"/>
  <c r="V78" i="1"/>
  <c r="V76" i="1"/>
  <c r="V74" i="1"/>
  <c r="V72" i="1"/>
  <c r="V70" i="1"/>
  <c r="V68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8" i="1"/>
  <c r="V7" i="1"/>
  <c r="O5" i="1"/>
  <c r="U6" i="1" l="1"/>
  <c r="R6" i="1"/>
  <c r="U93" i="1"/>
  <c r="U95" i="1"/>
  <c r="U7" i="1"/>
  <c r="U9" i="1"/>
  <c r="U11" i="1"/>
  <c r="U13" i="1"/>
  <c r="U15" i="1"/>
  <c r="U17" i="1"/>
  <c r="U19" i="1"/>
  <c r="U21" i="1"/>
  <c r="U23" i="1"/>
  <c r="U25" i="1"/>
  <c r="U31" i="1"/>
  <c r="U33" i="1"/>
  <c r="U37" i="1"/>
  <c r="U41" i="1"/>
  <c r="U43" i="1"/>
  <c r="U49" i="1"/>
  <c r="U51" i="1"/>
  <c r="U55" i="1"/>
  <c r="U57" i="1"/>
  <c r="U59" i="1"/>
  <c r="U61" i="1"/>
  <c r="U63" i="1"/>
  <c r="U65" i="1"/>
  <c r="U67" i="1"/>
  <c r="U73" i="1"/>
  <c r="U75" i="1"/>
  <c r="U77" i="1"/>
  <c r="U79" i="1"/>
  <c r="U81" i="1"/>
  <c r="U83" i="1"/>
  <c r="U10" i="1"/>
  <c r="U12" i="1"/>
  <c r="U14" i="1"/>
  <c r="U16" i="1"/>
  <c r="U18" i="1"/>
  <c r="U20" i="1"/>
  <c r="U22" i="1"/>
  <c r="U24" i="1"/>
  <c r="U26" i="1"/>
  <c r="U28" i="1"/>
  <c r="U32" i="1"/>
  <c r="U38" i="1"/>
  <c r="U40" i="1"/>
  <c r="U42" i="1"/>
  <c r="U46" i="1"/>
  <c r="U56" i="1"/>
  <c r="U60" i="1"/>
  <c r="U62" i="1"/>
  <c r="U64" i="1"/>
  <c r="U66" i="1"/>
  <c r="U68" i="1"/>
  <c r="U74" i="1"/>
  <c r="U76" i="1"/>
  <c r="U78" i="1"/>
  <c r="U80" i="1"/>
  <c r="AD5" i="1"/>
  <c r="P5" i="1"/>
  <c r="AE6" i="1" l="1"/>
  <c r="AE5" i="1" s="1"/>
  <c r="R5" i="1"/>
</calcChain>
</file>

<file path=xl/sharedStrings.xml><?xml version="1.0" encoding="utf-8"?>
<sst xmlns="http://schemas.openxmlformats.org/spreadsheetml/2006/main" count="357" uniqueCount="142">
  <si>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</si>
  <si>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</si>
  <si>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</si>
  <si>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</si>
  <si>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</si>
  <si>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</si>
  <si>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</si>
  <si>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</si>
  <si>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</si>
  <si>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</si>
  <si>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</si>
  <si>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</si>
  <si>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</si>
  <si>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</si>
  <si>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</si>
  <si>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</si>
  <si>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</si>
  <si>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</si>
  <si>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</si>
  <si>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</si>
  <si>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</si>
  <si>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</si>
  <si>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</si>
  <si>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05,06,</t>
  </si>
  <si>
    <t>30,05,</t>
  </si>
  <si>
    <t>29,05,</t>
  </si>
  <si>
    <t>23,05,</t>
  </si>
  <si>
    <t>22,05,</t>
  </si>
  <si>
    <t>16,05,</t>
  </si>
  <si>
    <t>15,05,</t>
  </si>
  <si>
    <t>шт</t>
  </si>
  <si>
    <t>в матрице</t>
  </si>
  <si>
    <t xml:space="preserve"> 312  Ветчина Филейская ТМ Вязанка ТС Столичная ВЕС  ПОКОМ</t>
  </si>
  <si>
    <t>кг</t>
  </si>
  <si>
    <t xml:space="preserve"> 322  Колбаса вареная Молокуша 0,45кг ТМ Вязанка  ПОКОМ</t>
  </si>
  <si>
    <t xml:space="preserve"> 336  Ветчина Сливушка с индейкой ТМ Вязанка. ВЕС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</si>
  <si>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</si>
  <si>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</si>
  <si>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</si>
  <si>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</si>
  <si>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</si>
  <si>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</si>
  <si>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</si>
  <si>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</si>
  <si>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</si>
  <si>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</si>
  <si>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</si>
  <si>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</si>
  <si>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</si>
  <si>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</si>
  <si>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</si>
  <si>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</si>
  <si>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</si>
  <si>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</si>
  <si>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</si>
  <si>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</si>
  <si>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</si>
  <si>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</si>
  <si>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</si>
  <si>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</si>
  <si>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</si>
  <si>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</si>
  <si>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</si>
  <si>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</si>
  <si>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</si>
  <si>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</si>
  <si>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</si>
  <si>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не в матрице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</si>
  <si>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</si>
  <si>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</si>
  <si>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</si>
  <si>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</si>
  <si>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</si>
  <si>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</si>
  <si>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</si>
  <si>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</si>
  <si>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</si>
  <si>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</si>
  <si>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</si>
  <si>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</si>
  <si>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</si>
  <si>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</si>
  <si>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</si>
  <si>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</si>
  <si>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</si>
  <si>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</si>
  <si>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</si>
  <si>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</si>
  <si>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</si>
  <si>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</si>
  <si>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</si>
  <si>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</si>
  <si>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</si>
  <si>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</si>
  <si>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</si>
  <si>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</si>
  <si>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</si>
  <si>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</si>
  <si>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</si>
  <si>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305  Колбаса Сервелат Мясорубский с мелкорубленным окороком в/у  ТМ Стародворье ВЕС 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</si>
  <si>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</si>
  <si>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</si>
  <si>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315 Колбаса вареная Молокуша ТМ Вязанка в оболочке полиамид. ВЕС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</si>
  <si>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</si>
  <si>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</si>
  <si>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</si>
  <si>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</si>
  <si>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322 Сосиски Сочинки с сыром ТМ Стародворье в оболочке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</si>
  <si>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</si>
  <si>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</si>
  <si>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330  Колбаса вареная Филейская ТМ Вязанка ТС Классическая ВЕС 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</si>
  <si>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</si>
  <si>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</si>
  <si>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</si>
  <si>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</si>
  <si>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</si>
  <si>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</si>
  <si>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350 Сосиски Молокуши миникушай ТМ Вязанка в оболочке амицел в модифиц газовой среде 0,45 кг  Поком</t>
  </si>
  <si>
    <t>364  Сардельки Филейские Вязанка ВЕС NDX ТМ Вязанка  ПОКОМ</t>
  </si>
  <si>
    <t>нет потребности (филиал обнуляет заказы)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</si>
  <si>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</si>
  <si>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</si>
  <si>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</si>
  <si>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</si>
  <si>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</si>
  <si>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</si>
  <si>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</si>
  <si>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</si>
  <si>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</si>
  <si>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</si>
  <si>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</si>
  <si>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новинка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</si>
  <si>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</si>
  <si>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</si>
  <si>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494 Ветчина Балыкбургская ТМ Баварушка с мраморным балыком в вакуумн упаковке 0,1 кг нарезка.  Поком</t>
  </si>
  <si>
    <t>ДУБЛЬ  Колбаса вареная Молокуша ТМ Вязанка в оболочке полиамид 0,45 кг</t>
  </si>
  <si>
    <t>нет</t>
  </si>
  <si>
    <t>дубль на 322</t>
  </si>
  <si>
    <t>заказ</t>
  </si>
  <si>
    <t>08,06,(1)</t>
  </si>
  <si>
    <t>08,06,(2)</t>
  </si>
  <si>
    <t>нет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</si>
</sst>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0" borderId="1" xfId="1" applyNumberFormat="1" applyFont="1" applyFill="1"/>
    <xf numFmtId="164" fontId="1" fillId="0" borderId="1" xfId="1" applyNumberFormat="1" applyFill="1"/>
    <xf numFmtId="164" fontId="5" fillId="4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3" sqref="T13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42578125" style="8" customWidth="1"/>
    <col min="8" max="8" width="5.42578125" customWidth="1"/>
    <col min="9" max="9" width="13.140625" customWidth="1"/>
    <col min="10" max="11" width="6.42578125" customWidth="1"/>
    <col min="12" max="13" width="1" customWidth="1"/>
    <col min="14" max="14" width="0.85546875" customWidth="1"/>
    <col min="15" max="19" width="6.42578125" customWidth="1"/>
    <col min="20" max="20" width="21.85546875" customWidth="1"/>
    <col min="21" max="22" width="5.140625" customWidth="1"/>
    <col min="23" max="28" width="6.42578125" customWidth="1"/>
    <col min="29" max="29" width="31.1406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138</v>
      </c>
      <c r="R3" s="3" t="s">
        <v>138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136</v>
      </c>
      <c r="O4" s="1" t="s">
        <v>23</v>
      </c>
      <c r="P4" s="1"/>
      <c r="Q4" s="1" t="s">
        <v>139</v>
      </c>
      <c r="R4" s="1" t="s">
        <v>140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139</v>
      </c>
      <c r="AE4" s="1" t="s">
        <v>140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SUM(E6:E474)</f>
        <v>48536.824999999997</v>
      </c>
      <c r="F5" s="4">
        <f>SUM(F6:F474)</f>
        <v>70589.741999999984</v>
      </c>
      <c r="G5" s="6"/>
      <c r="H5" s="1"/>
      <c r="I5" s="1"/>
      <c r="J5" s="4">
        <f t="shared" ref="J5:S5" si="0">SUM(J6:J474)</f>
        <v>42303.597000000009</v>
      </c>
      <c r="K5" s="4">
        <f t="shared" si="0"/>
        <v>6233.2279999999992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9707.3650000000016</v>
      </c>
      <c r="P5" s="4">
        <f t="shared" si="0"/>
        <v>16981.217999999997</v>
      </c>
      <c r="Q5" s="4">
        <f t="shared" si="0"/>
        <v>6100</v>
      </c>
      <c r="R5" s="4">
        <f t="shared" si="0"/>
        <v>10881.217999999999</v>
      </c>
      <c r="S5" s="4">
        <f t="shared" si="0"/>
        <v>0</v>
      </c>
      <c r="T5" s="1"/>
      <c r="U5" s="1"/>
      <c r="V5" s="1"/>
      <c r="W5" s="4">
        <f t="shared" ref="W5:AB5" si="1">SUM(W6:W474)</f>
        <v>10235.417600000001</v>
      </c>
      <c r="X5" s="4">
        <f t="shared" si="1"/>
        <v>10165.2642</v>
      </c>
      <c r="Y5" s="4">
        <f t="shared" si="1"/>
        <v>9263.146999999999</v>
      </c>
      <c r="Z5" s="4">
        <f t="shared" si="1"/>
        <v>8792.5244000000021</v>
      </c>
      <c r="AA5" s="4">
        <f t="shared" si="1"/>
        <v>8441.6454000000012</v>
      </c>
      <c r="AB5" s="4">
        <f t="shared" si="1"/>
        <v>7821.1619999999994</v>
      </c>
      <c r="AC5" s="1"/>
      <c r="AD5" s="4">
        <f>SUM(AD6:AD474)</f>
        <v>6100</v>
      </c>
      <c r="AE5" s="4">
        <f>SUM(AE6:AE474)</f>
        <v>9456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32</v>
      </c>
      <c r="B6" s="1" t="s">
        <v>33</v>
      </c>
      <c r="C6" s="1">
        <v>262.81200000000001</v>
      </c>
      <c r="D6" s="1">
        <v>226.07</v>
      </c>
      <c r="E6" s="1">
        <v>183.554</v>
      </c>
      <c r="F6" s="1">
        <v>256.44799999999998</v>
      </c>
      <c r="G6" s="6">
        <v>1</v>
      </c>
      <c r="H6" s="1">
        <v>50</v>
      </c>
      <c r="I6" s="1" t="s">
        <v>31</v>
      </c>
      <c r="J6" s="1">
        <v>178.94</v>
      </c>
      <c r="K6" s="1">
        <f t="shared" ref="K6:K33" si="2">E6-J6</f>
        <v>4.6140000000000043</v>
      </c>
      <c r="L6" s="1"/>
      <c r="M6" s="1"/>
      <c r="N6" s="1"/>
      <c r="O6" s="1">
        <f t="shared" ref="O6:O66" si="3">E6/5</f>
        <v>36.710799999999999</v>
      </c>
      <c r="P6" s="5">
        <f>10*O6-F6</f>
        <v>110.66000000000003</v>
      </c>
      <c r="Q6" s="5"/>
      <c r="R6" s="5">
        <f>P6-Q6</f>
        <v>110.66000000000003</v>
      </c>
      <c r="S6" s="5"/>
      <c r="T6" s="1"/>
      <c r="U6" s="1">
        <f t="shared" ref="U6:U66" si="4">(F6+P6)/O6</f>
        <v>10</v>
      </c>
      <c r="V6" s="1">
        <f t="shared" ref="V6:V66" si="5">F6/O6</f>
        <v>6.9856282075029688</v>
      </c>
      <c r="W6" s="1">
        <v>33.030999999999999</v>
      </c>
      <c r="X6" s="1">
        <v>21.3476</v>
      </c>
      <c r="Y6" s="1">
        <v>30.7972</v>
      </c>
      <c r="Z6" s="1">
        <v>40.543199999999999</v>
      </c>
      <c r="AA6" s="1">
        <v>35.143999999999998</v>
      </c>
      <c r="AB6" s="1">
        <v>25.5778</v>
      </c>
      <c r="AC6" s="1"/>
      <c r="AD6" s="1">
        <f>ROUND(Q6*G6,0)</f>
        <v>0</v>
      </c>
      <c r="AE6" s="1">
        <f>ROUND(R6*G6,0)</f>
        <v>111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34</v>
      </c>
      <c r="B7" s="1" t="s">
        <v>30</v>
      </c>
      <c r="C7" s="1"/>
      <c r="D7" s="1">
        <v>186</v>
      </c>
      <c r="E7" s="12">
        <f>33+E97</f>
        <v>79</v>
      </c>
      <c r="F7" s="1">
        <v>153</v>
      </c>
      <c r="G7" s="6">
        <v>0.45</v>
      </c>
      <c r="H7" s="1">
        <v>50</v>
      </c>
      <c r="I7" s="1" t="s">
        <v>31</v>
      </c>
      <c r="J7" s="1">
        <v>33</v>
      </c>
      <c r="K7" s="1">
        <f t="shared" si="2"/>
        <v>46</v>
      </c>
      <c r="L7" s="1"/>
      <c r="M7" s="1"/>
      <c r="N7" s="1"/>
      <c r="O7" s="1">
        <f t="shared" si="3"/>
        <v>15.8</v>
      </c>
      <c r="P7" s="5"/>
      <c r="Q7" s="5"/>
      <c r="R7" s="5">
        <f>P7-Q7</f>
        <v>0</v>
      </c>
      <c r="S7" s="5"/>
      <c r="T7" s="1"/>
      <c r="U7" s="1">
        <f t="shared" si="4"/>
        <v>9.6835443037974684</v>
      </c>
      <c r="V7" s="1">
        <f t="shared" si="5"/>
        <v>9.6835443037974684</v>
      </c>
      <c r="W7" s="1">
        <v>17.2</v>
      </c>
      <c r="X7" s="1">
        <v>14.4</v>
      </c>
      <c r="Y7" s="1">
        <v>16.600000000000001</v>
      </c>
      <c r="Z7" s="1">
        <v>17.8</v>
      </c>
      <c r="AA7" s="1">
        <v>13.6</v>
      </c>
      <c r="AB7" s="1">
        <v>15</v>
      </c>
      <c r="AC7" s="9"/>
      <c r="AD7" s="1">
        <f t="shared" ref="AD7:AD70" si="6">ROUND(Q7*G7,0)</f>
        <v>0</v>
      </c>
      <c r="AE7" s="1">
        <f t="shared" ref="AE7:AE70" si="7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0" t="s">
        <v>35</v>
      </c>
      <c r="B8" s="21" t="s">
        <v>33</v>
      </c>
      <c r="C8" s="21">
        <v>10.927</v>
      </c>
      <c r="D8" s="21"/>
      <c r="E8" s="21">
        <v>6.83</v>
      </c>
      <c r="F8" s="21"/>
      <c r="G8" s="22">
        <v>0</v>
      </c>
      <c r="H8" s="21">
        <v>50</v>
      </c>
      <c r="I8" s="21" t="s">
        <v>31</v>
      </c>
      <c r="J8" s="21">
        <v>20.8</v>
      </c>
      <c r="K8" s="21">
        <f t="shared" si="2"/>
        <v>-13.97</v>
      </c>
      <c r="L8" s="21"/>
      <c r="M8" s="21"/>
      <c r="N8" s="21"/>
      <c r="O8" s="21">
        <f t="shared" si="3"/>
        <v>1.3660000000000001</v>
      </c>
      <c r="P8" s="23"/>
      <c r="Q8" s="23"/>
      <c r="R8" s="23"/>
      <c r="S8" s="23"/>
      <c r="T8" s="21"/>
      <c r="U8" s="21">
        <f t="shared" si="4"/>
        <v>0</v>
      </c>
      <c r="V8" s="21">
        <f t="shared" si="5"/>
        <v>0</v>
      </c>
      <c r="W8" s="21">
        <v>2.181</v>
      </c>
      <c r="X8" s="21">
        <v>7.8029999999999999</v>
      </c>
      <c r="Y8" s="21">
        <v>10.795999999999999</v>
      </c>
      <c r="Z8" s="21">
        <v>6.2796000000000003</v>
      </c>
      <c r="AA8" s="21">
        <v>6.3010000000000002</v>
      </c>
      <c r="AB8" s="21">
        <v>7.1025999999999998</v>
      </c>
      <c r="AC8" s="21" t="s">
        <v>119</v>
      </c>
      <c r="AD8" s="21">
        <f t="shared" si="6"/>
        <v>0</v>
      </c>
      <c r="AE8" s="21">
        <f t="shared" si="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36</v>
      </c>
      <c r="B9" s="1" t="s">
        <v>30</v>
      </c>
      <c r="C9" s="1">
        <v>60</v>
      </c>
      <c r="D9" s="1">
        <v>82</v>
      </c>
      <c r="E9" s="1">
        <v>45</v>
      </c>
      <c r="F9" s="1">
        <v>89</v>
      </c>
      <c r="G9" s="6">
        <v>0.06</v>
      </c>
      <c r="H9" s="1">
        <v>60</v>
      </c>
      <c r="I9" s="1" t="s">
        <v>31</v>
      </c>
      <c r="J9" s="1">
        <v>46</v>
      </c>
      <c r="K9" s="1">
        <f t="shared" si="2"/>
        <v>-1</v>
      </c>
      <c r="L9" s="1"/>
      <c r="M9" s="1"/>
      <c r="N9" s="1"/>
      <c r="O9" s="1">
        <f t="shared" si="3"/>
        <v>9</v>
      </c>
      <c r="P9" s="5"/>
      <c r="Q9" s="5"/>
      <c r="R9" s="5">
        <f t="shared" ref="R9:R26" si="8">P9-Q9</f>
        <v>0</v>
      </c>
      <c r="S9" s="5"/>
      <c r="T9" s="1"/>
      <c r="U9" s="1">
        <f t="shared" si="4"/>
        <v>9.8888888888888893</v>
      </c>
      <c r="V9" s="1">
        <f t="shared" si="5"/>
        <v>9.8888888888888893</v>
      </c>
      <c r="W9" s="1">
        <v>8.1999999999999993</v>
      </c>
      <c r="X9" s="1">
        <v>7</v>
      </c>
      <c r="Y9" s="1">
        <v>9.8000000000000007</v>
      </c>
      <c r="Z9" s="1">
        <v>9</v>
      </c>
      <c r="AA9" s="1">
        <v>3.6</v>
      </c>
      <c r="AB9" s="1">
        <v>2.8</v>
      </c>
      <c r="AC9" s="1" t="s">
        <v>131</v>
      </c>
      <c r="AD9" s="1">
        <f t="shared" si="6"/>
        <v>0</v>
      </c>
      <c r="AE9" s="1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37</v>
      </c>
      <c r="B10" s="1" t="s">
        <v>30</v>
      </c>
      <c r="C10" s="1">
        <v>100</v>
      </c>
      <c r="D10" s="1">
        <v>60</v>
      </c>
      <c r="E10" s="1">
        <v>43</v>
      </c>
      <c r="F10" s="1">
        <v>109</v>
      </c>
      <c r="G10" s="6">
        <v>0.15</v>
      </c>
      <c r="H10" s="1">
        <v>60</v>
      </c>
      <c r="I10" s="1" t="s">
        <v>31</v>
      </c>
      <c r="J10" s="1">
        <v>42</v>
      </c>
      <c r="K10" s="1">
        <f t="shared" si="2"/>
        <v>1</v>
      </c>
      <c r="L10" s="1"/>
      <c r="M10" s="1"/>
      <c r="N10" s="1"/>
      <c r="O10" s="1">
        <f t="shared" si="3"/>
        <v>8.6</v>
      </c>
      <c r="P10" s="5"/>
      <c r="Q10" s="5"/>
      <c r="R10" s="5">
        <f t="shared" si="8"/>
        <v>0</v>
      </c>
      <c r="S10" s="5"/>
      <c r="T10" s="1"/>
      <c r="U10" s="1">
        <f t="shared" si="4"/>
        <v>12.674418604651164</v>
      </c>
      <c r="V10" s="1">
        <f t="shared" si="5"/>
        <v>12.674418604651164</v>
      </c>
      <c r="W10" s="1">
        <v>3.2</v>
      </c>
      <c r="X10" s="1">
        <v>2.2000000000000002</v>
      </c>
      <c r="Y10" s="1">
        <v>13.8</v>
      </c>
      <c r="Z10" s="1">
        <v>14.8</v>
      </c>
      <c r="AA10" s="1">
        <v>5.8</v>
      </c>
      <c r="AB10" s="1">
        <v>4.2</v>
      </c>
      <c r="AC10" s="1"/>
      <c r="AD10" s="1">
        <f t="shared" si="6"/>
        <v>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38</v>
      </c>
      <c r="B11" s="1" t="s">
        <v>33</v>
      </c>
      <c r="C11" s="1">
        <v>193.95400000000001</v>
      </c>
      <c r="D11" s="1">
        <v>92.218000000000004</v>
      </c>
      <c r="E11" s="1">
        <v>86.29</v>
      </c>
      <c r="F11" s="1">
        <v>185.447</v>
      </c>
      <c r="G11" s="6">
        <v>1</v>
      </c>
      <c r="H11" s="1">
        <v>55</v>
      </c>
      <c r="I11" s="1" t="s">
        <v>31</v>
      </c>
      <c r="J11" s="1">
        <v>73.900000000000006</v>
      </c>
      <c r="K11" s="1">
        <f t="shared" si="2"/>
        <v>12.39</v>
      </c>
      <c r="L11" s="1"/>
      <c r="M11" s="1"/>
      <c r="N11" s="1"/>
      <c r="O11" s="1">
        <f t="shared" si="3"/>
        <v>17.258000000000003</v>
      </c>
      <c r="P11" s="5"/>
      <c r="Q11" s="5"/>
      <c r="R11" s="5">
        <f t="shared" si="8"/>
        <v>0</v>
      </c>
      <c r="S11" s="5"/>
      <c r="T11" s="1"/>
      <c r="U11" s="1">
        <f t="shared" si="4"/>
        <v>10.745567273148684</v>
      </c>
      <c r="V11" s="1">
        <f t="shared" si="5"/>
        <v>10.745567273148684</v>
      </c>
      <c r="W11" s="1">
        <v>20.805399999999999</v>
      </c>
      <c r="X11" s="1">
        <v>21.0838</v>
      </c>
      <c r="Y11" s="1">
        <v>24.136199999999999</v>
      </c>
      <c r="Z11" s="1">
        <v>25.797999999999998</v>
      </c>
      <c r="AA11" s="1">
        <v>20.8078</v>
      </c>
      <c r="AB11" s="1">
        <v>25.506399999999999</v>
      </c>
      <c r="AC11" s="1"/>
      <c r="AD11" s="1">
        <f t="shared" si="6"/>
        <v>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0" t="s">
        <v>39</v>
      </c>
      <c r="B12" s="1" t="s">
        <v>30</v>
      </c>
      <c r="C12" s="1">
        <v>95</v>
      </c>
      <c r="D12" s="1">
        <v>70</v>
      </c>
      <c r="E12" s="1">
        <v>44</v>
      </c>
      <c r="F12" s="1">
        <v>102</v>
      </c>
      <c r="G12" s="6">
        <v>0.4</v>
      </c>
      <c r="H12" s="1">
        <v>55</v>
      </c>
      <c r="I12" s="1" t="s">
        <v>31</v>
      </c>
      <c r="J12" s="1">
        <v>45</v>
      </c>
      <c r="K12" s="1">
        <f t="shared" si="2"/>
        <v>-1</v>
      </c>
      <c r="L12" s="1"/>
      <c r="M12" s="1"/>
      <c r="N12" s="1"/>
      <c r="O12" s="1">
        <f t="shared" si="3"/>
        <v>8.8000000000000007</v>
      </c>
      <c r="P12" s="5"/>
      <c r="Q12" s="5"/>
      <c r="R12" s="5">
        <f t="shared" si="8"/>
        <v>0</v>
      </c>
      <c r="S12" s="5"/>
      <c r="T12" s="1"/>
      <c r="U12" s="1">
        <f t="shared" si="4"/>
        <v>11.59090909090909</v>
      </c>
      <c r="V12" s="1">
        <f t="shared" si="5"/>
        <v>11.59090909090909</v>
      </c>
      <c r="W12" s="1">
        <v>12</v>
      </c>
      <c r="X12" s="1">
        <v>13</v>
      </c>
      <c r="Y12" s="1">
        <v>14.2</v>
      </c>
      <c r="Z12" s="1">
        <v>13.6</v>
      </c>
      <c r="AA12" s="1">
        <v>13.4</v>
      </c>
      <c r="AB12" s="1">
        <v>15.4</v>
      </c>
      <c r="AC12" s="1"/>
      <c r="AD12" s="1">
        <f t="shared" si="6"/>
        <v>0</v>
      </c>
      <c r="AE12" s="1">
        <f t="shared" si="7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40</v>
      </c>
      <c r="B13" s="1" t="s">
        <v>33</v>
      </c>
      <c r="C13" s="1">
        <v>101.705</v>
      </c>
      <c r="D13" s="1">
        <v>146.982</v>
      </c>
      <c r="E13" s="1">
        <v>77.295000000000002</v>
      </c>
      <c r="F13" s="1">
        <v>162.423</v>
      </c>
      <c r="G13" s="6">
        <v>1</v>
      </c>
      <c r="H13" s="1">
        <v>50</v>
      </c>
      <c r="I13" s="1" t="s">
        <v>31</v>
      </c>
      <c r="J13" s="1">
        <v>71.55</v>
      </c>
      <c r="K13" s="1">
        <f t="shared" si="2"/>
        <v>5.7450000000000045</v>
      </c>
      <c r="L13" s="1"/>
      <c r="M13" s="1"/>
      <c r="N13" s="1"/>
      <c r="O13" s="1">
        <f t="shared" si="3"/>
        <v>15.459</v>
      </c>
      <c r="P13" s="5"/>
      <c r="Q13" s="5"/>
      <c r="R13" s="5">
        <f t="shared" si="8"/>
        <v>0</v>
      </c>
      <c r="S13" s="5"/>
      <c r="T13" s="1"/>
      <c r="U13" s="1">
        <f t="shared" si="4"/>
        <v>10.506695129051039</v>
      </c>
      <c r="V13" s="1">
        <f t="shared" si="5"/>
        <v>10.506695129051039</v>
      </c>
      <c r="W13" s="1">
        <v>17.040400000000002</v>
      </c>
      <c r="X13" s="1">
        <v>17.755199999999999</v>
      </c>
      <c r="Y13" s="1">
        <v>19.844999999999999</v>
      </c>
      <c r="Z13" s="1">
        <v>17.7912</v>
      </c>
      <c r="AA13" s="1">
        <v>11.377000000000001</v>
      </c>
      <c r="AB13" s="1">
        <v>13.8866</v>
      </c>
      <c r="AC13" s="1"/>
      <c r="AD13" s="1">
        <f t="shared" si="6"/>
        <v>0</v>
      </c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41</v>
      </c>
      <c r="B14" s="1" t="s">
        <v>30</v>
      </c>
      <c r="C14" s="1">
        <v>29</v>
      </c>
      <c r="D14" s="1">
        <v>36</v>
      </c>
      <c r="E14" s="1">
        <v>18</v>
      </c>
      <c r="F14" s="1">
        <v>35</v>
      </c>
      <c r="G14" s="6">
        <v>0.3</v>
      </c>
      <c r="H14" s="1">
        <v>30</v>
      </c>
      <c r="I14" s="1" t="s">
        <v>31</v>
      </c>
      <c r="J14" s="1">
        <v>18</v>
      </c>
      <c r="K14" s="1">
        <f t="shared" si="2"/>
        <v>0</v>
      </c>
      <c r="L14" s="1"/>
      <c r="M14" s="1"/>
      <c r="N14" s="1"/>
      <c r="O14" s="1">
        <f t="shared" si="3"/>
        <v>3.6</v>
      </c>
      <c r="P14" s="5"/>
      <c r="Q14" s="5"/>
      <c r="R14" s="5">
        <f t="shared" si="8"/>
        <v>0</v>
      </c>
      <c r="S14" s="5"/>
      <c r="T14" s="1"/>
      <c r="U14" s="1">
        <f t="shared" si="4"/>
        <v>9.7222222222222214</v>
      </c>
      <c r="V14" s="1">
        <f t="shared" si="5"/>
        <v>9.7222222222222214</v>
      </c>
      <c r="W14" s="1">
        <v>4.4000000000000004</v>
      </c>
      <c r="X14" s="1">
        <v>2.4</v>
      </c>
      <c r="Y14" s="1">
        <v>4.4000000000000004</v>
      </c>
      <c r="Z14" s="1">
        <v>5.8</v>
      </c>
      <c r="AA14" s="1">
        <v>1.8</v>
      </c>
      <c r="AB14" s="1">
        <v>0.4</v>
      </c>
      <c r="AC14" s="1"/>
      <c r="AD14" s="1">
        <f t="shared" si="6"/>
        <v>0</v>
      </c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42</v>
      </c>
      <c r="B15" s="1" t="s">
        <v>30</v>
      </c>
      <c r="C15" s="1">
        <v>30</v>
      </c>
      <c r="D15" s="1">
        <v>24</v>
      </c>
      <c r="E15" s="1">
        <v>16</v>
      </c>
      <c r="F15" s="1">
        <v>32</v>
      </c>
      <c r="G15" s="6">
        <v>0.3</v>
      </c>
      <c r="H15" s="1">
        <v>30</v>
      </c>
      <c r="I15" s="1" t="s">
        <v>31</v>
      </c>
      <c r="J15" s="1">
        <v>16</v>
      </c>
      <c r="K15" s="1">
        <f t="shared" si="2"/>
        <v>0</v>
      </c>
      <c r="L15" s="1"/>
      <c r="M15" s="1"/>
      <c r="N15" s="1"/>
      <c r="O15" s="1">
        <f t="shared" si="3"/>
        <v>3.2</v>
      </c>
      <c r="P15" s="5"/>
      <c r="Q15" s="5"/>
      <c r="R15" s="5">
        <f t="shared" si="8"/>
        <v>0</v>
      </c>
      <c r="S15" s="5"/>
      <c r="T15" s="1"/>
      <c r="U15" s="1">
        <f t="shared" si="4"/>
        <v>10</v>
      </c>
      <c r="V15" s="1">
        <f t="shared" si="5"/>
        <v>10</v>
      </c>
      <c r="W15" s="1">
        <v>3</v>
      </c>
      <c r="X15" s="1">
        <v>1.2</v>
      </c>
      <c r="Y15" s="1">
        <v>3.8</v>
      </c>
      <c r="Z15" s="1">
        <v>5.6</v>
      </c>
      <c r="AA15" s="1">
        <v>2.2000000000000002</v>
      </c>
      <c r="AB15" s="1">
        <v>0.4</v>
      </c>
      <c r="AC15" s="1"/>
      <c r="AD15" s="1">
        <f t="shared" si="6"/>
        <v>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0" t="s">
        <v>43</v>
      </c>
      <c r="B16" s="1" t="s">
        <v>33</v>
      </c>
      <c r="C16" s="1">
        <v>1892.5650000000001</v>
      </c>
      <c r="D16" s="1">
        <v>2108.94</v>
      </c>
      <c r="E16" s="12">
        <f>656.123+E39</f>
        <v>1763.8500000000001</v>
      </c>
      <c r="F16" s="12">
        <f>2309.972+F39</f>
        <v>2340.6570000000002</v>
      </c>
      <c r="G16" s="6">
        <v>1</v>
      </c>
      <c r="H16" s="1">
        <v>60</v>
      </c>
      <c r="I16" s="1" t="s">
        <v>31</v>
      </c>
      <c r="J16" s="1">
        <v>629.20000000000005</v>
      </c>
      <c r="K16" s="1">
        <f t="shared" si="2"/>
        <v>1134.6500000000001</v>
      </c>
      <c r="L16" s="1"/>
      <c r="M16" s="1"/>
      <c r="N16" s="1"/>
      <c r="O16" s="1">
        <f t="shared" si="3"/>
        <v>352.77000000000004</v>
      </c>
      <c r="P16" s="5">
        <f t="shared" ref="P16:P24" si="9">10*O16-F16</f>
        <v>1187.0430000000001</v>
      </c>
      <c r="Q16" s="5">
        <v>600</v>
      </c>
      <c r="R16" s="5">
        <f t="shared" si="8"/>
        <v>587.04300000000012</v>
      </c>
      <c r="S16" s="5"/>
      <c r="T16" s="1"/>
      <c r="U16" s="1">
        <f t="shared" si="4"/>
        <v>10</v>
      </c>
      <c r="V16" s="1">
        <f t="shared" si="5"/>
        <v>6.6350795135640785</v>
      </c>
      <c r="W16" s="1">
        <v>315.80900000000003</v>
      </c>
      <c r="X16" s="1">
        <v>322.80560000000003</v>
      </c>
      <c r="Y16" s="1">
        <v>0</v>
      </c>
      <c r="Z16" s="1">
        <v>0</v>
      </c>
      <c r="AA16" s="1">
        <v>0</v>
      </c>
      <c r="AB16" s="1">
        <v>0</v>
      </c>
      <c r="AC16" s="1" t="s">
        <v>68</v>
      </c>
      <c r="AD16" s="1">
        <f t="shared" si="6"/>
        <v>600</v>
      </c>
      <c r="AE16" s="1">
        <f t="shared" si="7"/>
        <v>587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1" t="s">
        <v>44</v>
      </c>
      <c r="B17" s="1" t="s">
        <v>33</v>
      </c>
      <c r="C17" s="1"/>
      <c r="D17" s="1">
        <v>6855.125</v>
      </c>
      <c r="E17" s="12">
        <f>75.303+E35</f>
        <v>4605.1719999999996</v>
      </c>
      <c r="F17" s="12">
        <f>6779.822+F35</f>
        <v>7127.0640000000003</v>
      </c>
      <c r="G17" s="6">
        <v>1</v>
      </c>
      <c r="H17" s="1">
        <v>60</v>
      </c>
      <c r="I17" s="1" t="s">
        <v>31</v>
      </c>
      <c r="J17" s="1">
        <v>66.400000000000006</v>
      </c>
      <c r="K17" s="1">
        <f t="shared" si="2"/>
        <v>4538.7719999999999</v>
      </c>
      <c r="L17" s="1"/>
      <c r="M17" s="1"/>
      <c r="N17" s="1"/>
      <c r="O17" s="1">
        <f t="shared" si="3"/>
        <v>921.03439999999989</v>
      </c>
      <c r="P17" s="5">
        <f t="shared" si="9"/>
        <v>2083.2799999999988</v>
      </c>
      <c r="Q17" s="5">
        <v>1200</v>
      </c>
      <c r="R17" s="5">
        <f t="shared" si="8"/>
        <v>883.27999999999884</v>
      </c>
      <c r="S17" s="5"/>
      <c r="T17" s="1"/>
      <c r="U17" s="1">
        <f t="shared" si="4"/>
        <v>10</v>
      </c>
      <c r="V17" s="1">
        <f t="shared" si="5"/>
        <v>7.7381083703279714</v>
      </c>
      <c r="W17" s="1">
        <v>941.70740000000001</v>
      </c>
      <c r="X17" s="1">
        <v>974.7962</v>
      </c>
      <c r="Y17" s="1">
        <v>0</v>
      </c>
      <c r="Z17" s="1">
        <v>0</v>
      </c>
      <c r="AA17" s="1">
        <v>0</v>
      </c>
      <c r="AB17" s="1">
        <v>0</v>
      </c>
      <c r="AC17" s="1" t="s">
        <v>68</v>
      </c>
      <c r="AD17" s="1">
        <f t="shared" si="6"/>
        <v>1200</v>
      </c>
      <c r="AE17" s="1">
        <f t="shared" si="7"/>
        <v>883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33</v>
      </c>
      <c r="C18" s="1">
        <v>266.17099999999999</v>
      </c>
      <c r="D18" s="1">
        <v>413.70600000000002</v>
      </c>
      <c r="E18" s="1">
        <v>237.184</v>
      </c>
      <c r="F18" s="1">
        <v>424.286</v>
      </c>
      <c r="G18" s="6">
        <v>1</v>
      </c>
      <c r="H18" s="1">
        <v>50</v>
      </c>
      <c r="I18" s="1" t="s">
        <v>31</v>
      </c>
      <c r="J18" s="1">
        <v>212.05</v>
      </c>
      <c r="K18" s="1">
        <f t="shared" si="2"/>
        <v>25.133999999999986</v>
      </c>
      <c r="L18" s="1"/>
      <c r="M18" s="1"/>
      <c r="N18" s="1"/>
      <c r="O18" s="1">
        <f t="shared" si="3"/>
        <v>47.436799999999998</v>
      </c>
      <c r="P18" s="5">
        <f t="shared" si="9"/>
        <v>50.081999999999994</v>
      </c>
      <c r="Q18" s="5"/>
      <c r="R18" s="5">
        <f t="shared" si="8"/>
        <v>50.081999999999994</v>
      </c>
      <c r="S18" s="5"/>
      <c r="T18" s="1"/>
      <c r="U18" s="1">
        <f t="shared" si="4"/>
        <v>10</v>
      </c>
      <c r="V18" s="1">
        <f t="shared" si="5"/>
        <v>8.9442373853211006</v>
      </c>
      <c r="W18" s="1">
        <v>36.626399999999997</v>
      </c>
      <c r="X18" s="1">
        <v>54.733800000000002</v>
      </c>
      <c r="Y18" s="1">
        <v>83.224400000000003</v>
      </c>
      <c r="Z18" s="1">
        <v>63.022399999999998</v>
      </c>
      <c r="AA18" s="1">
        <v>50.9968</v>
      </c>
      <c r="AB18" s="1">
        <v>41.999200000000002</v>
      </c>
      <c r="AC18" s="1"/>
      <c r="AD18" s="1">
        <f t="shared" si="6"/>
        <v>0</v>
      </c>
      <c r="AE18" s="1">
        <f t="shared" si="7"/>
        <v>50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33</v>
      </c>
      <c r="C19" s="1">
        <v>33.927999999999997</v>
      </c>
      <c r="D19" s="1">
        <v>188.05199999999999</v>
      </c>
      <c r="E19" s="1">
        <v>9.9749999999999996</v>
      </c>
      <c r="F19" s="1">
        <v>186.42599999999999</v>
      </c>
      <c r="G19" s="6">
        <v>1</v>
      </c>
      <c r="H19" s="1">
        <v>30</v>
      </c>
      <c r="I19" s="1" t="s">
        <v>47</v>
      </c>
      <c r="J19" s="1">
        <v>35.35</v>
      </c>
      <c r="K19" s="1">
        <f t="shared" si="2"/>
        <v>-25.375</v>
      </c>
      <c r="L19" s="1"/>
      <c r="M19" s="1"/>
      <c r="N19" s="1"/>
      <c r="O19" s="1">
        <f t="shared" si="3"/>
        <v>1.9949999999999999</v>
      </c>
      <c r="P19" s="5"/>
      <c r="Q19" s="5"/>
      <c r="R19" s="5">
        <f t="shared" si="8"/>
        <v>0</v>
      </c>
      <c r="S19" s="5"/>
      <c r="T19" s="1"/>
      <c r="U19" s="1">
        <f t="shared" si="4"/>
        <v>93.446616541353379</v>
      </c>
      <c r="V19" s="1">
        <f t="shared" si="5"/>
        <v>93.446616541353379</v>
      </c>
      <c r="W19" s="1">
        <v>18.1142</v>
      </c>
      <c r="X19" s="1">
        <v>14.548</v>
      </c>
      <c r="Y19" s="1">
        <v>7.2989999999999986</v>
      </c>
      <c r="Z19" s="1">
        <v>9.7754000000000012</v>
      </c>
      <c r="AA19" s="1">
        <v>24.831800000000001</v>
      </c>
      <c r="AB19" s="1">
        <v>26.8264</v>
      </c>
      <c r="AC19" s="1" t="s">
        <v>48</v>
      </c>
      <c r="AD19" s="1">
        <f t="shared" si="6"/>
        <v>0</v>
      </c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33</v>
      </c>
      <c r="C20" s="1">
        <v>256.24700000000001</v>
      </c>
      <c r="D20" s="1">
        <v>956.67100000000005</v>
      </c>
      <c r="E20" s="1">
        <v>485.209</v>
      </c>
      <c r="F20" s="1">
        <v>590.30399999999997</v>
      </c>
      <c r="G20" s="6">
        <v>1</v>
      </c>
      <c r="H20" s="1">
        <v>45</v>
      </c>
      <c r="I20" s="1" t="s">
        <v>31</v>
      </c>
      <c r="J20" s="1">
        <v>464.53100000000001</v>
      </c>
      <c r="K20" s="1">
        <f t="shared" si="2"/>
        <v>20.677999999999997</v>
      </c>
      <c r="L20" s="1"/>
      <c r="M20" s="1"/>
      <c r="N20" s="1"/>
      <c r="O20" s="1">
        <f t="shared" si="3"/>
        <v>97.041799999999995</v>
      </c>
      <c r="P20" s="5">
        <f t="shared" si="9"/>
        <v>380.11399999999992</v>
      </c>
      <c r="Q20" s="5"/>
      <c r="R20" s="5">
        <f t="shared" si="8"/>
        <v>380.11399999999992</v>
      </c>
      <c r="S20" s="5"/>
      <c r="T20" s="1"/>
      <c r="U20" s="1">
        <f t="shared" si="4"/>
        <v>10</v>
      </c>
      <c r="V20" s="1">
        <f t="shared" si="5"/>
        <v>6.082986919039012</v>
      </c>
      <c r="W20" s="1">
        <v>83.276199999999989</v>
      </c>
      <c r="X20" s="1">
        <v>80.231799999999993</v>
      </c>
      <c r="Y20" s="1">
        <v>81.399199999999993</v>
      </c>
      <c r="Z20" s="1">
        <v>65.000599999999991</v>
      </c>
      <c r="AA20" s="1">
        <v>43.313400000000001</v>
      </c>
      <c r="AB20" s="1">
        <v>36.032600000000002</v>
      </c>
      <c r="AC20" s="1"/>
      <c r="AD20" s="1">
        <f t="shared" si="6"/>
        <v>0</v>
      </c>
      <c r="AE20" s="1">
        <f t="shared" si="7"/>
        <v>380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33</v>
      </c>
      <c r="C21" s="1">
        <v>57.348999999999997</v>
      </c>
      <c r="D21" s="1">
        <v>1629.5740000000001</v>
      </c>
      <c r="E21" s="1">
        <v>702.01800000000003</v>
      </c>
      <c r="F21" s="1">
        <v>921.73500000000001</v>
      </c>
      <c r="G21" s="6">
        <v>1</v>
      </c>
      <c r="H21" s="1">
        <v>45</v>
      </c>
      <c r="I21" s="1" t="s">
        <v>31</v>
      </c>
      <c r="J21" s="1">
        <v>769.93600000000004</v>
      </c>
      <c r="K21" s="1">
        <f t="shared" si="2"/>
        <v>-67.918000000000006</v>
      </c>
      <c r="L21" s="1"/>
      <c r="M21" s="1"/>
      <c r="N21" s="1"/>
      <c r="O21" s="1">
        <f t="shared" si="3"/>
        <v>140.40360000000001</v>
      </c>
      <c r="P21" s="5">
        <f t="shared" si="9"/>
        <v>482.30100000000004</v>
      </c>
      <c r="Q21" s="5"/>
      <c r="R21" s="5">
        <f t="shared" si="8"/>
        <v>482.30100000000004</v>
      </c>
      <c r="S21" s="5"/>
      <c r="T21" s="1"/>
      <c r="U21" s="1">
        <f t="shared" si="4"/>
        <v>10</v>
      </c>
      <c r="V21" s="1">
        <f t="shared" si="5"/>
        <v>6.5648957719032843</v>
      </c>
      <c r="W21" s="1">
        <v>132.7458</v>
      </c>
      <c r="X21" s="1">
        <v>178.43360000000001</v>
      </c>
      <c r="Y21" s="1">
        <v>142.114</v>
      </c>
      <c r="Z21" s="1">
        <v>121.1396</v>
      </c>
      <c r="AA21" s="1">
        <v>114.0008</v>
      </c>
      <c r="AB21" s="1">
        <v>107.7684</v>
      </c>
      <c r="AC21" s="1"/>
      <c r="AD21" s="1">
        <f t="shared" si="6"/>
        <v>0</v>
      </c>
      <c r="AE21" s="1">
        <f t="shared" si="7"/>
        <v>482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33</v>
      </c>
      <c r="C22" s="1">
        <v>65.947999999999993</v>
      </c>
      <c r="D22" s="1">
        <v>54.045000000000002</v>
      </c>
      <c r="E22" s="1">
        <v>40.784999999999997</v>
      </c>
      <c r="F22" s="1">
        <v>75.56</v>
      </c>
      <c r="G22" s="6">
        <v>1</v>
      </c>
      <c r="H22" s="1">
        <v>40</v>
      </c>
      <c r="I22" s="1" t="s">
        <v>31</v>
      </c>
      <c r="J22" s="1">
        <v>44.2</v>
      </c>
      <c r="K22" s="1">
        <f t="shared" si="2"/>
        <v>-3.4150000000000063</v>
      </c>
      <c r="L22" s="1"/>
      <c r="M22" s="1"/>
      <c r="N22" s="1"/>
      <c r="O22" s="1">
        <f t="shared" si="3"/>
        <v>8.157</v>
      </c>
      <c r="P22" s="5">
        <v>10</v>
      </c>
      <c r="Q22" s="5"/>
      <c r="R22" s="5">
        <f t="shared" si="8"/>
        <v>10</v>
      </c>
      <c r="S22" s="5"/>
      <c r="T22" s="1"/>
      <c r="U22" s="1">
        <f t="shared" si="4"/>
        <v>10.489150422949614</v>
      </c>
      <c r="V22" s="1">
        <f t="shared" si="5"/>
        <v>9.2632095133014598</v>
      </c>
      <c r="W22" s="1">
        <v>8.6230000000000011</v>
      </c>
      <c r="X22" s="1">
        <v>6.3902000000000001</v>
      </c>
      <c r="Y22" s="1">
        <v>6.2281999999999993</v>
      </c>
      <c r="Z22" s="1">
        <v>7.9398</v>
      </c>
      <c r="AA22" s="1">
        <v>7.6784000000000008</v>
      </c>
      <c r="AB22" s="1">
        <v>6.0552000000000001</v>
      </c>
      <c r="AC22" s="1"/>
      <c r="AD22" s="1">
        <f t="shared" si="6"/>
        <v>0</v>
      </c>
      <c r="AE22" s="1">
        <f t="shared" si="7"/>
        <v>10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30</v>
      </c>
      <c r="C23" s="1">
        <v>717</v>
      </c>
      <c r="D23" s="1">
        <v>990</v>
      </c>
      <c r="E23" s="1">
        <v>628</v>
      </c>
      <c r="F23" s="1">
        <v>995</v>
      </c>
      <c r="G23" s="6">
        <v>0.45</v>
      </c>
      <c r="H23" s="1">
        <v>45</v>
      </c>
      <c r="I23" s="1" t="s">
        <v>31</v>
      </c>
      <c r="J23" s="1">
        <v>637</v>
      </c>
      <c r="K23" s="1">
        <f t="shared" si="2"/>
        <v>-9</v>
      </c>
      <c r="L23" s="1"/>
      <c r="M23" s="1"/>
      <c r="N23" s="1"/>
      <c r="O23" s="1">
        <f t="shared" si="3"/>
        <v>125.6</v>
      </c>
      <c r="P23" s="5">
        <f t="shared" si="9"/>
        <v>261</v>
      </c>
      <c r="Q23" s="5"/>
      <c r="R23" s="5">
        <f t="shared" si="8"/>
        <v>261</v>
      </c>
      <c r="S23" s="5"/>
      <c r="T23" s="1"/>
      <c r="U23" s="1">
        <f t="shared" si="4"/>
        <v>10</v>
      </c>
      <c r="V23" s="1">
        <f t="shared" si="5"/>
        <v>7.9219745222929943</v>
      </c>
      <c r="W23" s="1">
        <v>128</v>
      </c>
      <c r="X23" s="1">
        <v>118.4</v>
      </c>
      <c r="Y23" s="1">
        <v>113.2</v>
      </c>
      <c r="Z23" s="1">
        <v>115.6</v>
      </c>
      <c r="AA23" s="1">
        <v>105.4</v>
      </c>
      <c r="AB23" s="1">
        <v>98.8</v>
      </c>
      <c r="AC23" s="1"/>
      <c r="AD23" s="1">
        <f t="shared" si="6"/>
        <v>0</v>
      </c>
      <c r="AE23" s="1">
        <f t="shared" si="7"/>
        <v>117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30</v>
      </c>
      <c r="C24" s="1">
        <v>829</v>
      </c>
      <c r="D24" s="1">
        <v>1818</v>
      </c>
      <c r="E24" s="1">
        <v>912</v>
      </c>
      <c r="F24" s="1">
        <v>1613</v>
      </c>
      <c r="G24" s="6">
        <v>0.45</v>
      </c>
      <c r="H24" s="1">
        <v>45</v>
      </c>
      <c r="I24" s="1" t="s">
        <v>31</v>
      </c>
      <c r="J24" s="1">
        <v>914</v>
      </c>
      <c r="K24" s="1">
        <f t="shared" si="2"/>
        <v>-2</v>
      </c>
      <c r="L24" s="1"/>
      <c r="M24" s="1"/>
      <c r="N24" s="1"/>
      <c r="O24" s="1">
        <f t="shared" si="3"/>
        <v>182.4</v>
      </c>
      <c r="P24" s="5">
        <f t="shared" si="9"/>
        <v>211</v>
      </c>
      <c r="Q24" s="5"/>
      <c r="R24" s="5">
        <f t="shared" si="8"/>
        <v>211</v>
      </c>
      <c r="S24" s="5"/>
      <c r="T24" s="1"/>
      <c r="U24" s="1">
        <f t="shared" si="4"/>
        <v>10</v>
      </c>
      <c r="V24" s="1">
        <f t="shared" si="5"/>
        <v>8.843201754385964</v>
      </c>
      <c r="W24" s="1">
        <v>206.2</v>
      </c>
      <c r="X24" s="1">
        <v>184</v>
      </c>
      <c r="Y24" s="1">
        <v>167.4</v>
      </c>
      <c r="Z24" s="1">
        <v>162</v>
      </c>
      <c r="AA24" s="1">
        <v>166.77979999999999</v>
      </c>
      <c r="AB24" s="1">
        <v>161.37979999999999</v>
      </c>
      <c r="AC24" s="1"/>
      <c r="AD24" s="1">
        <f t="shared" si="6"/>
        <v>0</v>
      </c>
      <c r="AE24" s="1">
        <f t="shared" si="7"/>
        <v>95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54</v>
      </c>
      <c r="B25" s="1" t="s">
        <v>30</v>
      </c>
      <c r="C25" s="1">
        <v>56</v>
      </c>
      <c r="D25" s="1">
        <v>75</v>
      </c>
      <c r="E25" s="1">
        <v>35</v>
      </c>
      <c r="F25" s="1">
        <v>90</v>
      </c>
      <c r="G25" s="6">
        <v>0.17</v>
      </c>
      <c r="H25" s="1">
        <v>180</v>
      </c>
      <c r="I25" s="1" t="s">
        <v>31</v>
      </c>
      <c r="J25" s="1">
        <v>36</v>
      </c>
      <c r="K25" s="1">
        <f t="shared" si="2"/>
        <v>-1</v>
      </c>
      <c r="L25" s="1"/>
      <c r="M25" s="1"/>
      <c r="N25" s="1"/>
      <c r="O25" s="1">
        <f t="shared" si="3"/>
        <v>7</v>
      </c>
      <c r="P25" s="5"/>
      <c r="Q25" s="5"/>
      <c r="R25" s="5">
        <f t="shared" si="8"/>
        <v>0</v>
      </c>
      <c r="S25" s="5"/>
      <c r="T25" s="1"/>
      <c r="U25" s="1">
        <f t="shared" si="4"/>
        <v>12.857142857142858</v>
      </c>
      <c r="V25" s="1">
        <f t="shared" si="5"/>
        <v>12.857142857142858</v>
      </c>
      <c r="W25" s="1">
        <v>8.6</v>
      </c>
      <c r="X25" s="1">
        <v>8.6</v>
      </c>
      <c r="Y25" s="1">
        <v>8.4</v>
      </c>
      <c r="Z25" s="1">
        <v>9</v>
      </c>
      <c r="AA25" s="1">
        <v>15.2</v>
      </c>
      <c r="AB25" s="1">
        <v>14</v>
      </c>
      <c r="AC25" s="1"/>
      <c r="AD25" s="1">
        <f t="shared" si="6"/>
        <v>0</v>
      </c>
      <c r="AE25" s="1">
        <f t="shared" si="7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55</v>
      </c>
      <c r="B26" s="1" t="s">
        <v>30</v>
      </c>
      <c r="C26" s="1">
        <v>64</v>
      </c>
      <c r="D26" s="1">
        <v>144</v>
      </c>
      <c r="E26" s="1">
        <v>39</v>
      </c>
      <c r="F26" s="1">
        <v>149</v>
      </c>
      <c r="G26" s="6">
        <v>0.3</v>
      </c>
      <c r="H26" s="1">
        <v>40</v>
      </c>
      <c r="I26" s="1" t="s">
        <v>31</v>
      </c>
      <c r="J26" s="1">
        <v>38</v>
      </c>
      <c r="K26" s="1">
        <f t="shared" si="2"/>
        <v>1</v>
      </c>
      <c r="L26" s="1"/>
      <c r="M26" s="1"/>
      <c r="N26" s="1"/>
      <c r="O26" s="1">
        <f t="shared" si="3"/>
        <v>7.8</v>
      </c>
      <c r="P26" s="5"/>
      <c r="Q26" s="5"/>
      <c r="R26" s="5">
        <f t="shared" si="8"/>
        <v>0</v>
      </c>
      <c r="S26" s="5"/>
      <c r="T26" s="1"/>
      <c r="U26" s="1">
        <f t="shared" si="4"/>
        <v>19.102564102564102</v>
      </c>
      <c r="V26" s="1">
        <f t="shared" si="5"/>
        <v>19.102564102564102</v>
      </c>
      <c r="W26" s="1">
        <v>14</v>
      </c>
      <c r="X26" s="1">
        <v>10</v>
      </c>
      <c r="Y26" s="1">
        <v>8</v>
      </c>
      <c r="Z26" s="1">
        <v>9.1999999999999993</v>
      </c>
      <c r="AA26" s="1">
        <v>4.2</v>
      </c>
      <c r="AB26" s="1">
        <v>4.2</v>
      </c>
      <c r="AC26" s="1"/>
      <c r="AD26" s="1">
        <f t="shared" si="6"/>
        <v>0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1" t="s">
        <v>56</v>
      </c>
      <c r="B27" s="21" t="s">
        <v>30</v>
      </c>
      <c r="C27" s="21"/>
      <c r="D27" s="21"/>
      <c r="E27" s="21"/>
      <c r="F27" s="21"/>
      <c r="G27" s="22">
        <v>0</v>
      </c>
      <c r="H27" s="21" t="e">
        <v>#N/A</v>
      </c>
      <c r="I27" s="21" t="s">
        <v>31</v>
      </c>
      <c r="J27" s="21"/>
      <c r="K27" s="21">
        <f t="shared" si="2"/>
        <v>0</v>
      </c>
      <c r="L27" s="21"/>
      <c r="M27" s="21"/>
      <c r="N27" s="21"/>
      <c r="O27" s="21">
        <f t="shared" si="3"/>
        <v>0</v>
      </c>
      <c r="P27" s="23"/>
      <c r="Q27" s="23"/>
      <c r="R27" s="23"/>
      <c r="S27" s="23"/>
      <c r="T27" s="21"/>
      <c r="U27" s="21" t="e">
        <f t="shared" si="4"/>
        <v>#DIV/0!</v>
      </c>
      <c r="V27" s="21" t="e">
        <f t="shared" si="5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 t="s">
        <v>57</v>
      </c>
      <c r="AD27" s="21">
        <f t="shared" si="6"/>
        <v>0</v>
      </c>
      <c r="AE27" s="2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30</v>
      </c>
      <c r="C28" s="1">
        <v>163</v>
      </c>
      <c r="D28" s="1">
        <v>76</v>
      </c>
      <c r="E28" s="1">
        <v>79</v>
      </c>
      <c r="F28" s="1">
        <v>151</v>
      </c>
      <c r="G28" s="6">
        <v>0.17</v>
      </c>
      <c r="H28" s="1">
        <v>180</v>
      </c>
      <c r="I28" s="1" t="s">
        <v>31</v>
      </c>
      <c r="J28" s="1">
        <v>83</v>
      </c>
      <c r="K28" s="1">
        <f t="shared" si="2"/>
        <v>-4</v>
      </c>
      <c r="L28" s="1"/>
      <c r="M28" s="1"/>
      <c r="N28" s="1"/>
      <c r="O28" s="1">
        <f t="shared" si="3"/>
        <v>15.8</v>
      </c>
      <c r="P28" s="5"/>
      <c r="Q28" s="5"/>
      <c r="R28" s="5">
        <f>P28-Q28</f>
        <v>0</v>
      </c>
      <c r="S28" s="5"/>
      <c r="T28" s="1"/>
      <c r="U28" s="1">
        <f t="shared" si="4"/>
        <v>9.5569620253164551</v>
      </c>
      <c r="V28" s="1">
        <f t="shared" si="5"/>
        <v>9.5569620253164551</v>
      </c>
      <c r="W28" s="1">
        <v>18</v>
      </c>
      <c r="X28" s="1">
        <v>17.600000000000001</v>
      </c>
      <c r="Y28" s="1">
        <v>20.8</v>
      </c>
      <c r="Z28" s="1">
        <v>22.8</v>
      </c>
      <c r="AA28" s="1">
        <v>33.4</v>
      </c>
      <c r="AB28" s="1">
        <v>33.6</v>
      </c>
      <c r="AC28" s="1"/>
      <c r="AD28" s="1">
        <f t="shared" si="6"/>
        <v>0</v>
      </c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1" t="s">
        <v>59</v>
      </c>
      <c r="B29" s="21" t="s">
        <v>30</v>
      </c>
      <c r="C29" s="21"/>
      <c r="D29" s="21"/>
      <c r="E29" s="21"/>
      <c r="F29" s="21"/>
      <c r="G29" s="22">
        <v>0</v>
      </c>
      <c r="H29" s="21" t="e">
        <v>#N/A</v>
      </c>
      <c r="I29" s="21" t="s">
        <v>31</v>
      </c>
      <c r="J29" s="21"/>
      <c r="K29" s="21">
        <f t="shared" si="2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3"/>
      <c r="T29" s="21"/>
      <c r="U29" s="21" t="e">
        <f t="shared" si="4"/>
        <v>#DIV/0!</v>
      </c>
      <c r="V29" s="21" t="e">
        <f t="shared" si="5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 t="s">
        <v>57</v>
      </c>
      <c r="AD29" s="21">
        <f t="shared" si="6"/>
        <v>0</v>
      </c>
      <c r="AE29" s="21">
        <f t="shared" si="7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1" t="s">
        <v>60</v>
      </c>
      <c r="B30" s="21" t="s">
        <v>30</v>
      </c>
      <c r="C30" s="21"/>
      <c r="D30" s="21"/>
      <c r="E30" s="21"/>
      <c r="F30" s="21"/>
      <c r="G30" s="22">
        <v>0</v>
      </c>
      <c r="H30" s="21" t="e">
        <v>#N/A</v>
      </c>
      <c r="I30" s="21" t="s">
        <v>31</v>
      </c>
      <c r="J30" s="21"/>
      <c r="K30" s="21">
        <f t="shared" si="2"/>
        <v>0</v>
      </c>
      <c r="L30" s="21"/>
      <c r="M30" s="21"/>
      <c r="N30" s="21"/>
      <c r="O30" s="21">
        <f t="shared" si="3"/>
        <v>0</v>
      </c>
      <c r="P30" s="23"/>
      <c r="Q30" s="23"/>
      <c r="R30" s="23"/>
      <c r="S30" s="23"/>
      <c r="T30" s="21"/>
      <c r="U30" s="21" t="e">
        <f t="shared" si="4"/>
        <v>#DIV/0!</v>
      </c>
      <c r="V30" s="21" t="e">
        <f t="shared" si="5"/>
        <v>#DIV/0!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 t="s">
        <v>57</v>
      </c>
      <c r="AD30" s="21">
        <f t="shared" si="6"/>
        <v>0</v>
      </c>
      <c r="AE30" s="2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61</v>
      </c>
      <c r="B31" s="1" t="s">
        <v>33</v>
      </c>
      <c r="C31" s="1">
        <v>2124.5819999999999</v>
      </c>
      <c r="D31" s="1">
        <v>5500.1459999999997</v>
      </c>
      <c r="E31" s="1">
        <v>2525.799</v>
      </c>
      <c r="F31" s="1">
        <v>4450.4709999999995</v>
      </c>
      <c r="G31" s="6">
        <v>1</v>
      </c>
      <c r="H31" s="1">
        <v>55</v>
      </c>
      <c r="I31" s="1" t="s">
        <v>31</v>
      </c>
      <c r="J31" s="1">
        <v>2386.2800000000002</v>
      </c>
      <c r="K31" s="1">
        <f t="shared" si="2"/>
        <v>139.51899999999978</v>
      </c>
      <c r="L31" s="1"/>
      <c r="M31" s="1"/>
      <c r="N31" s="1"/>
      <c r="O31" s="1">
        <f t="shared" si="3"/>
        <v>505.15980000000002</v>
      </c>
      <c r="P31" s="5">
        <f t="shared" ref="P31:P33" si="10">10*O31-F31</f>
        <v>601.12700000000041</v>
      </c>
      <c r="Q31" s="5"/>
      <c r="R31" s="5">
        <f t="shared" ref="R31:R33" si="11">P31-Q31</f>
        <v>601.12700000000041</v>
      </c>
      <c r="S31" s="5"/>
      <c r="T31" s="1"/>
      <c r="U31" s="1">
        <f t="shared" si="4"/>
        <v>10</v>
      </c>
      <c r="V31" s="1">
        <f t="shared" si="5"/>
        <v>8.8100260551215666</v>
      </c>
      <c r="W31" s="1">
        <v>536.279</v>
      </c>
      <c r="X31" s="1">
        <v>525.55100000000004</v>
      </c>
      <c r="Y31" s="1">
        <v>491.13499999999999</v>
      </c>
      <c r="Z31" s="1">
        <v>466.37400000000002</v>
      </c>
      <c r="AA31" s="1">
        <v>453.98399999999998</v>
      </c>
      <c r="AB31" s="1">
        <v>410.14240000000001</v>
      </c>
      <c r="AC31" s="1"/>
      <c r="AD31" s="1">
        <f t="shared" si="6"/>
        <v>0</v>
      </c>
      <c r="AE31" s="1">
        <f t="shared" si="7"/>
        <v>601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33</v>
      </c>
      <c r="C32" s="1">
        <v>2757.4580000000001</v>
      </c>
      <c r="D32" s="1">
        <v>5475.7030000000004</v>
      </c>
      <c r="E32" s="1">
        <v>2631.7350000000001</v>
      </c>
      <c r="F32" s="1">
        <v>5348.1710000000003</v>
      </c>
      <c r="G32" s="6">
        <v>1</v>
      </c>
      <c r="H32" s="1">
        <v>50</v>
      </c>
      <c r="I32" s="1" t="s">
        <v>31</v>
      </c>
      <c r="J32" s="1">
        <v>2648.7649999999999</v>
      </c>
      <c r="K32" s="1">
        <f t="shared" si="2"/>
        <v>-17.029999999999745</v>
      </c>
      <c r="L32" s="1"/>
      <c r="M32" s="1"/>
      <c r="N32" s="1"/>
      <c r="O32" s="1">
        <f t="shared" si="3"/>
        <v>526.34699999999998</v>
      </c>
      <c r="P32" s="5"/>
      <c r="Q32" s="5"/>
      <c r="R32" s="5">
        <f t="shared" si="11"/>
        <v>0</v>
      </c>
      <c r="S32" s="5"/>
      <c r="T32" s="1"/>
      <c r="U32" s="1">
        <f t="shared" si="4"/>
        <v>10.160922357304212</v>
      </c>
      <c r="V32" s="1">
        <f t="shared" si="5"/>
        <v>10.160922357304212</v>
      </c>
      <c r="W32" s="1">
        <v>633.62139999999999</v>
      </c>
      <c r="X32" s="1">
        <v>658.92899999999997</v>
      </c>
      <c r="Y32" s="1">
        <v>662.63239999999996</v>
      </c>
      <c r="Z32" s="1">
        <v>622.73680000000002</v>
      </c>
      <c r="AA32" s="1">
        <v>545.61500000000001</v>
      </c>
      <c r="AB32" s="1">
        <v>489.9606</v>
      </c>
      <c r="AC32" s="1"/>
      <c r="AD32" s="1">
        <f t="shared" si="6"/>
        <v>0</v>
      </c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33</v>
      </c>
      <c r="C33" s="1">
        <v>3604.0309999999999</v>
      </c>
      <c r="D33" s="1">
        <v>6526.94</v>
      </c>
      <c r="E33" s="1">
        <v>3626.8910000000001</v>
      </c>
      <c r="F33" s="1">
        <v>5707.6710000000003</v>
      </c>
      <c r="G33" s="6">
        <v>1</v>
      </c>
      <c r="H33" s="1">
        <v>55</v>
      </c>
      <c r="I33" s="1" t="s">
        <v>31</v>
      </c>
      <c r="J33" s="1">
        <v>3418.7139999999999</v>
      </c>
      <c r="K33" s="1">
        <f t="shared" si="2"/>
        <v>208.17700000000013</v>
      </c>
      <c r="L33" s="1"/>
      <c r="M33" s="1"/>
      <c r="N33" s="1"/>
      <c r="O33" s="1">
        <f t="shared" si="3"/>
        <v>725.37819999999999</v>
      </c>
      <c r="P33" s="5">
        <f t="shared" si="10"/>
        <v>1546.1109999999999</v>
      </c>
      <c r="Q33" s="5">
        <v>800</v>
      </c>
      <c r="R33" s="5">
        <f t="shared" si="11"/>
        <v>746.11099999999988</v>
      </c>
      <c r="S33" s="5"/>
      <c r="T33" s="1"/>
      <c r="U33" s="1">
        <f t="shared" si="4"/>
        <v>10</v>
      </c>
      <c r="V33" s="1">
        <f t="shared" si="5"/>
        <v>7.868544987980064</v>
      </c>
      <c r="W33" s="1">
        <v>728.97479999999996</v>
      </c>
      <c r="X33" s="1">
        <v>702.94479999999999</v>
      </c>
      <c r="Y33" s="1">
        <v>671.24599999999998</v>
      </c>
      <c r="Z33" s="1">
        <v>658.01499999999999</v>
      </c>
      <c r="AA33" s="1">
        <v>671.90739999999994</v>
      </c>
      <c r="AB33" s="1">
        <v>647.35919999999999</v>
      </c>
      <c r="AC33" s="1"/>
      <c r="AD33" s="1">
        <f t="shared" si="6"/>
        <v>800</v>
      </c>
      <c r="AE33" s="1">
        <f t="shared" si="7"/>
        <v>746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1" t="s">
        <v>64</v>
      </c>
      <c r="B34" s="21" t="s">
        <v>33</v>
      </c>
      <c r="C34" s="21"/>
      <c r="D34" s="21"/>
      <c r="E34" s="21"/>
      <c r="F34" s="21"/>
      <c r="G34" s="22">
        <v>0</v>
      </c>
      <c r="H34" s="21">
        <v>60</v>
      </c>
      <c r="I34" s="21" t="s">
        <v>31</v>
      </c>
      <c r="J34" s="21"/>
      <c r="K34" s="21">
        <f t="shared" ref="K34:K65" si="12">E34-J34</f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3"/>
      <c r="T34" s="21"/>
      <c r="U34" s="21" t="e">
        <f t="shared" si="4"/>
        <v>#DIV/0!</v>
      </c>
      <c r="V34" s="21" t="e">
        <f t="shared" si="5"/>
        <v>#DIV/0!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 t="s">
        <v>65</v>
      </c>
      <c r="AD34" s="21">
        <f t="shared" si="6"/>
        <v>0</v>
      </c>
      <c r="AE34" s="21">
        <f t="shared" si="7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6" t="s">
        <v>66</v>
      </c>
      <c r="B35" s="16" t="s">
        <v>33</v>
      </c>
      <c r="C35" s="16">
        <v>5922.1959999999999</v>
      </c>
      <c r="D35" s="16"/>
      <c r="E35" s="12">
        <v>4529.8689999999997</v>
      </c>
      <c r="F35" s="12">
        <v>347.24200000000002</v>
      </c>
      <c r="G35" s="17">
        <v>0</v>
      </c>
      <c r="H35" s="16">
        <v>60</v>
      </c>
      <c r="I35" s="16" t="s">
        <v>67</v>
      </c>
      <c r="J35" s="16">
        <v>4452.97</v>
      </c>
      <c r="K35" s="16">
        <f t="shared" si="12"/>
        <v>76.898999999999432</v>
      </c>
      <c r="L35" s="16"/>
      <c r="M35" s="16"/>
      <c r="N35" s="16"/>
      <c r="O35" s="16">
        <f t="shared" si="3"/>
        <v>905.97379999999998</v>
      </c>
      <c r="P35" s="18"/>
      <c r="Q35" s="18"/>
      <c r="R35" s="18"/>
      <c r="S35" s="18"/>
      <c r="T35" s="16"/>
      <c r="U35" s="16">
        <f t="shared" si="4"/>
        <v>0.38328039949941162</v>
      </c>
      <c r="V35" s="16">
        <f t="shared" si="5"/>
        <v>0.38328039949941162</v>
      </c>
      <c r="W35" s="16">
        <v>941.70740000000001</v>
      </c>
      <c r="X35" s="16">
        <v>974.7962</v>
      </c>
      <c r="Y35" s="16">
        <v>1050.6676</v>
      </c>
      <c r="Z35" s="16">
        <v>1008.159</v>
      </c>
      <c r="AA35" s="16">
        <v>996.33619999999996</v>
      </c>
      <c r="AB35" s="16">
        <v>942.00900000000001</v>
      </c>
      <c r="AC35" s="16" t="s">
        <v>68</v>
      </c>
      <c r="AD35" s="16">
        <f t="shared" si="6"/>
        <v>0</v>
      </c>
      <c r="AE35" s="16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1" t="s">
        <v>69</v>
      </c>
      <c r="B36" s="21" t="s">
        <v>33</v>
      </c>
      <c r="C36" s="21"/>
      <c r="D36" s="21"/>
      <c r="E36" s="21"/>
      <c r="F36" s="21"/>
      <c r="G36" s="22">
        <v>0</v>
      </c>
      <c r="H36" s="21">
        <v>50</v>
      </c>
      <c r="I36" s="21" t="s">
        <v>31</v>
      </c>
      <c r="J36" s="21"/>
      <c r="K36" s="21">
        <f t="shared" si="12"/>
        <v>0</v>
      </c>
      <c r="L36" s="21"/>
      <c r="M36" s="21"/>
      <c r="N36" s="21"/>
      <c r="O36" s="21">
        <f t="shared" si="3"/>
        <v>0</v>
      </c>
      <c r="P36" s="23"/>
      <c r="Q36" s="23"/>
      <c r="R36" s="23"/>
      <c r="S36" s="23"/>
      <c r="T36" s="21"/>
      <c r="U36" s="21" t="e">
        <f t="shared" si="4"/>
        <v>#DIV/0!</v>
      </c>
      <c r="V36" s="21" t="e">
        <f t="shared" si="5"/>
        <v>#DIV/0!</v>
      </c>
      <c r="W36" s="21">
        <v>0</v>
      </c>
      <c r="X36" s="21">
        <v>0</v>
      </c>
      <c r="Y36" s="21">
        <v>-0.52500000000000002</v>
      </c>
      <c r="Z36" s="21">
        <v>-0.52500000000000002</v>
      </c>
      <c r="AA36" s="21">
        <v>0</v>
      </c>
      <c r="AB36" s="21">
        <v>0</v>
      </c>
      <c r="AC36" s="21" t="s">
        <v>57</v>
      </c>
      <c r="AD36" s="21">
        <f t="shared" si="6"/>
        <v>0</v>
      </c>
      <c r="AE36" s="2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33</v>
      </c>
      <c r="C37" s="1">
        <v>3051.6680000000001</v>
      </c>
      <c r="D37" s="1">
        <v>4982.09</v>
      </c>
      <c r="E37" s="1">
        <v>3042.8090000000002</v>
      </c>
      <c r="F37" s="1">
        <v>4517.0720000000001</v>
      </c>
      <c r="G37" s="6">
        <v>1</v>
      </c>
      <c r="H37" s="1">
        <v>55</v>
      </c>
      <c r="I37" s="1" t="s">
        <v>31</v>
      </c>
      <c r="J37" s="1">
        <v>2867.2620000000002</v>
      </c>
      <c r="K37" s="1">
        <f t="shared" si="12"/>
        <v>175.54700000000003</v>
      </c>
      <c r="L37" s="1"/>
      <c r="M37" s="1"/>
      <c r="N37" s="1"/>
      <c r="O37" s="1">
        <f t="shared" si="3"/>
        <v>608.56180000000006</v>
      </c>
      <c r="P37" s="5">
        <f t="shared" ref="P37:P38" si="13">10*O37-F37</f>
        <v>1568.5460000000003</v>
      </c>
      <c r="Q37" s="5">
        <v>800</v>
      </c>
      <c r="R37" s="5">
        <f t="shared" ref="R37:R38" si="14">P37-Q37</f>
        <v>768.54600000000028</v>
      </c>
      <c r="S37" s="5"/>
      <c r="T37" s="1"/>
      <c r="U37" s="1">
        <f t="shared" si="4"/>
        <v>10</v>
      </c>
      <c r="V37" s="1">
        <f t="shared" si="5"/>
        <v>7.4225362157138353</v>
      </c>
      <c r="W37" s="1">
        <v>577.59559999999999</v>
      </c>
      <c r="X37" s="1">
        <v>566.12920000000008</v>
      </c>
      <c r="Y37" s="1">
        <v>584.68500000000006</v>
      </c>
      <c r="Z37" s="1">
        <v>553.20140000000004</v>
      </c>
      <c r="AA37" s="1">
        <v>576.26099999999997</v>
      </c>
      <c r="AB37" s="1">
        <v>522.97460000000001</v>
      </c>
      <c r="AC37" s="1"/>
      <c r="AD37" s="1">
        <f t="shared" si="6"/>
        <v>800</v>
      </c>
      <c r="AE37" s="1">
        <f t="shared" si="7"/>
        <v>769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33</v>
      </c>
      <c r="C38" s="1">
        <v>3667.7930000000001</v>
      </c>
      <c r="D38" s="1">
        <v>4190.625</v>
      </c>
      <c r="E38" s="1">
        <v>3265.799</v>
      </c>
      <c r="F38" s="1">
        <v>4343.866</v>
      </c>
      <c r="G38" s="6">
        <v>1</v>
      </c>
      <c r="H38" s="1">
        <v>60</v>
      </c>
      <c r="I38" s="1" t="s">
        <v>31</v>
      </c>
      <c r="J38" s="1">
        <v>3214.49</v>
      </c>
      <c r="K38" s="1">
        <f t="shared" si="12"/>
        <v>51.309000000000196</v>
      </c>
      <c r="L38" s="1"/>
      <c r="M38" s="1"/>
      <c r="N38" s="1"/>
      <c r="O38" s="1">
        <f t="shared" si="3"/>
        <v>653.15980000000002</v>
      </c>
      <c r="P38" s="5">
        <f t="shared" si="13"/>
        <v>2187.732</v>
      </c>
      <c r="Q38" s="5">
        <v>1300</v>
      </c>
      <c r="R38" s="5">
        <f t="shared" si="14"/>
        <v>887.73199999999997</v>
      </c>
      <c r="S38" s="5"/>
      <c r="T38" s="1"/>
      <c r="U38" s="1">
        <f t="shared" si="4"/>
        <v>10</v>
      </c>
      <c r="V38" s="1">
        <f t="shared" si="5"/>
        <v>6.6505409549087373</v>
      </c>
      <c r="W38" s="1">
        <v>632.76239999999996</v>
      </c>
      <c r="X38" s="1">
        <v>684.67399999999998</v>
      </c>
      <c r="Y38" s="1">
        <v>781.05140000000006</v>
      </c>
      <c r="Z38" s="1">
        <v>724.13580000000002</v>
      </c>
      <c r="AA38" s="1">
        <v>666.17859999999996</v>
      </c>
      <c r="AB38" s="1">
        <v>615.24939999999992</v>
      </c>
      <c r="AC38" s="1"/>
      <c r="AD38" s="1">
        <f t="shared" si="6"/>
        <v>1300</v>
      </c>
      <c r="AE38" s="1">
        <f t="shared" si="7"/>
        <v>888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72</v>
      </c>
      <c r="B39" s="16" t="s">
        <v>33</v>
      </c>
      <c r="C39" s="16">
        <v>412.81</v>
      </c>
      <c r="D39" s="16">
        <v>1040.595</v>
      </c>
      <c r="E39" s="12">
        <v>1107.7270000000001</v>
      </c>
      <c r="F39" s="12">
        <v>30.684999999999999</v>
      </c>
      <c r="G39" s="17">
        <v>0</v>
      </c>
      <c r="H39" s="16">
        <v>60</v>
      </c>
      <c r="I39" s="16" t="s">
        <v>67</v>
      </c>
      <c r="J39" s="16">
        <v>1067.9649999999999</v>
      </c>
      <c r="K39" s="16">
        <f t="shared" si="12"/>
        <v>39.762000000000171</v>
      </c>
      <c r="L39" s="16"/>
      <c r="M39" s="16"/>
      <c r="N39" s="16"/>
      <c r="O39" s="16">
        <f t="shared" si="3"/>
        <v>221.54540000000003</v>
      </c>
      <c r="P39" s="18"/>
      <c r="Q39" s="18"/>
      <c r="R39" s="18"/>
      <c r="S39" s="18"/>
      <c r="T39" s="16"/>
      <c r="U39" s="16">
        <f t="shared" si="4"/>
        <v>0.13850434267648976</v>
      </c>
      <c r="V39" s="16">
        <f t="shared" si="5"/>
        <v>0.13850434267648976</v>
      </c>
      <c r="W39" s="16">
        <v>309.59460000000001</v>
      </c>
      <c r="X39" s="16">
        <v>320.21519999999998</v>
      </c>
      <c r="Y39" s="16">
        <v>451.79820000000001</v>
      </c>
      <c r="Z39" s="16">
        <v>426.89859999999999</v>
      </c>
      <c r="AA39" s="16">
        <v>372.1662</v>
      </c>
      <c r="AB39" s="16">
        <v>349.2996</v>
      </c>
      <c r="AC39" s="16" t="s">
        <v>68</v>
      </c>
      <c r="AD39" s="16">
        <f t="shared" si="6"/>
        <v>0</v>
      </c>
      <c r="AE39" s="16">
        <f t="shared" si="7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33</v>
      </c>
      <c r="C40" s="1">
        <v>764.73699999999997</v>
      </c>
      <c r="D40" s="1">
        <v>1103.3599999999999</v>
      </c>
      <c r="E40" s="1">
        <v>692.88</v>
      </c>
      <c r="F40" s="1">
        <v>1083.6510000000001</v>
      </c>
      <c r="G40" s="6">
        <v>1</v>
      </c>
      <c r="H40" s="1">
        <v>60</v>
      </c>
      <c r="I40" s="1" t="s">
        <v>31</v>
      </c>
      <c r="J40" s="1">
        <v>663.15</v>
      </c>
      <c r="K40" s="1">
        <f t="shared" si="12"/>
        <v>29.730000000000018</v>
      </c>
      <c r="L40" s="1"/>
      <c r="M40" s="1"/>
      <c r="N40" s="1"/>
      <c r="O40" s="1">
        <f t="shared" si="3"/>
        <v>138.57599999999999</v>
      </c>
      <c r="P40" s="5">
        <f t="shared" ref="P40:P41" si="15">10*O40-F40</f>
        <v>302.10899999999992</v>
      </c>
      <c r="Q40" s="5"/>
      <c r="R40" s="5">
        <f t="shared" ref="R40:R43" si="16">P40-Q40</f>
        <v>302.10899999999992</v>
      </c>
      <c r="S40" s="5"/>
      <c r="T40" s="1"/>
      <c r="U40" s="1">
        <f t="shared" si="4"/>
        <v>10</v>
      </c>
      <c r="V40" s="1">
        <f t="shared" si="5"/>
        <v>7.8199038794596474</v>
      </c>
      <c r="W40" s="1">
        <v>130.37459999999999</v>
      </c>
      <c r="X40" s="1">
        <v>115.15940000000001</v>
      </c>
      <c r="Y40" s="1">
        <v>134.37639999999999</v>
      </c>
      <c r="Z40" s="1">
        <v>115.1872</v>
      </c>
      <c r="AA40" s="1">
        <v>116.396</v>
      </c>
      <c r="AB40" s="1">
        <v>84.945999999999998</v>
      </c>
      <c r="AC40" s="1"/>
      <c r="AD40" s="1">
        <f t="shared" si="6"/>
        <v>0</v>
      </c>
      <c r="AE40" s="1">
        <f t="shared" si="7"/>
        <v>302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33</v>
      </c>
      <c r="C41" s="1">
        <v>1524.019</v>
      </c>
      <c r="D41" s="1">
        <v>1614.25</v>
      </c>
      <c r="E41" s="1">
        <v>1067.3989999999999</v>
      </c>
      <c r="F41" s="1">
        <v>1867.2170000000001</v>
      </c>
      <c r="G41" s="6">
        <v>1</v>
      </c>
      <c r="H41" s="1">
        <v>60</v>
      </c>
      <c r="I41" s="1" t="s">
        <v>31</v>
      </c>
      <c r="J41" s="1">
        <v>1021.5890000000001</v>
      </c>
      <c r="K41" s="1">
        <f t="shared" si="12"/>
        <v>45.809999999999832</v>
      </c>
      <c r="L41" s="1"/>
      <c r="M41" s="1"/>
      <c r="N41" s="1"/>
      <c r="O41" s="1">
        <f t="shared" si="3"/>
        <v>213.47979999999998</v>
      </c>
      <c r="P41" s="5">
        <f t="shared" si="15"/>
        <v>267.58099999999968</v>
      </c>
      <c r="Q41" s="5"/>
      <c r="R41" s="5">
        <f t="shared" si="16"/>
        <v>267.58099999999968</v>
      </c>
      <c r="S41" s="5"/>
      <c r="T41" s="1"/>
      <c r="U41" s="1">
        <f t="shared" si="4"/>
        <v>10</v>
      </c>
      <c r="V41" s="1">
        <f t="shared" si="5"/>
        <v>8.7465746173642671</v>
      </c>
      <c r="W41" s="1">
        <v>235.39859999999999</v>
      </c>
      <c r="X41" s="1">
        <v>222.94579999999999</v>
      </c>
      <c r="Y41" s="1">
        <v>252.3192</v>
      </c>
      <c r="Z41" s="1">
        <v>236.8022</v>
      </c>
      <c r="AA41" s="1">
        <v>226.9734</v>
      </c>
      <c r="AB41" s="1">
        <v>196.1816</v>
      </c>
      <c r="AC41" s="1"/>
      <c r="AD41" s="1">
        <f t="shared" si="6"/>
        <v>0</v>
      </c>
      <c r="AE41" s="1">
        <f t="shared" si="7"/>
        <v>268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33</v>
      </c>
      <c r="C42" s="1">
        <v>2089.924</v>
      </c>
      <c r="D42" s="1">
        <v>3198.904</v>
      </c>
      <c r="E42" s="1">
        <v>1667.431</v>
      </c>
      <c r="F42" s="1">
        <v>3332.1590000000001</v>
      </c>
      <c r="G42" s="6">
        <v>1</v>
      </c>
      <c r="H42" s="1">
        <v>60</v>
      </c>
      <c r="I42" s="1" t="s">
        <v>31</v>
      </c>
      <c r="J42" s="1">
        <v>1564.761</v>
      </c>
      <c r="K42" s="1">
        <f t="shared" si="12"/>
        <v>102.67000000000007</v>
      </c>
      <c r="L42" s="1"/>
      <c r="M42" s="1"/>
      <c r="N42" s="1"/>
      <c r="O42" s="1">
        <f t="shared" si="3"/>
        <v>333.4862</v>
      </c>
      <c r="P42" s="5"/>
      <c r="Q42" s="5"/>
      <c r="R42" s="5">
        <f t="shared" si="16"/>
        <v>0</v>
      </c>
      <c r="S42" s="5"/>
      <c r="T42" s="1"/>
      <c r="U42" s="1">
        <f t="shared" si="4"/>
        <v>9.9918947170827455</v>
      </c>
      <c r="V42" s="1">
        <f t="shared" si="5"/>
        <v>9.9918947170827455</v>
      </c>
      <c r="W42" s="1">
        <v>379.3288</v>
      </c>
      <c r="X42" s="1">
        <v>364.86880000000002</v>
      </c>
      <c r="Y42" s="1">
        <v>417.67099999999999</v>
      </c>
      <c r="Z42" s="1">
        <v>397.47</v>
      </c>
      <c r="AA42" s="1">
        <v>389.44580000000002</v>
      </c>
      <c r="AB42" s="1">
        <v>358.11079999999998</v>
      </c>
      <c r="AC42" s="1"/>
      <c r="AD42" s="1">
        <f t="shared" si="6"/>
        <v>0</v>
      </c>
      <c r="AE42" s="1">
        <f t="shared" si="7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33</v>
      </c>
      <c r="C43" s="1">
        <v>86.284000000000006</v>
      </c>
      <c r="D43" s="1">
        <v>115.233</v>
      </c>
      <c r="E43" s="1">
        <v>51.613</v>
      </c>
      <c r="F43" s="1">
        <v>127.33</v>
      </c>
      <c r="G43" s="6">
        <v>1</v>
      </c>
      <c r="H43" s="1">
        <v>35</v>
      </c>
      <c r="I43" s="1" t="s">
        <v>31</v>
      </c>
      <c r="J43" s="1">
        <v>61.95</v>
      </c>
      <c r="K43" s="1">
        <f t="shared" si="12"/>
        <v>-10.337000000000003</v>
      </c>
      <c r="L43" s="1"/>
      <c r="M43" s="1"/>
      <c r="N43" s="1"/>
      <c r="O43" s="1">
        <f t="shared" si="3"/>
        <v>10.3226</v>
      </c>
      <c r="P43" s="5"/>
      <c r="Q43" s="5"/>
      <c r="R43" s="5">
        <f t="shared" si="16"/>
        <v>0</v>
      </c>
      <c r="S43" s="5"/>
      <c r="T43" s="1"/>
      <c r="U43" s="1">
        <f t="shared" si="4"/>
        <v>12.335070621742585</v>
      </c>
      <c r="V43" s="1">
        <f t="shared" si="5"/>
        <v>12.335070621742585</v>
      </c>
      <c r="W43" s="1">
        <v>14.363799999999999</v>
      </c>
      <c r="X43" s="1">
        <v>12.385400000000001</v>
      </c>
      <c r="Y43" s="1">
        <v>15.456200000000001</v>
      </c>
      <c r="Z43" s="1">
        <v>15.428000000000001</v>
      </c>
      <c r="AA43" s="1">
        <v>9.8840000000000003</v>
      </c>
      <c r="AB43" s="1">
        <v>8.6498000000000008</v>
      </c>
      <c r="AC43" s="1"/>
      <c r="AD43" s="1">
        <f t="shared" si="6"/>
        <v>0</v>
      </c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1" t="s">
        <v>77</v>
      </c>
      <c r="B44" s="21" t="s">
        <v>33</v>
      </c>
      <c r="C44" s="21"/>
      <c r="D44" s="21"/>
      <c r="E44" s="21"/>
      <c r="F44" s="21"/>
      <c r="G44" s="22">
        <v>0</v>
      </c>
      <c r="H44" s="21" t="e">
        <v>#N/A</v>
      </c>
      <c r="I44" s="21" t="s">
        <v>31</v>
      </c>
      <c r="J44" s="21"/>
      <c r="K44" s="21">
        <f t="shared" si="12"/>
        <v>0</v>
      </c>
      <c r="L44" s="21"/>
      <c r="M44" s="21"/>
      <c r="N44" s="21"/>
      <c r="O44" s="21">
        <f t="shared" si="3"/>
        <v>0</v>
      </c>
      <c r="P44" s="23"/>
      <c r="Q44" s="23"/>
      <c r="R44" s="23"/>
      <c r="S44" s="23"/>
      <c r="T44" s="21"/>
      <c r="U44" s="21" t="e">
        <f t="shared" si="4"/>
        <v>#DIV/0!</v>
      </c>
      <c r="V44" s="21" t="e">
        <f t="shared" si="5"/>
        <v>#DIV/0!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 t="s">
        <v>57</v>
      </c>
      <c r="AD44" s="21">
        <f t="shared" si="6"/>
        <v>0</v>
      </c>
      <c r="AE44" s="2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1" t="s">
        <v>78</v>
      </c>
      <c r="B45" s="21" t="s">
        <v>33</v>
      </c>
      <c r="C45" s="21"/>
      <c r="D45" s="21"/>
      <c r="E45" s="21"/>
      <c r="F45" s="21"/>
      <c r="G45" s="22">
        <v>0</v>
      </c>
      <c r="H45" s="21">
        <v>30</v>
      </c>
      <c r="I45" s="21" t="s">
        <v>31</v>
      </c>
      <c r="J45" s="21"/>
      <c r="K45" s="21">
        <f t="shared" si="12"/>
        <v>0</v>
      </c>
      <c r="L45" s="21"/>
      <c r="M45" s="21"/>
      <c r="N45" s="21"/>
      <c r="O45" s="21">
        <f t="shared" si="3"/>
        <v>0</v>
      </c>
      <c r="P45" s="23"/>
      <c r="Q45" s="23"/>
      <c r="R45" s="23"/>
      <c r="S45" s="23"/>
      <c r="T45" s="21"/>
      <c r="U45" s="21" t="e">
        <f t="shared" si="4"/>
        <v>#DIV/0!</v>
      </c>
      <c r="V45" s="21" t="e">
        <f t="shared" si="5"/>
        <v>#DIV/0!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 t="s">
        <v>57</v>
      </c>
      <c r="AD45" s="21">
        <f t="shared" si="6"/>
        <v>0</v>
      </c>
      <c r="AE45" s="2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33</v>
      </c>
      <c r="C46" s="1">
        <v>556.26800000000003</v>
      </c>
      <c r="D46" s="1">
        <v>1980.7739999999999</v>
      </c>
      <c r="E46" s="1">
        <v>475.678</v>
      </c>
      <c r="F46" s="1">
        <v>1725.2080000000001</v>
      </c>
      <c r="G46" s="6">
        <v>1</v>
      </c>
      <c r="H46" s="1">
        <v>30</v>
      </c>
      <c r="I46" s="1" t="s">
        <v>31</v>
      </c>
      <c r="J46" s="1">
        <v>652.96799999999996</v>
      </c>
      <c r="K46" s="1">
        <f t="shared" si="12"/>
        <v>-177.28999999999996</v>
      </c>
      <c r="L46" s="1"/>
      <c r="M46" s="1"/>
      <c r="N46" s="1"/>
      <c r="O46" s="1">
        <f t="shared" si="3"/>
        <v>95.135599999999997</v>
      </c>
      <c r="P46" s="5"/>
      <c r="Q46" s="5"/>
      <c r="R46" s="5">
        <f>P46-Q46</f>
        <v>0</v>
      </c>
      <c r="S46" s="5"/>
      <c r="T46" s="1"/>
      <c r="U46" s="1">
        <f t="shared" si="4"/>
        <v>18.134200026068054</v>
      </c>
      <c r="V46" s="1">
        <f t="shared" si="5"/>
        <v>18.134200026068054</v>
      </c>
      <c r="W46" s="1">
        <v>194.76580000000001</v>
      </c>
      <c r="X46" s="1">
        <v>202.22120000000001</v>
      </c>
      <c r="Y46" s="1">
        <v>143.03559999999999</v>
      </c>
      <c r="Z46" s="1">
        <v>120.2542</v>
      </c>
      <c r="AA46" s="1">
        <v>139.21119999999999</v>
      </c>
      <c r="AB46" s="1">
        <v>125.1588</v>
      </c>
      <c r="AC46" s="1"/>
      <c r="AD46" s="1">
        <f t="shared" si="6"/>
        <v>0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1" t="s">
        <v>80</v>
      </c>
      <c r="B47" s="21" t="s">
        <v>33</v>
      </c>
      <c r="C47" s="21"/>
      <c r="D47" s="21"/>
      <c r="E47" s="21"/>
      <c r="F47" s="21"/>
      <c r="G47" s="22">
        <v>0</v>
      </c>
      <c r="H47" s="21" t="e">
        <v>#N/A</v>
      </c>
      <c r="I47" s="21" t="s">
        <v>31</v>
      </c>
      <c r="J47" s="21"/>
      <c r="K47" s="21">
        <f t="shared" si="12"/>
        <v>0</v>
      </c>
      <c r="L47" s="21"/>
      <c r="M47" s="21"/>
      <c r="N47" s="21"/>
      <c r="O47" s="21">
        <f t="shared" si="3"/>
        <v>0</v>
      </c>
      <c r="P47" s="23"/>
      <c r="Q47" s="23"/>
      <c r="R47" s="23"/>
      <c r="S47" s="23"/>
      <c r="T47" s="21"/>
      <c r="U47" s="21" t="e">
        <f t="shared" si="4"/>
        <v>#DIV/0!</v>
      </c>
      <c r="V47" s="21" t="e">
        <f t="shared" si="5"/>
        <v>#DIV/0!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 t="s">
        <v>57</v>
      </c>
      <c r="AD47" s="21">
        <f t="shared" si="6"/>
        <v>0</v>
      </c>
      <c r="AE47" s="21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21" t="s">
        <v>81</v>
      </c>
      <c r="B48" s="21" t="s">
        <v>33</v>
      </c>
      <c r="C48" s="21"/>
      <c r="D48" s="21"/>
      <c r="E48" s="21"/>
      <c r="F48" s="21"/>
      <c r="G48" s="22">
        <v>0</v>
      </c>
      <c r="H48" s="21">
        <v>40</v>
      </c>
      <c r="I48" s="21" t="s">
        <v>31</v>
      </c>
      <c r="J48" s="21"/>
      <c r="K48" s="21">
        <f t="shared" si="12"/>
        <v>0</v>
      </c>
      <c r="L48" s="21"/>
      <c r="M48" s="21"/>
      <c r="N48" s="21"/>
      <c r="O48" s="21">
        <f t="shared" si="3"/>
        <v>0</v>
      </c>
      <c r="P48" s="23"/>
      <c r="Q48" s="23"/>
      <c r="R48" s="23"/>
      <c r="S48" s="23"/>
      <c r="T48" s="21"/>
      <c r="U48" s="21" t="e">
        <f t="shared" si="4"/>
        <v>#DIV/0!</v>
      </c>
      <c r="V48" s="21" t="e">
        <f t="shared" si="5"/>
        <v>#DIV/0!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 t="s">
        <v>65</v>
      </c>
      <c r="AD48" s="21">
        <f t="shared" si="6"/>
        <v>0</v>
      </c>
      <c r="AE48" s="2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33</v>
      </c>
      <c r="C49" s="1">
        <v>6393.415</v>
      </c>
      <c r="D49" s="1">
        <v>7550.3389999999999</v>
      </c>
      <c r="E49" s="1">
        <v>5376.116</v>
      </c>
      <c r="F49" s="1">
        <v>7731.4049999999997</v>
      </c>
      <c r="G49" s="6">
        <v>1</v>
      </c>
      <c r="H49" s="1">
        <v>40</v>
      </c>
      <c r="I49" s="1" t="s">
        <v>31</v>
      </c>
      <c r="J49" s="1">
        <v>5278</v>
      </c>
      <c r="K49" s="1">
        <f t="shared" si="12"/>
        <v>98.115999999999985</v>
      </c>
      <c r="L49" s="1"/>
      <c r="M49" s="1"/>
      <c r="N49" s="1"/>
      <c r="O49" s="1">
        <f t="shared" si="3"/>
        <v>1075.2231999999999</v>
      </c>
      <c r="P49" s="5">
        <f>10*O49-F49</f>
        <v>3020.8270000000002</v>
      </c>
      <c r="Q49" s="5">
        <v>1400</v>
      </c>
      <c r="R49" s="5">
        <f>P49-Q49</f>
        <v>1620.8270000000002</v>
      </c>
      <c r="S49" s="5"/>
      <c r="T49" s="1"/>
      <c r="U49" s="1">
        <f t="shared" si="4"/>
        <v>10</v>
      </c>
      <c r="V49" s="1">
        <f t="shared" si="5"/>
        <v>7.1905117002683729</v>
      </c>
      <c r="W49" s="1">
        <v>1089.6461999999999</v>
      </c>
      <c r="X49" s="1">
        <v>1076.9048</v>
      </c>
      <c r="Y49" s="1">
        <v>1127.414</v>
      </c>
      <c r="Z49" s="1">
        <v>1116.0663999999999</v>
      </c>
      <c r="AA49" s="1">
        <v>1094.5688</v>
      </c>
      <c r="AB49" s="1">
        <v>1039.2354</v>
      </c>
      <c r="AC49" s="1"/>
      <c r="AD49" s="1">
        <f t="shared" si="6"/>
        <v>1400</v>
      </c>
      <c r="AE49" s="1">
        <f t="shared" si="7"/>
        <v>1621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21" t="s">
        <v>83</v>
      </c>
      <c r="B50" s="21" t="s">
        <v>33</v>
      </c>
      <c r="C50" s="21"/>
      <c r="D50" s="21"/>
      <c r="E50" s="21"/>
      <c r="F50" s="21"/>
      <c r="G50" s="22">
        <v>0</v>
      </c>
      <c r="H50" s="21">
        <v>35</v>
      </c>
      <c r="I50" s="21" t="s">
        <v>31</v>
      </c>
      <c r="J50" s="21"/>
      <c r="K50" s="21">
        <f t="shared" si="12"/>
        <v>0</v>
      </c>
      <c r="L50" s="21"/>
      <c r="M50" s="21"/>
      <c r="N50" s="21"/>
      <c r="O50" s="21">
        <f t="shared" si="3"/>
        <v>0</v>
      </c>
      <c r="P50" s="23"/>
      <c r="Q50" s="23"/>
      <c r="R50" s="23"/>
      <c r="S50" s="23"/>
      <c r="T50" s="21"/>
      <c r="U50" s="21" t="e">
        <f t="shared" si="4"/>
        <v>#DIV/0!</v>
      </c>
      <c r="V50" s="21" t="e">
        <f t="shared" si="5"/>
        <v>#DIV/0!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 t="s">
        <v>57</v>
      </c>
      <c r="AD50" s="21">
        <f t="shared" si="6"/>
        <v>0</v>
      </c>
      <c r="AE50" s="21">
        <f t="shared" si="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33</v>
      </c>
      <c r="C51" s="1"/>
      <c r="D51" s="1">
        <v>23.021000000000001</v>
      </c>
      <c r="E51" s="1"/>
      <c r="F51" s="1">
        <v>23.021000000000001</v>
      </c>
      <c r="G51" s="6">
        <v>1</v>
      </c>
      <c r="H51" s="1">
        <v>45</v>
      </c>
      <c r="I51" s="1" t="s">
        <v>31</v>
      </c>
      <c r="J51" s="1"/>
      <c r="K51" s="1">
        <f t="shared" si="12"/>
        <v>0</v>
      </c>
      <c r="L51" s="1"/>
      <c r="M51" s="1"/>
      <c r="N51" s="1"/>
      <c r="O51" s="1">
        <f t="shared" si="3"/>
        <v>0</v>
      </c>
      <c r="P51" s="5"/>
      <c r="Q51" s="5"/>
      <c r="R51" s="5">
        <f>P51-Q51</f>
        <v>0</v>
      </c>
      <c r="S51" s="5"/>
      <c r="T51" s="1"/>
      <c r="U51" s="1" t="e">
        <f t="shared" si="4"/>
        <v>#DIV/0!</v>
      </c>
      <c r="V51" s="1" t="e">
        <f t="shared" si="5"/>
        <v>#DIV/0!</v>
      </c>
      <c r="W51" s="1">
        <v>0.73080000000000001</v>
      </c>
      <c r="X51" s="1">
        <v>0.73080000000000001</v>
      </c>
      <c r="Y51" s="1">
        <v>3.3948</v>
      </c>
      <c r="Z51" s="1">
        <v>4.1958000000000002</v>
      </c>
      <c r="AA51" s="1">
        <v>1.4836</v>
      </c>
      <c r="AB51" s="1">
        <v>1.4923999999999999</v>
      </c>
      <c r="AC51" s="1"/>
      <c r="AD51" s="1">
        <f t="shared" si="6"/>
        <v>0</v>
      </c>
      <c r="AE51" s="1">
        <f t="shared" si="7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1" t="s">
        <v>85</v>
      </c>
      <c r="B52" s="21" t="s">
        <v>33</v>
      </c>
      <c r="C52" s="21"/>
      <c r="D52" s="21"/>
      <c r="E52" s="21"/>
      <c r="F52" s="21"/>
      <c r="G52" s="22">
        <v>0</v>
      </c>
      <c r="H52" s="21" t="e">
        <v>#N/A</v>
      </c>
      <c r="I52" s="21" t="s">
        <v>31</v>
      </c>
      <c r="J52" s="21"/>
      <c r="K52" s="21">
        <f t="shared" si="12"/>
        <v>0</v>
      </c>
      <c r="L52" s="21"/>
      <c r="M52" s="21"/>
      <c r="N52" s="21"/>
      <c r="O52" s="21">
        <f t="shared" si="3"/>
        <v>0</v>
      </c>
      <c r="P52" s="23"/>
      <c r="Q52" s="23"/>
      <c r="R52" s="23"/>
      <c r="S52" s="23"/>
      <c r="T52" s="21"/>
      <c r="U52" s="21" t="e">
        <f t="shared" si="4"/>
        <v>#DIV/0!</v>
      </c>
      <c r="V52" s="21" t="e">
        <f t="shared" si="5"/>
        <v>#DIV/0!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 t="s">
        <v>57</v>
      </c>
      <c r="AD52" s="21">
        <f t="shared" si="6"/>
        <v>0</v>
      </c>
      <c r="AE52" s="21">
        <f t="shared" si="7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6" t="s">
        <v>86</v>
      </c>
      <c r="B53" s="16" t="s">
        <v>33</v>
      </c>
      <c r="C53" s="16">
        <v>137.09899999999999</v>
      </c>
      <c r="D53" s="16">
        <v>69.394999999999996</v>
      </c>
      <c r="E53" s="16">
        <v>85.266000000000005</v>
      </c>
      <c r="F53" s="16">
        <v>111.08799999999999</v>
      </c>
      <c r="G53" s="17">
        <v>0</v>
      </c>
      <c r="H53" s="16" t="e">
        <v>#N/A</v>
      </c>
      <c r="I53" s="16" t="s">
        <v>67</v>
      </c>
      <c r="J53" s="16">
        <v>77.05</v>
      </c>
      <c r="K53" s="16">
        <f t="shared" si="12"/>
        <v>8.2160000000000082</v>
      </c>
      <c r="L53" s="16"/>
      <c r="M53" s="16"/>
      <c r="N53" s="16"/>
      <c r="O53" s="16">
        <f t="shared" si="3"/>
        <v>17.0532</v>
      </c>
      <c r="P53" s="18"/>
      <c r="Q53" s="18"/>
      <c r="R53" s="18"/>
      <c r="S53" s="18"/>
      <c r="T53" s="16"/>
      <c r="U53" s="16">
        <f t="shared" si="4"/>
        <v>6.5142026129993189</v>
      </c>
      <c r="V53" s="16">
        <f t="shared" si="5"/>
        <v>6.5142026129993189</v>
      </c>
      <c r="W53" s="16">
        <v>13.487399999999999</v>
      </c>
      <c r="X53" s="16">
        <v>17.550799999999999</v>
      </c>
      <c r="Y53" s="16">
        <v>21.1982</v>
      </c>
      <c r="Z53" s="16">
        <v>16.566199999999998</v>
      </c>
      <c r="AA53" s="16">
        <v>15.388</v>
      </c>
      <c r="AB53" s="16">
        <v>18.902999999999999</v>
      </c>
      <c r="AC53" s="16" t="s">
        <v>87</v>
      </c>
      <c r="AD53" s="16">
        <f t="shared" si="6"/>
        <v>0</v>
      </c>
      <c r="AE53" s="16">
        <f t="shared" si="7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1" t="s">
        <v>88</v>
      </c>
      <c r="B54" s="21" t="s">
        <v>33</v>
      </c>
      <c r="C54" s="21"/>
      <c r="D54" s="21"/>
      <c r="E54" s="21"/>
      <c r="F54" s="21"/>
      <c r="G54" s="22">
        <v>0</v>
      </c>
      <c r="H54" s="21">
        <v>45</v>
      </c>
      <c r="I54" s="21" t="s">
        <v>31</v>
      </c>
      <c r="J54" s="21"/>
      <c r="K54" s="21">
        <f t="shared" si="12"/>
        <v>0</v>
      </c>
      <c r="L54" s="21"/>
      <c r="M54" s="21"/>
      <c r="N54" s="21"/>
      <c r="O54" s="21">
        <f t="shared" si="3"/>
        <v>0</v>
      </c>
      <c r="P54" s="23"/>
      <c r="Q54" s="23"/>
      <c r="R54" s="23"/>
      <c r="S54" s="23"/>
      <c r="T54" s="21"/>
      <c r="U54" s="21" t="e">
        <f t="shared" si="4"/>
        <v>#DIV/0!</v>
      </c>
      <c r="V54" s="21" t="e">
        <f t="shared" si="5"/>
        <v>#DIV/0!</v>
      </c>
      <c r="W54" s="21">
        <v>0</v>
      </c>
      <c r="X54" s="21">
        <v>0</v>
      </c>
      <c r="Y54" s="21">
        <v>-0.105</v>
      </c>
      <c r="Z54" s="21">
        <v>-0.105</v>
      </c>
      <c r="AA54" s="21">
        <v>0</v>
      </c>
      <c r="AB54" s="21">
        <v>0</v>
      </c>
      <c r="AC54" s="21" t="s">
        <v>57</v>
      </c>
      <c r="AD54" s="21">
        <f t="shared" si="6"/>
        <v>0</v>
      </c>
      <c r="AE54" s="21">
        <f t="shared" si="7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33</v>
      </c>
      <c r="C55" s="1">
        <v>150.965</v>
      </c>
      <c r="D55" s="1">
        <v>268.63299999999998</v>
      </c>
      <c r="E55" s="1">
        <v>97.122</v>
      </c>
      <c r="F55" s="1">
        <v>256.37700000000001</v>
      </c>
      <c r="G55" s="6">
        <v>1</v>
      </c>
      <c r="H55" s="1">
        <v>45</v>
      </c>
      <c r="I55" s="1" t="s">
        <v>31</v>
      </c>
      <c r="J55" s="1">
        <v>103.877</v>
      </c>
      <c r="K55" s="1">
        <f t="shared" si="12"/>
        <v>-6.7549999999999955</v>
      </c>
      <c r="L55" s="1"/>
      <c r="M55" s="1"/>
      <c r="N55" s="1"/>
      <c r="O55" s="1">
        <f t="shared" si="3"/>
        <v>19.424399999999999</v>
      </c>
      <c r="P55" s="5"/>
      <c r="Q55" s="5"/>
      <c r="R55" s="5">
        <f t="shared" ref="R55:R57" si="17">P55-Q55</f>
        <v>0</v>
      </c>
      <c r="S55" s="5"/>
      <c r="T55" s="1"/>
      <c r="U55" s="1">
        <f t="shared" si="4"/>
        <v>13.198708840427505</v>
      </c>
      <c r="V55" s="1">
        <f t="shared" si="5"/>
        <v>13.198708840427505</v>
      </c>
      <c r="W55" s="1">
        <v>26.804400000000001</v>
      </c>
      <c r="X55" s="1">
        <v>25.282399999999999</v>
      </c>
      <c r="Y55" s="1">
        <v>28.199400000000001</v>
      </c>
      <c r="Z55" s="1">
        <v>23.183</v>
      </c>
      <c r="AA55" s="1">
        <v>17.340199999999999</v>
      </c>
      <c r="AB55" s="1">
        <v>15.77</v>
      </c>
      <c r="AC55" s="1"/>
      <c r="AD55" s="1">
        <f t="shared" si="6"/>
        <v>0</v>
      </c>
      <c r="AE55" s="1">
        <f t="shared" si="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33</v>
      </c>
      <c r="C56" s="1">
        <v>73.784999999999997</v>
      </c>
      <c r="D56" s="1">
        <v>209.892</v>
      </c>
      <c r="E56" s="1">
        <v>83.92</v>
      </c>
      <c r="F56" s="1">
        <v>182.465</v>
      </c>
      <c r="G56" s="6">
        <v>1</v>
      </c>
      <c r="H56" s="1">
        <v>45</v>
      </c>
      <c r="I56" s="1" t="s">
        <v>31</v>
      </c>
      <c r="J56" s="1">
        <v>91.25</v>
      </c>
      <c r="K56" s="1">
        <f t="shared" si="12"/>
        <v>-7.3299999999999983</v>
      </c>
      <c r="L56" s="1"/>
      <c r="M56" s="1"/>
      <c r="N56" s="1"/>
      <c r="O56" s="1">
        <f t="shared" si="3"/>
        <v>16.783999999999999</v>
      </c>
      <c r="P56" s="5"/>
      <c r="Q56" s="5"/>
      <c r="R56" s="5">
        <f t="shared" si="17"/>
        <v>0</v>
      </c>
      <c r="S56" s="5"/>
      <c r="T56" s="1"/>
      <c r="U56" s="1">
        <f t="shared" si="4"/>
        <v>10.871365586272642</v>
      </c>
      <c r="V56" s="1">
        <f t="shared" si="5"/>
        <v>10.871365586272642</v>
      </c>
      <c r="W56" s="1">
        <v>19.624400000000001</v>
      </c>
      <c r="X56" s="1">
        <v>16.5932</v>
      </c>
      <c r="Y56" s="1">
        <v>15.782999999999999</v>
      </c>
      <c r="Z56" s="1">
        <v>13.345599999999999</v>
      </c>
      <c r="AA56" s="1">
        <v>16.9756</v>
      </c>
      <c r="AB56" s="1">
        <v>14.9818</v>
      </c>
      <c r="AC56" s="1"/>
      <c r="AD56" s="1">
        <f t="shared" si="6"/>
        <v>0</v>
      </c>
      <c r="AE56" s="1">
        <f t="shared" si="7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30</v>
      </c>
      <c r="C57" s="1">
        <v>1028</v>
      </c>
      <c r="D57" s="1">
        <v>1818</v>
      </c>
      <c r="E57" s="1">
        <v>1035</v>
      </c>
      <c r="F57" s="1">
        <v>1644</v>
      </c>
      <c r="G57" s="6">
        <v>0.4</v>
      </c>
      <c r="H57" s="1">
        <v>45</v>
      </c>
      <c r="I57" s="1" t="s">
        <v>31</v>
      </c>
      <c r="J57" s="1">
        <v>1056</v>
      </c>
      <c r="K57" s="1">
        <f t="shared" si="12"/>
        <v>-21</v>
      </c>
      <c r="L57" s="1"/>
      <c r="M57" s="1"/>
      <c r="N57" s="1"/>
      <c r="O57" s="1">
        <f t="shared" si="3"/>
        <v>207</v>
      </c>
      <c r="P57" s="5">
        <f t="shared" ref="P57" si="18">10*O57-F57</f>
        <v>426</v>
      </c>
      <c r="Q57" s="5"/>
      <c r="R57" s="5">
        <f t="shared" si="17"/>
        <v>426</v>
      </c>
      <c r="S57" s="5"/>
      <c r="T57" s="1"/>
      <c r="U57" s="1">
        <f t="shared" si="4"/>
        <v>10</v>
      </c>
      <c r="V57" s="1">
        <f t="shared" si="5"/>
        <v>7.9420289855072461</v>
      </c>
      <c r="W57" s="1">
        <v>211.2</v>
      </c>
      <c r="X57" s="1">
        <v>189</v>
      </c>
      <c r="Y57" s="1">
        <v>196.8</v>
      </c>
      <c r="Z57" s="1">
        <v>180.8</v>
      </c>
      <c r="AA57" s="1">
        <v>177.4</v>
      </c>
      <c r="AB57" s="1">
        <v>171</v>
      </c>
      <c r="AC57" s="1"/>
      <c r="AD57" s="1">
        <f t="shared" si="6"/>
        <v>0</v>
      </c>
      <c r="AE57" s="1">
        <f t="shared" si="7"/>
        <v>170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21" t="s">
        <v>92</v>
      </c>
      <c r="B58" s="21" t="s">
        <v>30</v>
      </c>
      <c r="C58" s="21"/>
      <c r="D58" s="21"/>
      <c r="E58" s="21"/>
      <c r="F58" s="21"/>
      <c r="G58" s="22">
        <v>0</v>
      </c>
      <c r="H58" s="21">
        <v>50</v>
      </c>
      <c r="I58" s="21" t="s">
        <v>31</v>
      </c>
      <c r="J58" s="21"/>
      <c r="K58" s="21">
        <f t="shared" si="12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3"/>
      <c r="T58" s="21"/>
      <c r="U58" s="21" t="e">
        <f t="shared" si="4"/>
        <v>#DIV/0!</v>
      </c>
      <c r="V58" s="21" t="e">
        <f t="shared" si="5"/>
        <v>#DIV/0!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 t="s">
        <v>57</v>
      </c>
      <c r="AD58" s="21">
        <f t="shared" si="6"/>
        <v>0</v>
      </c>
      <c r="AE58" s="21">
        <f t="shared" si="7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0" t="s">
        <v>93</v>
      </c>
      <c r="B59" s="1" t="s">
        <v>30</v>
      </c>
      <c r="C59" s="1">
        <v>459</v>
      </c>
      <c r="D59" s="1">
        <v>1962</v>
      </c>
      <c r="E59" s="1">
        <v>886</v>
      </c>
      <c r="F59" s="1">
        <v>1389</v>
      </c>
      <c r="G59" s="6">
        <v>0.4</v>
      </c>
      <c r="H59" s="1">
        <v>45</v>
      </c>
      <c r="I59" s="1" t="s">
        <v>31</v>
      </c>
      <c r="J59" s="1">
        <v>943</v>
      </c>
      <c r="K59" s="1">
        <f t="shared" si="12"/>
        <v>-57</v>
      </c>
      <c r="L59" s="1"/>
      <c r="M59" s="1"/>
      <c r="N59" s="1"/>
      <c r="O59" s="1">
        <f t="shared" si="3"/>
        <v>177.2</v>
      </c>
      <c r="P59" s="5">
        <f t="shared" ref="P59:P68" si="19">10*O59-F59</f>
        <v>383</v>
      </c>
      <c r="Q59" s="5"/>
      <c r="R59" s="5">
        <f t="shared" ref="R59:R68" si="20">P59-Q59</f>
        <v>383</v>
      </c>
      <c r="S59" s="5"/>
      <c r="T59" s="1"/>
      <c r="U59" s="1">
        <f t="shared" si="4"/>
        <v>10</v>
      </c>
      <c r="V59" s="1">
        <f t="shared" si="5"/>
        <v>7.8386004514672694</v>
      </c>
      <c r="W59" s="1">
        <v>178</v>
      </c>
      <c r="X59" s="1">
        <v>157.80000000000001</v>
      </c>
      <c r="Y59" s="1">
        <v>156.19999999999999</v>
      </c>
      <c r="Z59" s="1">
        <v>134.19999999999999</v>
      </c>
      <c r="AA59" s="1">
        <v>135.6</v>
      </c>
      <c r="AB59" s="1">
        <v>122.4</v>
      </c>
      <c r="AC59" s="1"/>
      <c r="AD59" s="1">
        <f t="shared" si="6"/>
        <v>0</v>
      </c>
      <c r="AE59" s="1">
        <f t="shared" si="7"/>
        <v>153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33</v>
      </c>
      <c r="C60" s="1">
        <v>781.03599999999994</v>
      </c>
      <c r="D60" s="1">
        <v>869.63599999999997</v>
      </c>
      <c r="E60" s="1">
        <v>523.66800000000001</v>
      </c>
      <c r="F60" s="1">
        <v>1021.3680000000001</v>
      </c>
      <c r="G60" s="6">
        <v>1</v>
      </c>
      <c r="H60" s="1">
        <v>45</v>
      </c>
      <c r="I60" s="1" t="s">
        <v>31</v>
      </c>
      <c r="J60" s="1">
        <v>520.01800000000003</v>
      </c>
      <c r="K60" s="1">
        <f t="shared" si="12"/>
        <v>3.6499999999999773</v>
      </c>
      <c r="L60" s="1"/>
      <c r="M60" s="1"/>
      <c r="N60" s="1"/>
      <c r="O60" s="1">
        <f t="shared" si="3"/>
        <v>104.7336</v>
      </c>
      <c r="P60" s="5">
        <f t="shared" si="19"/>
        <v>25.967999999999961</v>
      </c>
      <c r="Q60" s="5"/>
      <c r="R60" s="5">
        <f t="shared" si="20"/>
        <v>25.967999999999961</v>
      </c>
      <c r="S60" s="5"/>
      <c r="T60" s="1"/>
      <c r="U60" s="1">
        <f t="shared" si="4"/>
        <v>10</v>
      </c>
      <c r="V60" s="1">
        <f t="shared" si="5"/>
        <v>9.7520566465776035</v>
      </c>
      <c r="W60" s="1">
        <v>119.6992</v>
      </c>
      <c r="X60" s="1">
        <v>75.620599999999996</v>
      </c>
      <c r="Y60" s="1">
        <v>96.504800000000003</v>
      </c>
      <c r="Z60" s="1">
        <v>105.114</v>
      </c>
      <c r="AA60" s="1">
        <v>78.263199999999998</v>
      </c>
      <c r="AB60" s="1">
        <v>61.3506</v>
      </c>
      <c r="AC60" s="1"/>
      <c r="AD60" s="1">
        <f t="shared" si="6"/>
        <v>0</v>
      </c>
      <c r="AE60" s="1">
        <f t="shared" si="7"/>
        <v>26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30</v>
      </c>
      <c r="C61" s="1">
        <v>256</v>
      </c>
      <c r="D61" s="1">
        <v>336</v>
      </c>
      <c r="E61" s="1">
        <v>215</v>
      </c>
      <c r="F61" s="1">
        <v>339</v>
      </c>
      <c r="G61" s="6">
        <v>0.35</v>
      </c>
      <c r="H61" s="1">
        <v>40</v>
      </c>
      <c r="I61" s="1" t="s">
        <v>31</v>
      </c>
      <c r="J61" s="1">
        <v>239</v>
      </c>
      <c r="K61" s="1">
        <f t="shared" si="12"/>
        <v>-24</v>
      </c>
      <c r="L61" s="1"/>
      <c r="M61" s="1"/>
      <c r="N61" s="1"/>
      <c r="O61" s="1">
        <f t="shared" si="3"/>
        <v>43</v>
      </c>
      <c r="P61" s="5">
        <f t="shared" si="19"/>
        <v>91</v>
      </c>
      <c r="Q61" s="5"/>
      <c r="R61" s="5">
        <f t="shared" si="20"/>
        <v>91</v>
      </c>
      <c r="S61" s="5"/>
      <c r="T61" s="1"/>
      <c r="U61" s="1">
        <f t="shared" si="4"/>
        <v>10</v>
      </c>
      <c r="V61" s="1">
        <f t="shared" si="5"/>
        <v>7.8837209302325579</v>
      </c>
      <c r="W61" s="1">
        <v>46.6</v>
      </c>
      <c r="X61" s="1">
        <v>43.8</v>
      </c>
      <c r="Y61" s="1">
        <v>41.326000000000001</v>
      </c>
      <c r="Z61" s="1">
        <v>44.926000000000002</v>
      </c>
      <c r="AA61" s="1">
        <v>41</v>
      </c>
      <c r="AB61" s="1">
        <v>45</v>
      </c>
      <c r="AC61" s="1"/>
      <c r="AD61" s="1">
        <f t="shared" si="6"/>
        <v>0</v>
      </c>
      <c r="AE61" s="1">
        <f t="shared" si="7"/>
        <v>32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33</v>
      </c>
      <c r="C62" s="1">
        <v>51.86</v>
      </c>
      <c r="D62" s="1">
        <v>47.164000000000001</v>
      </c>
      <c r="E62" s="1">
        <v>33.095999999999997</v>
      </c>
      <c r="F62" s="1">
        <v>52.206000000000003</v>
      </c>
      <c r="G62" s="6">
        <v>1</v>
      </c>
      <c r="H62" s="1">
        <v>40</v>
      </c>
      <c r="I62" s="1" t="s">
        <v>31</v>
      </c>
      <c r="J62" s="1">
        <v>40.436</v>
      </c>
      <c r="K62" s="1">
        <f t="shared" si="12"/>
        <v>-7.3400000000000034</v>
      </c>
      <c r="L62" s="1"/>
      <c r="M62" s="1"/>
      <c r="N62" s="1"/>
      <c r="O62" s="1">
        <f t="shared" si="3"/>
        <v>6.6191999999999993</v>
      </c>
      <c r="P62" s="5">
        <f t="shared" si="19"/>
        <v>13.98599999999999</v>
      </c>
      <c r="Q62" s="5"/>
      <c r="R62" s="5">
        <f t="shared" si="20"/>
        <v>13.98599999999999</v>
      </c>
      <c r="S62" s="5"/>
      <c r="T62" s="1"/>
      <c r="U62" s="1">
        <f t="shared" si="4"/>
        <v>10</v>
      </c>
      <c r="V62" s="1">
        <f t="shared" si="5"/>
        <v>7.8870558375634534</v>
      </c>
      <c r="W62" s="1">
        <v>6.7538</v>
      </c>
      <c r="X62" s="1">
        <v>6.1701999999999986</v>
      </c>
      <c r="Y62" s="1">
        <v>5.9261999999999997</v>
      </c>
      <c r="Z62" s="1">
        <v>6.7790000000000008</v>
      </c>
      <c r="AA62" s="1">
        <v>4.181</v>
      </c>
      <c r="AB62" s="1">
        <v>2.9060000000000001</v>
      </c>
      <c r="AC62" s="1"/>
      <c r="AD62" s="1">
        <f t="shared" si="6"/>
        <v>0</v>
      </c>
      <c r="AE62" s="1">
        <f t="shared" si="7"/>
        <v>14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30</v>
      </c>
      <c r="C63" s="1">
        <v>591</v>
      </c>
      <c r="D63" s="1">
        <v>1134</v>
      </c>
      <c r="E63" s="1">
        <v>543</v>
      </c>
      <c r="F63" s="1">
        <v>1022</v>
      </c>
      <c r="G63" s="6">
        <v>0.4</v>
      </c>
      <c r="H63" s="1">
        <v>40</v>
      </c>
      <c r="I63" s="1" t="s">
        <v>31</v>
      </c>
      <c r="J63" s="1">
        <v>548</v>
      </c>
      <c r="K63" s="1">
        <f t="shared" si="12"/>
        <v>-5</v>
      </c>
      <c r="L63" s="1"/>
      <c r="M63" s="1"/>
      <c r="N63" s="1"/>
      <c r="O63" s="1">
        <f t="shared" si="3"/>
        <v>108.6</v>
      </c>
      <c r="P63" s="5">
        <f t="shared" si="19"/>
        <v>64</v>
      </c>
      <c r="Q63" s="5"/>
      <c r="R63" s="5">
        <f t="shared" si="20"/>
        <v>64</v>
      </c>
      <c r="S63" s="5"/>
      <c r="T63" s="1"/>
      <c r="U63" s="1">
        <f t="shared" si="4"/>
        <v>10</v>
      </c>
      <c r="V63" s="1">
        <f t="shared" si="5"/>
        <v>9.4106813996316756</v>
      </c>
      <c r="W63" s="1">
        <v>127.2</v>
      </c>
      <c r="X63" s="1">
        <v>138</v>
      </c>
      <c r="Y63" s="1">
        <v>141.80000000000001</v>
      </c>
      <c r="Z63" s="1">
        <v>115.8</v>
      </c>
      <c r="AA63" s="1">
        <v>128</v>
      </c>
      <c r="AB63" s="1">
        <v>109.2</v>
      </c>
      <c r="AC63" s="1"/>
      <c r="AD63" s="1">
        <f t="shared" si="6"/>
        <v>0</v>
      </c>
      <c r="AE63" s="1">
        <f t="shared" si="7"/>
        <v>26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30</v>
      </c>
      <c r="C64" s="1">
        <v>638</v>
      </c>
      <c r="D64" s="1">
        <v>1896</v>
      </c>
      <c r="E64" s="1">
        <v>786</v>
      </c>
      <c r="F64" s="1">
        <v>1529</v>
      </c>
      <c r="G64" s="6">
        <v>0.4</v>
      </c>
      <c r="H64" s="1">
        <v>45</v>
      </c>
      <c r="I64" s="1" t="s">
        <v>31</v>
      </c>
      <c r="J64" s="1">
        <v>791</v>
      </c>
      <c r="K64" s="1">
        <f t="shared" si="12"/>
        <v>-5</v>
      </c>
      <c r="L64" s="1"/>
      <c r="M64" s="1"/>
      <c r="N64" s="1"/>
      <c r="O64" s="1">
        <f t="shared" si="3"/>
        <v>157.19999999999999</v>
      </c>
      <c r="P64" s="5">
        <f t="shared" si="19"/>
        <v>43</v>
      </c>
      <c r="Q64" s="5"/>
      <c r="R64" s="5">
        <f t="shared" si="20"/>
        <v>43</v>
      </c>
      <c r="S64" s="5"/>
      <c r="T64" s="1"/>
      <c r="U64" s="1">
        <f t="shared" si="4"/>
        <v>10</v>
      </c>
      <c r="V64" s="1">
        <f t="shared" si="5"/>
        <v>9.7264631043257008</v>
      </c>
      <c r="W64" s="1">
        <v>187</v>
      </c>
      <c r="X64" s="1">
        <v>190.4</v>
      </c>
      <c r="Y64" s="1">
        <v>215.8</v>
      </c>
      <c r="Z64" s="1">
        <v>192.8</v>
      </c>
      <c r="AA64" s="1">
        <v>203.6</v>
      </c>
      <c r="AB64" s="1">
        <v>159.6</v>
      </c>
      <c r="AC64" s="1"/>
      <c r="AD64" s="1">
        <f t="shared" si="6"/>
        <v>0</v>
      </c>
      <c r="AE64" s="1">
        <f t="shared" si="7"/>
        <v>17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99</v>
      </c>
      <c r="B65" s="1" t="s">
        <v>33</v>
      </c>
      <c r="C65" s="1">
        <v>63.171999999999997</v>
      </c>
      <c r="D65" s="1">
        <v>60.375999999999998</v>
      </c>
      <c r="E65" s="1">
        <v>54.088000000000001</v>
      </c>
      <c r="F65" s="1">
        <v>53.423000000000002</v>
      </c>
      <c r="G65" s="6">
        <v>1</v>
      </c>
      <c r="H65" s="1">
        <v>40</v>
      </c>
      <c r="I65" s="1" t="s">
        <v>31</v>
      </c>
      <c r="J65" s="1">
        <v>65.8</v>
      </c>
      <c r="K65" s="1">
        <f t="shared" si="12"/>
        <v>-11.711999999999996</v>
      </c>
      <c r="L65" s="1"/>
      <c r="M65" s="1"/>
      <c r="N65" s="1"/>
      <c r="O65" s="1">
        <f t="shared" si="3"/>
        <v>10.817600000000001</v>
      </c>
      <c r="P65" s="5">
        <f t="shared" si="19"/>
        <v>54.753</v>
      </c>
      <c r="Q65" s="5"/>
      <c r="R65" s="5">
        <f t="shared" si="20"/>
        <v>54.753</v>
      </c>
      <c r="S65" s="5"/>
      <c r="T65" s="1"/>
      <c r="U65" s="1">
        <f t="shared" si="4"/>
        <v>10</v>
      </c>
      <c r="V65" s="1">
        <f t="shared" si="5"/>
        <v>4.9385261056056793</v>
      </c>
      <c r="W65" s="1">
        <v>8.3510000000000009</v>
      </c>
      <c r="X65" s="1">
        <v>9.6348000000000003</v>
      </c>
      <c r="Y65" s="1">
        <v>10.434200000000001</v>
      </c>
      <c r="Z65" s="1">
        <v>10.5806</v>
      </c>
      <c r="AA65" s="1">
        <v>8.3373999999999988</v>
      </c>
      <c r="AB65" s="1">
        <v>8.1874000000000002</v>
      </c>
      <c r="AC65" s="1"/>
      <c r="AD65" s="1">
        <f t="shared" si="6"/>
        <v>0</v>
      </c>
      <c r="AE65" s="1">
        <f t="shared" si="7"/>
        <v>55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100</v>
      </c>
      <c r="B66" s="1" t="s">
        <v>30</v>
      </c>
      <c r="C66" s="1">
        <v>327</v>
      </c>
      <c r="D66" s="1">
        <v>588</v>
      </c>
      <c r="E66" s="1">
        <v>316</v>
      </c>
      <c r="F66" s="1">
        <v>504</v>
      </c>
      <c r="G66" s="6">
        <v>0.35</v>
      </c>
      <c r="H66" s="1">
        <v>40</v>
      </c>
      <c r="I66" s="1" t="s">
        <v>31</v>
      </c>
      <c r="J66" s="1">
        <v>319</v>
      </c>
      <c r="K66" s="1">
        <f t="shared" ref="K66:K84" si="21">E66-J66</f>
        <v>-3</v>
      </c>
      <c r="L66" s="1"/>
      <c r="M66" s="1"/>
      <c r="N66" s="1"/>
      <c r="O66" s="1">
        <f t="shared" si="3"/>
        <v>63.2</v>
      </c>
      <c r="P66" s="5">
        <f t="shared" si="19"/>
        <v>128</v>
      </c>
      <c r="Q66" s="5"/>
      <c r="R66" s="5">
        <f t="shared" si="20"/>
        <v>128</v>
      </c>
      <c r="S66" s="5"/>
      <c r="T66" s="1"/>
      <c r="U66" s="1">
        <f t="shared" si="4"/>
        <v>10</v>
      </c>
      <c r="V66" s="1">
        <f t="shared" si="5"/>
        <v>7.9746835443037973</v>
      </c>
      <c r="W66" s="1">
        <v>67.8</v>
      </c>
      <c r="X66" s="1">
        <v>62.6</v>
      </c>
      <c r="Y66" s="1">
        <v>57.2</v>
      </c>
      <c r="Z66" s="1">
        <v>60.6</v>
      </c>
      <c r="AA66" s="1">
        <v>63.2</v>
      </c>
      <c r="AB66" s="1">
        <v>68</v>
      </c>
      <c r="AC66" s="1"/>
      <c r="AD66" s="1">
        <f t="shared" si="6"/>
        <v>0</v>
      </c>
      <c r="AE66" s="1">
        <f t="shared" si="7"/>
        <v>45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30</v>
      </c>
      <c r="C67" s="1">
        <v>421</v>
      </c>
      <c r="D67" s="1">
        <v>630</v>
      </c>
      <c r="E67" s="1">
        <v>285</v>
      </c>
      <c r="F67" s="1">
        <v>642</v>
      </c>
      <c r="G67" s="6">
        <v>0.4</v>
      </c>
      <c r="H67" s="1">
        <v>40</v>
      </c>
      <c r="I67" s="1" t="s">
        <v>31</v>
      </c>
      <c r="J67" s="1">
        <v>302</v>
      </c>
      <c r="K67" s="1">
        <f t="shared" si="21"/>
        <v>-17</v>
      </c>
      <c r="L67" s="1"/>
      <c r="M67" s="1"/>
      <c r="N67" s="1"/>
      <c r="O67" s="1">
        <f t="shared" ref="O67:O97" si="22">E67/5</f>
        <v>57</v>
      </c>
      <c r="P67" s="5"/>
      <c r="Q67" s="5"/>
      <c r="R67" s="5">
        <f t="shared" si="20"/>
        <v>0</v>
      </c>
      <c r="S67" s="5"/>
      <c r="T67" s="1"/>
      <c r="U67" s="1">
        <f t="shared" ref="U67:U97" si="23">(F67+P67)/O67</f>
        <v>11.263157894736842</v>
      </c>
      <c r="V67" s="1">
        <f t="shared" ref="V67:V97" si="24">F67/O67</f>
        <v>11.263157894736842</v>
      </c>
      <c r="W67" s="1">
        <v>74.599999999999994</v>
      </c>
      <c r="X67" s="1">
        <v>53.8</v>
      </c>
      <c r="Y67" s="1">
        <v>49.4</v>
      </c>
      <c r="Z67" s="1">
        <v>56.4</v>
      </c>
      <c r="AA67" s="1">
        <v>48.8</v>
      </c>
      <c r="AB67" s="1">
        <v>40.6</v>
      </c>
      <c r="AC67" s="1"/>
      <c r="AD67" s="1">
        <f t="shared" si="6"/>
        <v>0</v>
      </c>
      <c r="AE67" s="1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33</v>
      </c>
      <c r="C68" s="1">
        <v>484.221</v>
      </c>
      <c r="D68" s="1">
        <v>1081.8140000000001</v>
      </c>
      <c r="E68" s="1">
        <v>550.52499999999998</v>
      </c>
      <c r="F68" s="1">
        <v>893.37599999999998</v>
      </c>
      <c r="G68" s="6">
        <v>1</v>
      </c>
      <c r="H68" s="1">
        <v>50</v>
      </c>
      <c r="I68" s="1" t="s">
        <v>31</v>
      </c>
      <c r="J68" s="1">
        <v>529.27599999999995</v>
      </c>
      <c r="K68" s="1">
        <f t="shared" si="21"/>
        <v>21.249000000000024</v>
      </c>
      <c r="L68" s="1"/>
      <c r="M68" s="1"/>
      <c r="N68" s="1"/>
      <c r="O68" s="1">
        <f t="shared" si="22"/>
        <v>110.10499999999999</v>
      </c>
      <c r="P68" s="5">
        <f t="shared" si="19"/>
        <v>207.67399999999998</v>
      </c>
      <c r="Q68" s="5"/>
      <c r="R68" s="5">
        <f t="shared" si="20"/>
        <v>207.67399999999998</v>
      </c>
      <c r="S68" s="5"/>
      <c r="T68" s="1"/>
      <c r="U68" s="1">
        <f t="shared" si="23"/>
        <v>10</v>
      </c>
      <c r="V68" s="1">
        <f t="shared" si="24"/>
        <v>8.1138549566323057</v>
      </c>
      <c r="W68" s="1">
        <v>105.8686</v>
      </c>
      <c r="X68" s="1">
        <v>100.11499999999999</v>
      </c>
      <c r="Y68" s="1">
        <v>101.0356</v>
      </c>
      <c r="Z68" s="1">
        <v>84.313999999999993</v>
      </c>
      <c r="AA68" s="1">
        <v>80.681399999999996</v>
      </c>
      <c r="AB68" s="1">
        <v>67.853200000000001</v>
      </c>
      <c r="AC68" s="1"/>
      <c r="AD68" s="1">
        <f t="shared" si="6"/>
        <v>0</v>
      </c>
      <c r="AE68" s="1">
        <f t="shared" si="7"/>
        <v>208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1" t="s">
        <v>103</v>
      </c>
      <c r="B69" s="21" t="s">
        <v>33</v>
      </c>
      <c r="C69" s="21"/>
      <c r="D69" s="21"/>
      <c r="E69" s="21"/>
      <c r="F69" s="21"/>
      <c r="G69" s="22">
        <v>0</v>
      </c>
      <c r="H69" s="21" t="e">
        <v>#N/A</v>
      </c>
      <c r="I69" s="21" t="s">
        <v>31</v>
      </c>
      <c r="J69" s="21"/>
      <c r="K69" s="21">
        <f t="shared" si="21"/>
        <v>0</v>
      </c>
      <c r="L69" s="21"/>
      <c r="M69" s="21"/>
      <c r="N69" s="21"/>
      <c r="O69" s="21">
        <f t="shared" si="22"/>
        <v>0</v>
      </c>
      <c r="P69" s="23"/>
      <c r="Q69" s="23"/>
      <c r="R69" s="23"/>
      <c r="S69" s="23"/>
      <c r="T69" s="21"/>
      <c r="U69" s="21" t="e">
        <f t="shared" si="23"/>
        <v>#DIV/0!</v>
      </c>
      <c r="V69" s="21" t="e">
        <f t="shared" si="24"/>
        <v>#DIV/0!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 t="s">
        <v>57</v>
      </c>
      <c r="AD69" s="21">
        <f t="shared" si="6"/>
        <v>0</v>
      </c>
      <c r="AE69" s="21">
        <f t="shared" si="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1" t="s">
        <v>104</v>
      </c>
      <c r="B70" s="21" t="s">
        <v>33</v>
      </c>
      <c r="C70" s="21"/>
      <c r="D70" s="21"/>
      <c r="E70" s="21"/>
      <c r="F70" s="21"/>
      <c r="G70" s="22">
        <v>0</v>
      </c>
      <c r="H70" s="21" t="e">
        <v>#N/A</v>
      </c>
      <c r="I70" s="21" t="s">
        <v>31</v>
      </c>
      <c r="J70" s="21"/>
      <c r="K70" s="21">
        <f t="shared" si="21"/>
        <v>0</v>
      </c>
      <c r="L70" s="21"/>
      <c r="M70" s="21"/>
      <c r="N70" s="21"/>
      <c r="O70" s="21">
        <f t="shared" si="22"/>
        <v>0</v>
      </c>
      <c r="P70" s="23"/>
      <c r="Q70" s="23"/>
      <c r="R70" s="23"/>
      <c r="S70" s="23"/>
      <c r="T70" s="21"/>
      <c r="U70" s="21" t="e">
        <f t="shared" si="23"/>
        <v>#DIV/0!</v>
      </c>
      <c r="V70" s="21" t="e">
        <f t="shared" si="24"/>
        <v>#DIV/0!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 t="s">
        <v>57</v>
      </c>
      <c r="AD70" s="21">
        <f t="shared" si="6"/>
        <v>0</v>
      </c>
      <c r="AE70" s="21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1" t="s">
        <v>105</v>
      </c>
      <c r="B71" s="21" t="s">
        <v>33</v>
      </c>
      <c r="C71" s="21"/>
      <c r="D71" s="21"/>
      <c r="E71" s="21"/>
      <c r="F71" s="21"/>
      <c r="G71" s="22">
        <v>0</v>
      </c>
      <c r="H71" s="21">
        <v>40</v>
      </c>
      <c r="I71" s="21" t="s">
        <v>31</v>
      </c>
      <c r="J71" s="21"/>
      <c r="K71" s="21">
        <f t="shared" si="21"/>
        <v>0</v>
      </c>
      <c r="L71" s="21"/>
      <c r="M71" s="21"/>
      <c r="N71" s="21"/>
      <c r="O71" s="21">
        <f t="shared" si="22"/>
        <v>0</v>
      </c>
      <c r="P71" s="23"/>
      <c r="Q71" s="23"/>
      <c r="R71" s="23"/>
      <c r="S71" s="23"/>
      <c r="T71" s="21"/>
      <c r="U71" s="21" t="e">
        <f t="shared" si="23"/>
        <v>#DIV/0!</v>
      </c>
      <c r="V71" s="21" t="e">
        <f t="shared" si="24"/>
        <v>#DIV/0!</v>
      </c>
      <c r="W71" s="21">
        <v>0</v>
      </c>
      <c r="X71" s="21">
        <v>0</v>
      </c>
      <c r="Y71" s="21">
        <v>1.6012</v>
      </c>
      <c r="Z71" s="21">
        <v>1.6012</v>
      </c>
      <c r="AA71" s="21">
        <v>0</v>
      </c>
      <c r="AB71" s="21">
        <v>0</v>
      </c>
      <c r="AC71" s="21" t="s">
        <v>106</v>
      </c>
      <c r="AD71" s="21">
        <f t="shared" ref="AD71:AD97" si="25">ROUND(Q71*G71,0)</f>
        <v>0</v>
      </c>
      <c r="AE71" s="21">
        <f t="shared" ref="AE71:AE97" si="26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1" t="s">
        <v>107</v>
      </c>
      <c r="B72" s="21" t="s">
        <v>33</v>
      </c>
      <c r="C72" s="21"/>
      <c r="D72" s="21"/>
      <c r="E72" s="21"/>
      <c r="F72" s="21"/>
      <c r="G72" s="22">
        <v>0</v>
      </c>
      <c r="H72" s="21" t="e">
        <v>#N/A</v>
      </c>
      <c r="I72" s="21" t="s">
        <v>31</v>
      </c>
      <c r="J72" s="21"/>
      <c r="K72" s="21">
        <f t="shared" si="21"/>
        <v>0</v>
      </c>
      <c r="L72" s="21"/>
      <c r="M72" s="21"/>
      <c r="N72" s="21"/>
      <c r="O72" s="21">
        <f t="shared" si="22"/>
        <v>0</v>
      </c>
      <c r="P72" s="23"/>
      <c r="Q72" s="23"/>
      <c r="R72" s="23"/>
      <c r="S72" s="23"/>
      <c r="T72" s="21"/>
      <c r="U72" s="21" t="e">
        <f t="shared" si="23"/>
        <v>#DIV/0!</v>
      </c>
      <c r="V72" s="21" t="e">
        <f t="shared" si="24"/>
        <v>#DIV/0!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 t="s">
        <v>57</v>
      </c>
      <c r="AD72" s="21">
        <f t="shared" si="25"/>
        <v>0</v>
      </c>
      <c r="AE72" s="21">
        <f t="shared" si="2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0" t="s">
        <v>108</v>
      </c>
      <c r="B73" s="1" t="s">
        <v>30</v>
      </c>
      <c r="C73" s="1">
        <v>145</v>
      </c>
      <c r="D73" s="1">
        <v>150</v>
      </c>
      <c r="E73" s="1">
        <v>131</v>
      </c>
      <c r="F73" s="1">
        <v>139</v>
      </c>
      <c r="G73" s="6">
        <v>0.4</v>
      </c>
      <c r="H73" s="1">
        <v>40</v>
      </c>
      <c r="I73" s="1" t="s">
        <v>31</v>
      </c>
      <c r="J73" s="1">
        <v>166</v>
      </c>
      <c r="K73" s="1">
        <f t="shared" si="21"/>
        <v>-35</v>
      </c>
      <c r="L73" s="1"/>
      <c r="M73" s="1"/>
      <c r="N73" s="1"/>
      <c r="O73" s="1">
        <f t="shared" si="22"/>
        <v>26.2</v>
      </c>
      <c r="P73" s="5">
        <f t="shared" ref="P73:P79" si="27">10*O73-F73</f>
        <v>123</v>
      </c>
      <c r="Q73" s="5"/>
      <c r="R73" s="5">
        <f t="shared" ref="R73:R81" si="28">P73-Q73</f>
        <v>123</v>
      </c>
      <c r="S73" s="5"/>
      <c r="T73" s="1"/>
      <c r="U73" s="1">
        <f t="shared" si="23"/>
        <v>10</v>
      </c>
      <c r="V73" s="1">
        <f t="shared" si="24"/>
        <v>5.3053435114503822</v>
      </c>
      <c r="W73" s="1">
        <v>20.6</v>
      </c>
      <c r="X73" s="1">
        <v>12.6</v>
      </c>
      <c r="Y73" s="1">
        <v>23</v>
      </c>
      <c r="Z73" s="1">
        <v>25.4</v>
      </c>
      <c r="AA73" s="1">
        <v>16</v>
      </c>
      <c r="AB73" s="1">
        <v>16.399999999999999</v>
      </c>
      <c r="AC73" s="1"/>
      <c r="AD73" s="1">
        <f t="shared" si="25"/>
        <v>0</v>
      </c>
      <c r="AE73" s="1">
        <f t="shared" si="26"/>
        <v>49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1" t="s">
        <v>109</v>
      </c>
      <c r="B74" s="1" t="s">
        <v>30</v>
      </c>
      <c r="C74" s="1">
        <v>99</v>
      </c>
      <c r="D74" s="1">
        <v>276</v>
      </c>
      <c r="E74" s="1">
        <v>124</v>
      </c>
      <c r="F74" s="1">
        <v>219</v>
      </c>
      <c r="G74" s="6">
        <v>0.4</v>
      </c>
      <c r="H74" s="1">
        <v>40</v>
      </c>
      <c r="I74" s="1" t="s">
        <v>31</v>
      </c>
      <c r="J74" s="1">
        <v>140</v>
      </c>
      <c r="K74" s="1">
        <f t="shared" si="21"/>
        <v>-16</v>
      </c>
      <c r="L74" s="1"/>
      <c r="M74" s="1"/>
      <c r="N74" s="1"/>
      <c r="O74" s="1">
        <f t="shared" si="22"/>
        <v>24.8</v>
      </c>
      <c r="P74" s="5">
        <f t="shared" si="27"/>
        <v>29</v>
      </c>
      <c r="Q74" s="5"/>
      <c r="R74" s="5">
        <f t="shared" si="28"/>
        <v>29</v>
      </c>
      <c r="S74" s="5"/>
      <c r="T74" s="1"/>
      <c r="U74" s="1">
        <f t="shared" si="23"/>
        <v>10</v>
      </c>
      <c r="V74" s="1">
        <f t="shared" si="24"/>
        <v>8.8306451612903221</v>
      </c>
      <c r="W74" s="1">
        <v>27.4</v>
      </c>
      <c r="X74" s="1">
        <v>28.6</v>
      </c>
      <c r="Y74" s="1">
        <v>30.4</v>
      </c>
      <c r="Z74" s="1">
        <v>28.6</v>
      </c>
      <c r="AA74" s="1">
        <v>20.6</v>
      </c>
      <c r="AB74" s="1">
        <v>19</v>
      </c>
      <c r="AC74" s="1"/>
      <c r="AD74" s="1">
        <f t="shared" si="25"/>
        <v>0</v>
      </c>
      <c r="AE74" s="1">
        <f t="shared" si="26"/>
        <v>12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1" t="s">
        <v>110</v>
      </c>
      <c r="B75" s="1" t="s">
        <v>33</v>
      </c>
      <c r="C75" s="1">
        <v>236.459</v>
      </c>
      <c r="D75" s="1">
        <v>358.84</v>
      </c>
      <c r="E75" s="1">
        <v>227.82300000000001</v>
      </c>
      <c r="F75" s="1">
        <v>359.88099999999997</v>
      </c>
      <c r="G75" s="6">
        <v>1</v>
      </c>
      <c r="H75" s="1">
        <v>55</v>
      </c>
      <c r="I75" s="1" t="s">
        <v>31</v>
      </c>
      <c r="J75" s="1">
        <v>218.3</v>
      </c>
      <c r="K75" s="1">
        <f t="shared" si="21"/>
        <v>9.5229999999999961</v>
      </c>
      <c r="L75" s="1"/>
      <c r="M75" s="1"/>
      <c r="N75" s="1"/>
      <c r="O75" s="1">
        <f t="shared" si="22"/>
        <v>45.564599999999999</v>
      </c>
      <c r="P75" s="5">
        <f t="shared" si="27"/>
        <v>95.764999999999986</v>
      </c>
      <c r="Q75" s="5"/>
      <c r="R75" s="5">
        <f t="shared" si="28"/>
        <v>95.764999999999986</v>
      </c>
      <c r="S75" s="5"/>
      <c r="T75" s="1"/>
      <c r="U75" s="1">
        <f t="shared" si="23"/>
        <v>10</v>
      </c>
      <c r="V75" s="1">
        <f t="shared" si="24"/>
        <v>7.898258735948521</v>
      </c>
      <c r="W75" s="1">
        <v>44.122999999999998</v>
      </c>
      <c r="X75" s="1">
        <v>51.125799999999998</v>
      </c>
      <c r="Y75" s="1">
        <v>60.427</v>
      </c>
      <c r="Z75" s="1">
        <v>47.583799999999997</v>
      </c>
      <c r="AA75" s="1">
        <v>42.4756</v>
      </c>
      <c r="AB75" s="1">
        <v>41.8782</v>
      </c>
      <c r="AC75" s="1"/>
      <c r="AD75" s="1">
        <f t="shared" si="25"/>
        <v>0</v>
      </c>
      <c r="AE75" s="1">
        <f t="shared" si="26"/>
        <v>96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111</v>
      </c>
      <c r="B76" s="1" t="s">
        <v>33</v>
      </c>
      <c r="C76" s="1">
        <v>321.42599999999999</v>
      </c>
      <c r="D76" s="1">
        <v>487.21499999999997</v>
      </c>
      <c r="E76" s="1">
        <v>289.49099999999999</v>
      </c>
      <c r="F76" s="1">
        <v>426.18900000000002</v>
      </c>
      <c r="G76" s="6">
        <v>1</v>
      </c>
      <c r="H76" s="1">
        <v>50</v>
      </c>
      <c r="I76" s="1" t="s">
        <v>31</v>
      </c>
      <c r="J76" s="1">
        <v>265.97800000000001</v>
      </c>
      <c r="K76" s="1">
        <f t="shared" si="21"/>
        <v>23.512999999999977</v>
      </c>
      <c r="L76" s="1"/>
      <c r="M76" s="1"/>
      <c r="N76" s="1"/>
      <c r="O76" s="1">
        <f t="shared" si="22"/>
        <v>57.898199999999996</v>
      </c>
      <c r="P76" s="5">
        <f t="shared" si="27"/>
        <v>152.79299999999995</v>
      </c>
      <c r="Q76" s="5"/>
      <c r="R76" s="5">
        <f t="shared" si="28"/>
        <v>152.79299999999995</v>
      </c>
      <c r="S76" s="5"/>
      <c r="T76" s="1"/>
      <c r="U76" s="1">
        <f t="shared" si="23"/>
        <v>10</v>
      </c>
      <c r="V76" s="1">
        <f t="shared" si="24"/>
        <v>7.3610060416386007</v>
      </c>
      <c r="W76" s="1">
        <v>53.313000000000002</v>
      </c>
      <c r="X76" s="1">
        <v>46.016800000000003</v>
      </c>
      <c r="Y76" s="1">
        <v>50.232399999999998</v>
      </c>
      <c r="Z76" s="1">
        <v>49.385199999999998</v>
      </c>
      <c r="AA76" s="1">
        <v>35.946399999999997</v>
      </c>
      <c r="AB76" s="1">
        <v>32.945399999999999</v>
      </c>
      <c r="AC76" s="1"/>
      <c r="AD76" s="1">
        <f t="shared" si="25"/>
        <v>0</v>
      </c>
      <c r="AE76" s="1">
        <f t="shared" si="26"/>
        <v>153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112</v>
      </c>
      <c r="B77" s="1" t="s">
        <v>30</v>
      </c>
      <c r="C77" s="1">
        <v>138</v>
      </c>
      <c r="D77" s="1">
        <v>210</v>
      </c>
      <c r="E77" s="1">
        <v>109</v>
      </c>
      <c r="F77" s="1">
        <v>221</v>
      </c>
      <c r="G77" s="6">
        <v>0.4</v>
      </c>
      <c r="H77" s="1">
        <v>50</v>
      </c>
      <c r="I77" s="1" t="s">
        <v>31</v>
      </c>
      <c r="J77" s="1">
        <v>110</v>
      </c>
      <c r="K77" s="1">
        <f t="shared" si="21"/>
        <v>-1</v>
      </c>
      <c r="L77" s="1"/>
      <c r="M77" s="1"/>
      <c r="N77" s="1"/>
      <c r="O77" s="1">
        <f t="shared" si="22"/>
        <v>21.8</v>
      </c>
      <c r="P77" s="5"/>
      <c r="Q77" s="5"/>
      <c r="R77" s="5">
        <f t="shared" si="28"/>
        <v>0</v>
      </c>
      <c r="S77" s="5"/>
      <c r="T77" s="1"/>
      <c r="U77" s="1">
        <f t="shared" si="23"/>
        <v>10.137614678899082</v>
      </c>
      <c r="V77" s="1">
        <f t="shared" si="24"/>
        <v>10.137614678899082</v>
      </c>
      <c r="W77" s="1">
        <v>27.6</v>
      </c>
      <c r="X77" s="1">
        <v>27</v>
      </c>
      <c r="Y77" s="1">
        <v>17.399999999999999</v>
      </c>
      <c r="Z77" s="1">
        <v>15</v>
      </c>
      <c r="AA77" s="1">
        <v>14.2</v>
      </c>
      <c r="AB77" s="1">
        <v>18</v>
      </c>
      <c r="AC77" s="1"/>
      <c r="AD77" s="1">
        <f t="shared" si="25"/>
        <v>0</v>
      </c>
      <c r="AE77" s="1">
        <f t="shared" si="26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1" t="s">
        <v>113</v>
      </c>
      <c r="B78" s="1" t="s">
        <v>30</v>
      </c>
      <c r="C78" s="1">
        <v>873</v>
      </c>
      <c r="D78" s="1">
        <v>1560</v>
      </c>
      <c r="E78" s="1">
        <v>855</v>
      </c>
      <c r="F78" s="1">
        <v>1356</v>
      </c>
      <c r="G78" s="6">
        <v>0.4</v>
      </c>
      <c r="H78" s="1">
        <v>40</v>
      </c>
      <c r="I78" s="1" t="s">
        <v>31</v>
      </c>
      <c r="J78" s="1">
        <v>863</v>
      </c>
      <c r="K78" s="1">
        <f t="shared" si="21"/>
        <v>-8</v>
      </c>
      <c r="L78" s="1"/>
      <c r="M78" s="1"/>
      <c r="N78" s="1"/>
      <c r="O78" s="1">
        <f t="shared" si="22"/>
        <v>171</v>
      </c>
      <c r="P78" s="5">
        <f t="shared" si="27"/>
        <v>354</v>
      </c>
      <c r="Q78" s="5"/>
      <c r="R78" s="5">
        <f t="shared" si="28"/>
        <v>354</v>
      </c>
      <c r="S78" s="5"/>
      <c r="T78" s="1"/>
      <c r="U78" s="1">
        <f t="shared" si="23"/>
        <v>10</v>
      </c>
      <c r="V78" s="1">
        <f t="shared" si="24"/>
        <v>7.9298245614035086</v>
      </c>
      <c r="W78" s="1">
        <v>182.8</v>
      </c>
      <c r="X78" s="1">
        <v>171</v>
      </c>
      <c r="Y78" s="1">
        <v>148.80000000000001</v>
      </c>
      <c r="Z78" s="1">
        <v>150.19999999999999</v>
      </c>
      <c r="AA78" s="1">
        <v>142.6</v>
      </c>
      <c r="AB78" s="1">
        <v>140.4</v>
      </c>
      <c r="AC78" s="1"/>
      <c r="AD78" s="1">
        <f t="shared" si="25"/>
        <v>0</v>
      </c>
      <c r="AE78" s="1">
        <f t="shared" si="26"/>
        <v>142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114</v>
      </c>
      <c r="B79" s="1" t="s">
        <v>30</v>
      </c>
      <c r="C79" s="1">
        <v>608</v>
      </c>
      <c r="D79" s="1">
        <v>1140</v>
      </c>
      <c r="E79" s="1">
        <v>580</v>
      </c>
      <c r="F79" s="1">
        <v>993</v>
      </c>
      <c r="G79" s="6">
        <v>0.4</v>
      </c>
      <c r="H79" s="1">
        <v>40</v>
      </c>
      <c r="I79" s="1" t="s">
        <v>31</v>
      </c>
      <c r="J79" s="1">
        <v>583</v>
      </c>
      <c r="K79" s="1">
        <f t="shared" si="21"/>
        <v>-3</v>
      </c>
      <c r="L79" s="1"/>
      <c r="M79" s="1"/>
      <c r="N79" s="1"/>
      <c r="O79" s="1">
        <f t="shared" si="22"/>
        <v>116</v>
      </c>
      <c r="P79" s="5">
        <f t="shared" si="27"/>
        <v>167</v>
      </c>
      <c r="Q79" s="5"/>
      <c r="R79" s="5">
        <f t="shared" si="28"/>
        <v>167</v>
      </c>
      <c r="S79" s="5"/>
      <c r="T79" s="1"/>
      <c r="U79" s="1">
        <f t="shared" si="23"/>
        <v>10</v>
      </c>
      <c r="V79" s="1">
        <f t="shared" si="24"/>
        <v>8.5603448275862064</v>
      </c>
      <c r="W79" s="1">
        <v>133.6</v>
      </c>
      <c r="X79" s="1">
        <v>128.19999999999999</v>
      </c>
      <c r="Y79" s="1">
        <v>108.4</v>
      </c>
      <c r="Z79" s="1">
        <v>107.8</v>
      </c>
      <c r="AA79" s="1">
        <v>105.2</v>
      </c>
      <c r="AB79" s="1">
        <v>111</v>
      </c>
      <c r="AC79" s="1"/>
      <c r="AD79" s="1">
        <f t="shared" si="25"/>
        <v>0</v>
      </c>
      <c r="AE79" s="1">
        <f t="shared" si="26"/>
        <v>67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1" t="s">
        <v>115</v>
      </c>
      <c r="B80" s="1" t="s">
        <v>33</v>
      </c>
      <c r="C80" s="1">
        <v>154.642</v>
      </c>
      <c r="D80" s="1">
        <v>320.44200000000001</v>
      </c>
      <c r="E80" s="1">
        <v>111.995</v>
      </c>
      <c r="F80" s="1">
        <v>320.44200000000001</v>
      </c>
      <c r="G80" s="6">
        <v>1</v>
      </c>
      <c r="H80" s="1">
        <v>40</v>
      </c>
      <c r="I80" s="1" t="s">
        <v>31</v>
      </c>
      <c r="J80" s="1">
        <v>135.65</v>
      </c>
      <c r="K80" s="1">
        <f t="shared" si="21"/>
        <v>-23.655000000000001</v>
      </c>
      <c r="L80" s="1"/>
      <c r="M80" s="1"/>
      <c r="N80" s="1"/>
      <c r="O80" s="1">
        <f t="shared" si="22"/>
        <v>22.399000000000001</v>
      </c>
      <c r="P80" s="5"/>
      <c r="Q80" s="5"/>
      <c r="R80" s="5">
        <f t="shared" si="28"/>
        <v>0</v>
      </c>
      <c r="S80" s="5"/>
      <c r="T80" s="1"/>
      <c r="U80" s="1">
        <f t="shared" si="23"/>
        <v>14.306085093084512</v>
      </c>
      <c r="V80" s="1">
        <f t="shared" si="24"/>
        <v>14.306085093084512</v>
      </c>
      <c r="W80" s="1">
        <v>35.454000000000001</v>
      </c>
      <c r="X80" s="1">
        <v>33.170200000000001</v>
      </c>
      <c r="Y80" s="1">
        <v>26.625</v>
      </c>
      <c r="Z80" s="1">
        <v>28.4238</v>
      </c>
      <c r="AA80" s="1">
        <v>30.182600000000001</v>
      </c>
      <c r="AB80" s="1">
        <v>27.6816</v>
      </c>
      <c r="AC80" s="1"/>
      <c r="AD80" s="1">
        <f t="shared" si="25"/>
        <v>0</v>
      </c>
      <c r="AE80" s="1">
        <f t="shared" si="2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116</v>
      </c>
      <c r="B81" s="1" t="s">
        <v>33</v>
      </c>
      <c r="C81" s="1">
        <v>168.90899999999999</v>
      </c>
      <c r="D81" s="1">
        <v>198.84100000000001</v>
      </c>
      <c r="E81" s="1">
        <v>114.333</v>
      </c>
      <c r="F81" s="1">
        <v>221.39400000000001</v>
      </c>
      <c r="G81" s="6">
        <v>1</v>
      </c>
      <c r="H81" s="1">
        <v>40</v>
      </c>
      <c r="I81" s="1" t="s">
        <v>31</v>
      </c>
      <c r="J81" s="1">
        <v>115.441</v>
      </c>
      <c r="K81" s="1">
        <f t="shared" si="21"/>
        <v>-1.1080000000000041</v>
      </c>
      <c r="L81" s="1"/>
      <c r="M81" s="1"/>
      <c r="N81" s="1"/>
      <c r="O81" s="1">
        <f t="shared" si="22"/>
        <v>22.866599999999998</v>
      </c>
      <c r="P81" s="5"/>
      <c r="Q81" s="5"/>
      <c r="R81" s="5">
        <f t="shared" si="28"/>
        <v>0</v>
      </c>
      <c r="S81" s="5"/>
      <c r="T81" s="1"/>
      <c r="U81" s="1">
        <f t="shared" si="23"/>
        <v>9.6819815801212261</v>
      </c>
      <c r="V81" s="1">
        <f t="shared" si="24"/>
        <v>9.6819815801212261</v>
      </c>
      <c r="W81" s="1">
        <v>26.552800000000001</v>
      </c>
      <c r="X81" s="1">
        <v>21.501799999999999</v>
      </c>
      <c r="Y81" s="1">
        <v>19.7332</v>
      </c>
      <c r="Z81" s="1">
        <v>23.282</v>
      </c>
      <c r="AA81" s="1">
        <v>17.725000000000001</v>
      </c>
      <c r="AB81" s="1">
        <v>14.8154</v>
      </c>
      <c r="AC81" s="1"/>
      <c r="AD81" s="1">
        <f t="shared" si="25"/>
        <v>0</v>
      </c>
      <c r="AE81" s="1">
        <f t="shared" si="2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21" t="s">
        <v>117</v>
      </c>
      <c r="B82" s="21" t="s">
        <v>30</v>
      </c>
      <c r="C82" s="21"/>
      <c r="D82" s="21"/>
      <c r="E82" s="21"/>
      <c r="F82" s="21"/>
      <c r="G82" s="22">
        <v>0</v>
      </c>
      <c r="H82" s="21" t="e">
        <v>#N/A</v>
      </c>
      <c r="I82" s="21" t="s">
        <v>31</v>
      </c>
      <c r="J82" s="21"/>
      <c r="K82" s="21">
        <f t="shared" si="21"/>
        <v>0</v>
      </c>
      <c r="L82" s="21"/>
      <c r="M82" s="21"/>
      <c r="N82" s="21"/>
      <c r="O82" s="21">
        <f t="shared" si="22"/>
        <v>0</v>
      </c>
      <c r="P82" s="23"/>
      <c r="Q82" s="23"/>
      <c r="R82" s="23"/>
      <c r="S82" s="23"/>
      <c r="T82" s="21"/>
      <c r="U82" s="21" t="e">
        <f t="shared" si="23"/>
        <v>#DIV/0!</v>
      </c>
      <c r="V82" s="21" t="e">
        <f t="shared" si="24"/>
        <v>#DIV/0!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 t="s">
        <v>57</v>
      </c>
      <c r="AD82" s="21">
        <f t="shared" si="25"/>
        <v>0</v>
      </c>
      <c r="AE82" s="21">
        <f t="shared" si="2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s="15" customFormat="1" x14ac:dyDescent="0.25">
      <c r="A83" s="11" t="s">
        <v>118</v>
      </c>
      <c r="B83" s="11" t="s">
        <v>33</v>
      </c>
      <c r="C83" s="11">
        <v>133.95400000000001</v>
      </c>
      <c r="D83" s="11">
        <v>224.83500000000001</v>
      </c>
      <c r="E83" s="11">
        <v>189.59</v>
      </c>
      <c r="F83" s="11">
        <v>157.01400000000001</v>
      </c>
      <c r="G83" s="13">
        <v>1</v>
      </c>
      <c r="H83" s="11">
        <v>30</v>
      </c>
      <c r="I83" s="11" t="s">
        <v>31</v>
      </c>
      <c r="J83" s="11">
        <v>193.8</v>
      </c>
      <c r="K83" s="11">
        <f t="shared" si="21"/>
        <v>-4.210000000000008</v>
      </c>
      <c r="L83" s="11"/>
      <c r="M83" s="11"/>
      <c r="N83" s="11"/>
      <c r="O83" s="11">
        <f t="shared" si="22"/>
        <v>37.917999999999999</v>
      </c>
      <c r="P83" s="5">
        <f>10*O83-F83</f>
        <v>222.166</v>
      </c>
      <c r="Q83" s="5"/>
      <c r="R83" s="5">
        <f>P83-Q83</f>
        <v>222.166</v>
      </c>
      <c r="S83" s="14"/>
      <c r="T83" s="11"/>
      <c r="U83" s="11">
        <f t="shared" si="23"/>
        <v>10</v>
      </c>
      <c r="V83" s="11">
        <f t="shared" si="24"/>
        <v>4.1408829579619182</v>
      </c>
      <c r="W83" s="11">
        <v>25.48</v>
      </c>
      <c r="X83" s="11">
        <v>22.432400000000001</v>
      </c>
      <c r="Y83" s="11">
        <v>23.230599999999999</v>
      </c>
      <c r="Z83" s="11">
        <v>24.089600000000001</v>
      </c>
      <c r="AA83" s="11">
        <v>26.673999999999999</v>
      </c>
      <c r="AB83" s="11">
        <v>24.636800000000001</v>
      </c>
      <c r="AC83" s="11"/>
      <c r="AD83" s="11">
        <f t="shared" si="25"/>
        <v>0</v>
      </c>
      <c r="AE83" s="11">
        <f t="shared" si="26"/>
        <v>222</v>
      </c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 x14ac:dyDescent="0.25">
      <c r="A84" s="21" t="s">
        <v>120</v>
      </c>
      <c r="B84" s="21" t="s">
        <v>30</v>
      </c>
      <c r="C84" s="21"/>
      <c r="D84" s="21"/>
      <c r="E84" s="21"/>
      <c r="F84" s="21"/>
      <c r="G84" s="22">
        <v>0</v>
      </c>
      <c r="H84" s="21" t="e">
        <v>#N/A</v>
      </c>
      <c r="I84" s="21" t="s">
        <v>31</v>
      </c>
      <c r="J84" s="21"/>
      <c r="K84" s="21">
        <f t="shared" si="21"/>
        <v>0</v>
      </c>
      <c r="L84" s="21"/>
      <c r="M84" s="21"/>
      <c r="N84" s="21"/>
      <c r="O84" s="21">
        <f t="shared" si="22"/>
        <v>0</v>
      </c>
      <c r="P84" s="23"/>
      <c r="Q84" s="23"/>
      <c r="R84" s="23"/>
      <c r="S84" s="23"/>
      <c r="T84" s="21"/>
      <c r="U84" s="21" t="e">
        <f t="shared" si="23"/>
        <v>#DIV/0!</v>
      </c>
      <c r="V84" s="21" t="e">
        <f t="shared" si="24"/>
        <v>#DIV/0!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 t="s">
        <v>57</v>
      </c>
      <c r="AD84" s="21">
        <f t="shared" si="25"/>
        <v>0</v>
      </c>
      <c r="AE84" s="21">
        <f t="shared" si="2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1" t="s">
        <v>121</v>
      </c>
      <c r="B85" s="21" t="s">
        <v>30</v>
      </c>
      <c r="C85" s="21"/>
      <c r="D85" s="21"/>
      <c r="E85" s="21"/>
      <c r="F85" s="21"/>
      <c r="G85" s="22">
        <v>0</v>
      </c>
      <c r="H85" s="21" t="e">
        <v>#N/A</v>
      </c>
      <c r="I85" s="21" t="s">
        <v>31</v>
      </c>
      <c r="J85" s="21"/>
      <c r="K85" s="21">
        <f t="shared" ref="K85:K97" si="29">E85-J85</f>
        <v>0</v>
      </c>
      <c r="L85" s="21"/>
      <c r="M85" s="21"/>
      <c r="N85" s="21"/>
      <c r="O85" s="21">
        <f t="shared" si="22"/>
        <v>0</v>
      </c>
      <c r="P85" s="23"/>
      <c r="Q85" s="23"/>
      <c r="R85" s="23"/>
      <c r="S85" s="23"/>
      <c r="T85" s="21"/>
      <c r="U85" s="21" t="e">
        <f t="shared" si="23"/>
        <v>#DIV/0!</v>
      </c>
      <c r="V85" s="21" t="e">
        <f t="shared" si="24"/>
        <v>#DIV/0!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 t="s">
        <v>57</v>
      </c>
      <c r="AD85" s="21">
        <f t="shared" si="25"/>
        <v>0</v>
      </c>
      <c r="AE85" s="21">
        <f t="shared" si="2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1" t="s">
        <v>122</v>
      </c>
      <c r="B86" s="21" t="s">
        <v>30</v>
      </c>
      <c r="C86" s="21"/>
      <c r="D86" s="21"/>
      <c r="E86" s="21"/>
      <c r="F86" s="21"/>
      <c r="G86" s="22">
        <v>0</v>
      </c>
      <c r="H86" s="21">
        <v>50</v>
      </c>
      <c r="I86" s="21" t="s">
        <v>31</v>
      </c>
      <c r="J86" s="21"/>
      <c r="K86" s="21">
        <f t="shared" si="29"/>
        <v>0</v>
      </c>
      <c r="L86" s="21"/>
      <c r="M86" s="21"/>
      <c r="N86" s="21"/>
      <c r="O86" s="21">
        <f t="shared" si="22"/>
        <v>0</v>
      </c>
      <c r="P86" s="23"/>
      <c r="Q86" s="23"/>
      <c r="R86" s="23"/>
      <c r="S86" s="23"/>
      <c r="T86" s="21"/>
      <c r="U86" s="21" t="e">
        <f t="shared" si="23"/>
        <v>#DIV/0!</v>
      </c>
      <c r="V86" s="21" t="e">
        <f t="shared" si="24"/>
        <v>#DIV/0!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 t="s">
        <v>123</v>
      </c>
      <c r="AD86" s="21">
        <f t="shared" si="25"/>
        <v>0</v>
      </c>
      <c r="AE86" s="21">
        <f t="shared" si="2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21" t="s">
        <v>124</v>
      </c>
      <c r="B87" s="21" t="s">
        <v>30</v>
      </c>
      <c r="C87" s="21"/>
      <c r="D87" s="21"/>
      <c r="E87" s="21"/>
      <c r="F87" s="21"/>
      <c r="G87" s="22">
        <v>0</v>
      </c>
      <c r="H87" s="21" t="e">
        <v>#N/A</v>
      </c>
      <c r="I87" s="21" t="s">
        <v>31</v>
      </c>
      <c r="J87" s="21"/>
      <c r="K87" s="21">
        <f t="shared" si="29"/>
        <v>0</v>
      </c>
      <c r="L87" s="21"/>
      <c r="M87" s="21"/>
      <c r="N87" s="21"/>
      <c r="O87" s="21">
        <f t="shared" si="22"/>
        <v>0</v>
      </c>
      <c r="P87" s="23"/>
      <c r="Q87" s="23"/>
      <c r="R87" s="23"/>
      <c r="S87" s="23"/>
      <c r="T87" s="21"/>
      <c r="U87" s="21" t="e">
        <f t="shared" si="23"/>
        <v>#DIV/0!</v>
      </c>
      <c r="V87" s="21" t="e">
        <f t="shared" si="24"/>
        <v>#DIV/0!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 t="s">
        <v>57</v>
      </c>
      <c r="AD87" s="21">
        <f t="shared" si="25"/>
        <v>0</v>
      </c>
      <c r="AE87" s="21">
        <f t="shared" si="2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1" t="s">
        <v>125</v>
      </c>
      <c r="B88" s="21" t="s">
        <v>30</v>
      </c>
      <c r="C88" s="21"/>
      <c r="D88" s="21"/>
      <c r="E88" s="21"/>
      <c r="F88" s="21"/>
      <c r="G88" s="22">
        <v>0</v>
      </c>
      <c r="H88" s="21" t="e">
        <v>#N/A</v>
      </c>
      <c r="I88" s="21" t="s">
        <v>31</v>
      </c>
      <c r="J88" s="21"/>
      <c r="K88" s="21">
        <f t="shared" si="29"/>
        <v>0</v>
      </c>
      <c r="L88" s="21"/>
      <c r="M88" s="21"/>
      <c r="N88" s="21"/>
      <c r="O88" s="21">
        <f t="shared" si="22"/>
        <v>0</v>
      </c>
      <c r="P88" s="23"/>
      <c r="Q88" s="23"/>
      <c r="R88" s="23"/>
      <c r="S88" s="23"/>
      <c r="T88" s="21"/>
      <c r="U88" s="21" t="e">
        <f t="shared" si="23"/>
        <v>#DIV/0!</v>
      </c>
      <c r="V88" s="21" t="e">
        <f t="shared" si="24"/>
        <v>#DIV/0!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 t="s">
        <v>119</v>
      </c>
      <c r="AD88" s="21">
        <f t="shared" si="25"/>
        <v>0</v>
      </c>
      <c r="AE88" s="21">
        <f t="shared" si="2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1" t="s">
        <v>126</v>
      </c>
      <c r="B89" s="21" t="s">
        <v>30</v>
      </c>
      <c r="C89" s="21"/>
      <c r="D89" s="21"/>
      <c r="E89" s="21"/>
      <c r="F89" s="21"/>
      <c r="G89" s="22">
        <v>0</v>
      </c>
      <c r="H89" s="21" t="e">
        <v>#N/A</v>
      </c>
      <c r="I89" s="21" t="s">
        <v>31</v>
      </c>
      <c r="J89" s="21"/>
      <c r="K89" s="21">
        <f t="shared" si="29"/>
        <v>0</v>
      </c>
      <c r="L89" s="21"/>
      <c r="M89" s="21"/>
      <c r="N89" s="21"/>
      <c r="O89" s="21">
        <f t="shared" si="22"/>
        <v>0</v>
      </c>
      <c r="P89" s="23"/>
      <c r="Q89" s="23"/>
      <c r="R89" s="23"/>
      <c r="S89" s="23"/>
      <c r="T89" s="21"/>
      <c r="U89" s="21" t="e">
        <f t="shared" si="23"/>
        <v>#DIV/0!</v>
      </c>
      <c r="V89" s="21" t="e">
        <f t="shared" si="24"/>
        <v>#DIV/0!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 t="s">
        <v>57</v>
      </c>
      <c r="AD89" s="21">
        <f t="shared" si="25"/>
        <v>0</v>
      </c>
      <c r="AE89" s="21">
        <f t="shared" si="2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21" t="s">
        <v>127</v>
      </c>
      <c r="B90" s="21" t="s">
        <v>30</v>
      </c>
      <c r="C90" s="21"/>
      <c r="D90" s="21"/>
      <c r="E90" s="21"/>
      <c r="F90" s="21"/>
      <c r="G90" s="22">
        <v>0</v>
      </c>
      <c r="H90" s="21" t="e">
        <v>#N/A</v>
      </c>
      <c r="I90" s="21" t="s">
        <v>31</v>
      </c>
      <c r="J90" s="21"/>
      <c r="K90" s="21">
        <f t="shared" si="29"/>
        <v>0</v>
      </c>
      <c r="L90" s="21"/>
      <c r="M90" s="21"/>
      <c r="N90" s="21"/>
      <c r="O90" s="21">
        <f t="shared" si="22"/>
        <v>0</v>
      </c>
      <c r="P90" s="23"/>
      <c r="Q90" s="23"/>
      <c r="R90" s="23"/>
      <c r="S90" s="23"/>
      <c r="T90" s="21"/>
      <c r="U90" s="21" t="e">
        <f t="shared" si="23"/>
        <v>#DIV/0!</v>
      </c>
      <c r="V90" s="21" t="e">
        <f t="shared" si="24"/>
        <v>#DIV/0!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 t="s">
        <v>57</v>
      </c>
      <c r="AD90" s="21">
        <f t="shared" si="25"/>
        <v>0</v>
      </c>
      <c r="AE90" s="21">
        <f t="shared" si="2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21" t="s">
        <v>128</v>
      </c>
      <c r="B91" s="21" t="s">
        <v>33</v>
      </c>
      <c r="C91" s="21"/>
      <c r="D91" s="21"/>
      <c r="E91" s="21"/>
      <c r="F91" s="21"/>
      <c r="G91" s="22">
        <v>0</v>
      </c>
      <c r="H91" s="21" t="e">
        <v>#N/A</v>
      </c>
      <c r="I91" s="21" t="s">
        <v>31</v>
      </c>
      <c r="J91" s="21"/>
      <c r="K91" s="21">
        <f t="shared" si="29"/>
        <v>0</v>
      </c>
      <c r="L91" s="21"/>
      <c r="M91" s="21"/>
      <c r="N91" s="21"/>
      <c r="O91" s="21">
        <f t="shared" si="22"/>
        <v>0</v>
      </c>
      <c r="P91" s="23"/>
      <c r="Q91" s="23"/>
      <c r="R91" s="23"/>
      <c r="S91" s="23"/>
      <c r="T91" s="21"/>
      <c r="U91" s="21" t="e">
        <f t="shared" si="23"/>
        <v>#DIV/0!</v>
      </c>
      <c r="V91" s="21" t="e">
        <f t="shared" si="24"/>
        <v>#DIV/0!</v>
      </c>
      <c r="W91" s="21">
        <v>0</v>
      </c>
      <c r="X91" s="21">
        <v>0</v>
      </c>
      <c r="Y91" s="21">
        <v>0</v>
      </c>
      <c r="Z91" s="21">
        <v>0</v>
      </c>
      <c r="AA91" s="21">
        <v>0.245</v>
      </c>
      <c r="AB91" s="21">
        <v>0.245</v>
      </c>
      <c r="AC91" s="21" t="s">
        <v>57</v>
      </c>
      <c r="AD91" s="21">
        <f t="shared" si="25"/>
        <v>0</v>
      </c>
      <c r="AE91" s="21">
        <f t="shared" si="26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21" t="s">
        <v>129</v>
      </c>
      <c r="B92" s="21" t="s">
        <v>33</v>
      </c>
      <c r="C92" s="21"/>
      <c r="D92" s="21"/>
      <c r="E92" s="21"/>
      <c r="F92" s="21"/>
      <c r="G92" s="22">
        <v>0</v>
      </c>
      <c r="H92" s="21" t="e">
        <v>#N/A</v>
      </c>
      <c r="I92" s="21" t="s">
        <v>31</v>
      </c>
      <c r="J92" s="21"/>
      <c r="K92" s="21">
        <f t="shared" si="29"/>
        <v>0</v>
      </c>
      <c r="L92" s="21"/>
      <c r="M92" s="21"/>
      <c r="N92" s="21"/>
      <c r="O92" s="21">
        <f t="shared" si="22"/>
        <v>0</v>
      </c>
      <c r="P92" s="23"/>
      <c r="Q92" s="23"/>
      <c r="R92" s="23"/>
      <c r="S92" s="23"/>
      <c r="T92" s="21"/>
      <c r="U92" s="21" t="e">
        <f t="shared" si="23"/>
        <v>#DIV/0!</v>
      </c>
      <c r="V92" s="21" t="e">
        <f t="shared" si="24"/>
        <v>#DIV/0!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 t="s">
        <v>57</v>
      </c>
      <c r="AD92" s="21">
        <f t="shared" si="25"/>
        <v>0</v>
      </c>
      <c r="AE92" s="21">
        <f t="shared" si="26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1" t="s">
        <v>130</v>
      </c>
      <c r="B93" s="1" t="s">
        <v>30</v>
      </c>
      <c r="C93" s="1"/>
      <c r="D93" s="1"/>
      <c r="E93" s="1"/>
      <c r="F93" s="1"/>
      <c r="G93" s="6">
        <v>0.11</v>
      </c>
      <c r="H93" s="1">
        <v>150</v>
      </c>
      <c r="I93" s="1" t="s">
        <v>47</v>
      </c>
      <c r="J93" s="1"/>
      <c r="K93" s="1">
        <f t="shared" si="29"/>
        <v>0</v>
      </c>
      <c r="L93" s="1"/>
      <c r="M93" s="1"/>
      <c r="N93" s="1"/>
      <c r="O93" s="1">
        <f t="shared" si="22"/>
        <v>0</v>
      </c>
      <c r="P93" s="5">
        <v>50</v>
      </c>
      <c r="Q93" s="5"/>
      <c r="R93" s="5">
        <f t="shared" ref="R93:R96" si="30">P93-Q93</f>
        <v>50</v>
      </c>
      <c r="S93" s="5"/>
      <c r="T93" s="1"/>
      <c r="U93" s="1" t="e">
        <f t="shared" si="23"/>
        <v>#DIV/0!</v>
      </c>
      <c r="V93" s="1" t="e">
        <f t="shared" si="24"/>
        <v>#DIV/0!</v>
      </c>
      <c r="W93" s="1">
        <v>0</v>
      </c>
      <c r="X93" s="1">
        <v>0</v>
      </c>
      <c r="Y93" s="1">
        <v>9.4</v>
      </c>
      <c r="Z93" s="1">
        <v>10.199999999999999</v>
      </c>
      <c r="AA93" s="1">
        <v>1.8</v>
      </c>
      <c r="AB93" s="1">
        <v>3.2</v>
      </c>
      <c r="AC93" s="1" t="s">
        <v>141</v>
      </c>
      <c r="AD93" s="1">
        <f t="shared" si="25"/>
        <v>0</v>
      </c>
      <c r="AE93" s="1">
        <f t="shared" si="26"/>
        <v>6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132</v>
      </c>
      <c r="B94" s="1" t="s">
        <v>33</v>
      </c>
      <c r="C94" s="1"/>
      <c r="D94" s="1"/>
      <c r="E94" s="1"/>
      <c r="F94" s="1"/>
      <c r="G94" s="6">
        <v>1</v>
      </c>
      <c r="H94" s="1">
        <v>55</v>
      </c>
      <c r="I94" s="1" t="s">
        <v>31</v>
      </c>
      <c r="J94" s="1"/>
      <c r="K94" s="1">
        <f t="shared" si="29"/>
        <v>0</v>
      </c>
      <c r="L94" s="1"/>
      <c r="M94" s="1"/>
      <c r="N94" s="1"/>
      <c r="O94" s="1">
        <f t="shared" si="22"/>
        <v>0</v>
      </c>
      <c r="P94" s="5">
        <v>50</v>
      </c>
      <c r="Q94" s="5"/>
      <c r="R94" s="5">
        <f t="shared" si="30"/>
        <v>50</v>
      </c>
      <c r="S94" s="5"/>
      <c r="T94" s="1"/>
      <c r="U94" s="1" t="e">
        <f t="shared" si="23"/>
        <v>#DIV/0!</v>
      </c>
      <c r="V94" s="1" t="e">
        <f t="shared" si="24"/>
        <v>#DIV/0!</v>
      </c>
      <c r="W94" s="1">
        <v>13.4024</v>
      </c>
      <c r="X94" s="1">
        <v>17.465800000000002</v>
      </c>
      <c r="Y94" s="1">
        <v>21.1982</v>
      </c>
      <c r="Z94" s="1">
        <v>16.566199999999998</v>
      </c>
      <c r="AA94" s="1">
        <v>15.388</v>
      </c>
      <c r="AB94" s="1">
        <v>18.902999999999999</v>
      </c>
      <c r="AC94" s="9"/>
      <c r="AD94" s="1">
        <f t="shared" si="25"/>
        <v>0</v>
      </c>
      <c r="AE94" s="1">
        <f t="shared" si="26"/>
        <v>50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133</v>
      </c>
      <c r="B95" s="1" t="s">
        <v>30</v>
      </c>
      <c r="C95" s="1">
        <v>60</v>
      </c>
      <c r="D95" s="1">
        <v>90</v>
      </c>
      <c r="E95" s="1">
        <v>41</v>
      </c>
      <c r="F95" s="1">
        <v>103</v>
      </c>
      <c r="G95" s="6">
        <v>0.4</v>
      </c>
      <c r="H95" s="1">
        <v>55</v>
      </c>
      <c r="I95" s="1" t="s">
        <v>31</v>
      </c>
      <c r="J95" s="1">
        <v>41</v>
      </c>
      <c r="K95" s="1">
        <f t="shared" si="29"/>
        <v>0</v>
      </c>
      <c r="L95" s="1"/>
      <c r="M95" s="1"/>
      <c r="N95" s="1"/>
      <c r="O95" s="1">
        <f t="shared" si="22"/>
        <v>8.1999999999999993</v>
      </c>
      <c r="P95" s="5"/>
      <c r="Q95" s="5"/>
      <c r="R95" s="5">
        <f t="shared" si="30"/>
        <v>0</v>
      </c>
      <c r="S95" s="5"/>
      <c r="T95" s="1"/>
      <c r="U95" s="1">
        <f t="shared" si="23"/>
        <v>12.560975609756099</v>
      </c>
      <c r="V95" s="1">
        <f t="shared" si="24"/>
        <v>12.560975609756099</v>
      </c>
      <c r="W95" s="1">
        <v>11.8</v>
      </c>
      <c r="X95" s="1">
        <v>12</v>
      </c>
      <c r="Y95" s="1">
        <v>12.6</v>
      </c>
      <c r="Z95" s="1">
        <v>12.2</v>
      </c>
      <c r="AA95" s="1">
        <v>13.6</v>
      </c>
      <c r="AB95" s="1">
        <v>14.6</v>
      </c>
      <c r="AC95" s="1"/>
      <c r="AD95" s="1">
        <f t="shared" si="25"/>
        <v>0</v>
      </c>
      <c r="AE95" s="1">
        <f t="shared" si="2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134</v>
      </c>
      <c r="B96" s="1" t="s">
        <v>30</v>
      </c>
      <c r="C96" s="1">
        <v>40</v>
      </c>
      <c r="D96" s="1"/>
      <c r="E96" s="1">
        <v>26</v>
      </c>
      <c r="F96" s="1">
        <v>11</v>
      </c>
      <c r="G96" s="6">
        <v>0.1</v>
      </c>
      <c r="H96" s="1">
        <v>60</v>
      </c>
      <c r="I96" s="1" t="s">
        <v>31</v>
      </c>
      <c r="J96" s="1">
        <v>26</v>
      </c>
      <c r="K96" s="1">
        <f t="shared" si="29"/>
        <v>0</v>
      </c>
      <c r="L96" s="1"/>
      <c r="M96" s="1"/>
      <c r="N96" s="1"/>
      <c r="O96" s="1">
        <f t="shared" si="22"/>
        <v>5.2</v>
      </c>
      <c r="P96" s="5">
        <f>8*O96-F96</f>
        <v>30.6</v>
      </c>
      <c r="Q96" s="5"/>
      <c r="R96" s="5">
        <f t="shared" si="30"/>
        <v>30.6</v>
      </c>
      <c r="S96" s="5"/>
      <c r="T96" s="1"/>
      <c r="U96" s="1">
        <f t="shared" si="23"/>
        <v>8</v>
      </c>
      <c r="V96" s="1">
        <f t="shared" si="24"/>
        <v>2.1153846153846154</v>
      </c>
      <c r="W96" s="1">
        <v>2.4</v>
      </c>
      <c r="X96" s="1">
        <v>0.6</v>
      </c>
      <c r="Y96" s="1">
        <v>0</v>
      </c>
      <c r="Z96" s="1">
        <v>0</v>
      </c>
      <c r="AA96" s="1">
        <v>0</v>
      </c>
      <c r="AB96" s="1">
        <v>0</v>
      </c>
      <c r="AC96" s="1" t="s">
        <v>131</v>
      </c>
      <c r="AD96" s="1">
        <f t="shared" si="25"/>
        <v>0</v>
      </c>
      <c r="AE96" s="1">
        <f t="shared" si="26"/>
        <v>3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6" t="s">
        <v>135</v>
      </c>
      <c r="B97" s="16" t="s">
        <v>30</v>
      </c>
      <c r="C97" s="16">
        <v>128</v>
      </c>
      <c r="D97" s="16"/>
      <c r="E97" s="12">
        <v>46</v>
      </c>
      <c r="F97" s="16"/>
      <c r="G97" s="17">
        <v>0</v>
      </c>
      <c r="H97" s="16"/>
      <c r="I97" s="19" t="s">
        <v>67</v>
      </c>
      <c r="J97" s="16">
        <v>46</v>
      </c>
      <c r="K97" s="16">
        <f t="shared" si="29"/>
        <v>0</v>
      </c>
      <c r="L97" s="16"/>
      <c r="M97" s="16"/>
      <c r="N97" s="16"/>
      <c r="O97" s="16">
        <f t="shared" si="22"/>
        <v>9.1999999999999993</v>
      </c>
      <c r="P97" s="18"/>
      <c r="Q97" s="18"/>
      <c r="R97" s="18"/>
      <c r="S97" s="18"/>
      <c r="T97" s="16"/>
      <c r="U97" s="16">
        <f t="shared" si="23"/>
        <v>0</v>
      </c>
      <c r="V97" s="16">
        <f t="shared" si="24"/>
        <v>0</v>
      </c>
      <c r="W97" s="16"/>
      <c r="X97" s="16"/>
      <c r="Y97" s="16"/>
      <c r="Z97" s="16"/>
      <c r="AA97" s="16"/>
      <c r="AB97" s="16"/>
      <c r="AC97" s="19" t="s">
        <v>137</v>
      </c>
      <c r="AD97" s="16">
        <f t="shared" si="25"/>
        <v>0</v>
      </c>
      <c r="AE97" s="16">
        <f t="shared" si="2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</sheetData>
  <autoFilter ref="A3:AD97" xr:uid="{CC36A297-F065-4329-A55A-044183B39BE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2024-06-05T13:49:40Z</dcterms:created>
  <dcterms:modified xsi:type="dcterms:W3CDTF">2024-06-06T09:46:16Z</dcterms:modified>
</cp:coreProperties>
</file>