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6,24 ПОКОМ КИ филиалы\"/>
    </mc:Choice>
  </mc:AlternateContent>
  <xr:revisionPtr revIDLastSave="0" documentId="13_ncr:1_{600D49B4-D959-4B3D-84EC-8C083D68BD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AF93" i="1" s="1"/>
  <c r="S92" i="1"/>
  <c r="AF92" i="1" s="1"/>
  <c r="S90" i="1"/>
  <c r="S89" i="1"/>
  <c r="AF89" i="1" s="1"/>
  <c r="S88" i="1"/>
  <c r="S87" i="1"/>
  <c r="AF87" i="1" s="1"/>
  <c r="S85" i="1"/>
  <c r="S84" i="1"/>
  <c r="AF84" i="1" s="1"/>
  <c r="S83" i="1"/>
  <c r="S81" i="1"/>
  <c r="AF81" i="1" s="1"/>
  <c r="S80" i="1"/>
  <c r="S78" i="1"/>
  <c r="AF78" i="1" s="1"/>
  <c r="S77" i="1"/>
  <c r="S76" i="1"/>
  <c r="AF76" i="1" s="1"/>
  <c r="S75" i="1"/>
  <c r="S73" i="1"/>
  <c r="AF73" i="1" s="1"/>
  <c r="S72" i="1"/>
  <c r="S71" i="1"/>
  <c r="AF71" i="1" s="1"/>
  <c r="S70" i="1"/>
  <c r="S69" i="1"/>
  <c r="AF69" i="1" s="1"/>
  <c r="S67" i="1"/>
  <c r="S65" i="1"/>
  <c r="AF65" i="1" s="1"/>
  <c r="S61" i="1"/>
  <c r="S58" i="1"/>
  <c r="AF58" i="1" s="1"/>
  <c r="S57" i="1"/>
  <c r="S56" i="1"/>
  <c r="AF56" i="1" s="1"/>
  <c r="S54" i="1"/>
  <c r="AF54" i="1" s="1"/>
  <c r="S53" i="1"/>
  <c r="AF53" i="1" s="1"/>
  <c r="S52" i="1"/>
  <c r="AF52" i="1" s="1"/>
  <c r="S51" i="1"/>
  <c r="AF51" i="1" s="1"/>
  <c r="S50" i="1"/>
  <c r="AF50" i="1" s="1"/>
  <c r="S49" i="1"/>
  <c r="S45" i="1"/>
  <c r="AF45" i="1" s="1"/>
  <c r="S44" i="1"/>
  <c r="S43" i="1"/>
  <c r="AF43" i="1" s="1"/>
  <c r="S42" i="1"/>
  <c r="AF42" i="1" s="1"/>
  <c r="S41" i="1"/>
  <c r="AF41" i="1" s="1"/>
  <c r="S39" i="1"/>
  <c r="AF39" i="1" s="1"/>
  <c r="S38" i="1"/>
  <c r="S37" i="1"/>
  <c r="AF37" i="1" s="1"/>
  <c r="S36" i="1"/>
  <c r="S35" i="1"/>
  <c r="AF35" i="1" s="1"/>
  <c r="S34" i="1"/>
  <c r="S33" i="1"/>
  <c r="AF33" i="1" s="1"/>
  <c r="S32" i="1"/>
  <c r="AF32" i="1" s="1"/>
  <c r="S30" i="1"/>
  <c r="AF30" i="1" s="1"/>
  <c r="S28" i="1"/>
  <c r="S27" i="1"/>
  <c r="AF27" i="1" s="1"/>
  <c r="S26" i="1"/>
  <c r="S25" i="1"/>
  <c r="AF25" i="1" s="1"/>
  <c r="S24" i="1"/>
  <c r="S23" i="1"/>
  <c r="AF23" i="1" s="1"/>
  <c r="S21" i="1"/>
  <c r="AF21" i="1" s="1"/>
  <c r="S19" i="1"/>
  <c r="S18" i="1"/>
  <c r="S16" i="1"/>
  <c r="S14" i="1"/>
  <c r="S13" i="1"/>
  <c r="S11" i="1"/>
  <c r="S10" i="1"/>
  <c r="S9" i="1"/>
  <c r="S8" i="1"/>
  <c r="S7" i="1"/>
  <c r="S6" i="1"/>
  <c r="AF6" i="1" s="1"/>
  <c r="AF7" i="1"/>
  <c r="AF8" i="1"/>
  <c r="AF9" i="1"/>
  <c r="AF10" i="1"/>
  <c r="AF11" i="1"/>
  <c r="AF13" i="1"/>
  <c r="AF14" i="1"/>
  <c r="AF16" i="1"/>
  <c r="AF18" i="1"/>
  <c r="AF19" i="1"/>
  <c r="AF20" i="1"/>
  <c r="AF24" i="1"/>
  <c r="AF26" i="1"/>
  <c r="AF28" i="1"/>
  <c r="AF34" i="1"/>
  <c r="AF36" i="1"/>
  <c r="AF38" i="1"/>
  <c r="AF44" i="1"/>
  <c r="AF47" i="1"/>
  <c r="AF49" i="1"/>
  <c r="AF57" i="1"/>
  <c r="AF61" i="1"/>
  <c r="AF62" i="1"/>
  <c r="AF64" i="1"/>
  <c r="AF67" i="1"/>
  <c r="AF70" i="1"/>
  <c r="AF72" i="1"/>
  <c r="AF75" i="1"/>
  <c r="AF77" i="1"/>
  <c r="AF80" i="1"/>
  <c r="AF83" i="1"/>
  <c r="AF85" i="1"/>
  <c r="AF88" i="1"/>
  <c r="AF90" i="1"/>
  <c r="AF91" i="1"/>
  <c r="AF94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R5" i="1"/>
  <c r="Q97" i="1" l="1"/>
  <c r="S97" i="1" s="1"/>
  <c r="AF97" i="1" s="1"/>
  <c r="Q96" i="1"/>
  <c r="S96" i="1" s="1"/>
  <c r="AF96" i="1" s="1"/>
  <c r="Q95" i="1"/>
  <c r="S95" i="1" s="1"/>
  <c r="AF95" i="1" s="1"/>
  <c r="Q86" i="1"/>
  <c r="S86" i="1" s="1"/>
  <c r="AF86" i="1" s="1"/>
  <c r="Q82" i="1"/>
  <c r="S82" i="1" s="1"/>
  <c r="AF82" i="1" s="1"/>
  <c r="Q79" i="1"/>
  <c r="S79" i="1" s="1"/>
  <c r="AF79" i="1" s="1"/>
  <c r="Q74" i="1"/>
  <c r="S74" i="1" s="1"/>
  <c r="AF74" i="1" s="1"/>
  <c r="Q66" i="1"/>
  <c r="S66" i="1" s="1"/>
  <c r="AF66" i="1" s="1"/>
  <c r="Q63" i="1"/>
  <c r="S63" i="1" s="1"/>
  <c r="AF63" i="1" s="1"/>
  <c r="Q60" i="1"/>
  <c r="S60" i="1" s="1"/>
  <c r="AF60" i="1" s="1"/>
  <c r="Q59" i="1"/>
  <c r="S59" i="1" s="1"/>
  <c r="AF59" i="1" s="1"/>
  <c r="Q55" i="1"/>
  <c r="S55" i="1" s="1"/>
  <c r="AF55" i="1" s="1"/>
  <c r="Q48" i="1"/>
  <c r="S48" i="1" s="1"/>
  <c r="AF48" i="1" s="1"/>
  <c r="Q31" i="1"/>
  <c r="S31" i="1" s="1"/>
  <c r="AF31" i="1" s="1"/>
  <c r="Q22" i="1"/>
  <c r="S22" i="1" s="1"/>
  <c r="AF22" i="1" s="1"/>
  <c r="Q17" i="1"/>
  <c r="S17" i="1" s="1"/>
  <c r="AF17" i="1" s="1"/>
  <c r="Q12" i="1"/>
  <c r="S12" i="1" s="1"/>
  <c r="AF12" i="1" s="1"/>
  <c r="E29" i="1" l="1"/>
  <c r="O29" i="1" s="1"/>
  <c r="P29" i="1" s="1"/>
  <c r="F81" i="1"/>
  <c r="E81" i="1"/>
  <c r="O81" i="1" s="1"/>
  <c r="O6" i="1"/>
  <c r="P6" i="1" s="1"/>
  <c r="O7" i="1"/>
  <c r="O8" i="1"/>
  <c r="P8" i="1" s="1"/>
  <c r="O9" i="1"/>
  <c r="O10" i="1"/>
  <c r="P10" i="1" s="1"/>
  <c r="O11" i="1"/>
  <c r="P11" i="1" s="1"/>
  <c r="O12" i="1"/>
  <c r="O13" i="1"/>
  <c r="O14" i="1"/>
  <c r="P14" i="1" s="1"/>
  <c r="O15" i="1"/>
  <c r="P15" i="1" s="1"/>
  <c r="O16" i="1"/>
  <c r="O17" i="1"/>
  <c r="O18" i="1"/>
  <c r="P18" i="1" s="1"/>
  <c r="O19" i="1"/>
  <c r="P19" i="1" s="1"/>
  <c r="O20" i="1"/>
  <c r="V20" i="1" s="1"/>
  <c r="O21" i="1"/>
  <c r="O22" i="1"/>
  <c r="O23" i="1"/>
  <c r="P23" i="1" s="1"/>
  <c r="O24" i="1"/>
  <c r="O25" i="1"/>
  <c r="P25" i="1" s="1"/>
  <c r="O26" i="1"/>
  <c r="O27" i="1"/>
  <c r="O28" i="1"/>
  <c r="O30" i="1"/>
  <c r="O31" i="1"/>
  <c r="O32" i="1"/>
  <c r="O33" i="1"/>
  <c r="P33" i="1" s="1"/>
  <c r="O34" i="1"/>
  <c r="O35" i="1"/>
  <c r="P35" i="1" s="1"/>
  <c r="O36" i="1"/>
  <c r="P36" i="1" s="1"/>
  <c r="O37" i="1"/>
  <c r="P37" i="1" s="1"/>
  <c r="O38" i="1"/>
  <c r="O39" i="1"/>
  <c r="P39" i="1" s="1"/>
  <c r="O40" i="1"/>
  <c r="O41" i="1"/>
  <c r="P41" i="1" s="1"/>
  <c r="O42" i="1"/>
  <c r="O43" i="1"/>
  <c r="P43" i="1" s="1"/>
  <c r="O44" i="1"/>
  <c r="O45" i="1"/>
  <c r="P45" i="1" s="1"/>
  <c r="O46" i="1"/>
  <c r="O47" i="1"/>
  <c r="V47" i="1" s="1"/>
  <c r="O48" i="1"/>
  <c r="O49" i="1"/>
  <c r="O50" i="1"/>
  <c r="P50" i="1" s="1"/>
  <c r="O51" i="1"/>
  <c r="O52" i="1"/>
  <c r="O53" i="1"/>
  <c r="O54" i="1"/>
  <c r="P54" i="1" s="1"/>
  <c r="O55" i="1"/>
  <c r="O56" i="1"/>
  <c r="P56" i="1" s="1"/>
  <c r="O57" i="1"/>
  <c r="P57" i="1" s="1"/>
  <c r="O58" i="1"/>
  <c r="O59" i="1"/>
  <c r="O60" i="1"/>
  <c r="O61" i="1"/>
  <c r="O62" i="1"/>
  <c r="V62" i="1" s="1"/>
  <c r="O63" i="1"/>
  <c r="O64" i="1"/>
  <c r="V64" i="1" s="1"/>
  <c r="O65" i="1"/>
  <c r="P65" i="1" s="1"/>
  <c r="O66" i="1"/>
  <c r="O67" i="1"/>
  <c r="O68" i="1"/>
  <c r="P68" i="1" s="1"/>
  <c r="O69" i="1"/>
  <c r="O70" i="1"/>
  <c r="P70" i="1" s="1"/>
  <c r="O71" i="1"/>
  <c r="O72" i="1"/>
  <c r="P72" i="1" s="1"/>
  <c r="O73" i="1"/>
  <c r="O74" i="1"/>
  <c r="O75" i="1"/>
  <c r="O76" i="1"/>
  <c r="P76" i="1" s="1"/>
  <c r="O77" i="1"/>
  <c r="O78" i="1"/>
  <c r="O79" i="1"/>
  <c r="O80" i="1"/>
  <c r="P80" i="1" s="1"/>
  <c r="O82" i="1"/>
  <c r="O83" i="1"/>
  <c r="O84" i="1"/>
  <c r="P84" i="1" s="1"/>
  <c r="O85" i="1"/>
  <c r="P85" i="1" s="1"/>
  <c r="O86" i="1"/>
  <c r="O87" i="1"/>
  <c r="O88" i="1"/>
  <c r="W88" i="1" s="1"/>
  <c r="O89" i="1"/>
  <c r="O90" i="1"/>
  <c r="W90" i="1" s="1"/>
  <c r="O91" i="1"/>
  <c r="W91" i="1" s="1"/>
  <c r="O92" i="1"/>
  <c r="O93" i="1"/>
  <c r="W93" i="1" s="1"/>
  <c r="O94" i="1"/>
  <c r="W94" i="1" s="1"/>
  <c r="O95" i="1"/>
  <c r="O96" i="1"/>
  <c r="W96" i="1" s="1"/>
  <c r="O97" i="1"/>
  <c r="Q68" i="1" l="1"/>
  <c r="S68" i="1" s="1"/>
  <c r="AF68" i="1" s="1"/>
  <c r="Q15" i="1"/>
  <c r="S15" i="1" s="1"/>
  <c r="Q29" i="1"/>
  <c r="S29" i="1" s="1"/>
  <c r="AF29" i="1" s="1"/>
  <c r="P27" i="1"/>
  <c r="P58" i="1"/>
  <c r="P90" i="1"/>
  <c r="P93" i="1"/>
  <c r="P16" i="1"/>
  <c r="V39" i="1"/>
  <c r="P21" i="1"/>
  <c r="P81" i="1"/>
  <c r="P88" i="1"/>
  <c r="W97" i="1"/>
  <c r="W95" i="1"/>
  <c r="W89" i="1"/>
  <c r="P89" i="1"/>
  <c r="W87" i="1"/>
  <c r="P87" i="1"/>
  <c r="P83" i="1"/>
  <c r="P77" i="1"/>
  <c r="P75" i="1"/>
  <c r="P73" i="1"/>
  <c r="P71" i="1"/>
  <c r="P69" i="1"/>
  <c r="P67" i="1"/>
  <c r="P61" i="1"/>
  <c r="P53" i="1"/>
  <c r="P51" i="1"/>
  <c r="P49" i="1"/>
  <c r="P13" i="1"/>
  <c r="P9" i="1"/>
  <c r="P7" i="1"/>
  <c r="W92" i="1"/>
  <c r="P92" i="1"/>
  <c r="V86" i="1"/>
  <c r="V84" i="1"/>
  <c r="V80" i="1"/>
  <c r="V76" i="1"/>
  <c r="V72" i="1"/>
  <c r="V68" i="1"/>
  <c r="V54" i="1"/>
  <c r="V50" i="1"/>
  <c r="P46" i="1"/>
  <c r="P44" i="1"/>
  <c r="P42" i="1"/>
  <c r="P40" i="1"/>
  <c r="P38" i="1"/>
  <c r="P34" i="1"/>
  <c r="P32" i="1"/>
  <c r="P30" i="1"/>
  <c r="P26" i="1"/>
  <c r="P24" i="1"/>
  <c r="P52" i="1"/>
  <c r="P78" i="1"/>
  <c r="V18" i="1"/>
  <c r="V14" i="1"/>
  <c r="V12" i="1"/>
  <c r="V10" i="1"/>
  <c r="V8" i="1"/>
  <c r="V6" i="1"/>
  <c r="V63" i="1"/>
  <c r="V45" i="1"/>
  <c r="V43" i="1"/>
  <c r="V41" i="1"/>
  <c r="V37" i="1"/>
  <c r="V35" i="1"/>
  <c r="V33" i="1"/>
  <c r="V31" i="1"/>
  <c r="V29" i="1"/>
  <c r="V25" i="1"/>
  <c r="V23" i="1"/>
  <c r="V97" i="1"/>
  <c r="V91" i="1"/>
  <c r="V96" i="1"/>
  <c r="V94" i="1"/>
  <c r="V92" i="1"/>
  <c r="W85" i="1"/>
  <c r="W83" i="1"/>
  <c r="W81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2" i="1"/>
  <c r="W10" i="1"/>
  <c r="W8" i="1"/>
  <c r="W86" i="1"/>
  <c r="W84" i="1"/>
  <c r="W82" i="1"/>
  <c r="W80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1" i="1"/>
  <c r="W9" i="1"/>
  <c r="W7" i="1"/>
  <c r="W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F15" i="1" l="1"/>
  <c r="Q40" i="1"/>
  <c r="S40" i="1" s="1"/>
  <c r="AF40" i="1" s="1"/>
  <c r="Q46" i="1"/>
  <c r="S46" i="1" s="1"/>
  <c r="AF46" i="1" s="1"/>
  <c r="V58" i="1"/>
  <c r="V27" i="1"/>
  <c r="V81" i="1"/>
  <c r="V16" i="1"/>
  <c r="V93" i="1"/>
  <c r="V21" i="1"/>
  <c r="P5" i="1"/>
  <c r="V87" i="1"/>
  <c r="V88" i="1"/>
  <c r="V90" i="1"/>
  <c r="V70" i="1"/>
  <c r="V95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78" i="1"/>
  <c r="V66" i="1"/>
  <c r="V74" i="1"/>
  <c r="V82" i="1"/>
  <c r="V89" i="1"/>
  <c r="V48" i="1"/>
  <c r="V52" i="1"/>
  <c r="V56" i="1"/>
  <c r="V60" i="1"/>
  <c r="V7" i="1"/>
  <c r="V9" i="1"/>
  <c r="V11" i="1"/>
  <c r="V13" i="1"/>
  <c r="V15" i="1"/>
  <c r="V17" i="1"/>
  <c r="V19" i="1"/>
  <c r="V49" i="1"/>
  <c r="V51" i="1"/>
  <c r="V53" i="1"/>
  <c r="V55" i="1"/>
  <c r="V57" i="1"/>
  <c r="V59" i="1"/>
  <c r="V61" i="1"/>
  <c r="V65" i="1"/>
  <c r="V67" i="1"/>
  <c r="V69" i="1"/>
  <c r="V71" i="1"/>
  <c r="V73" i="1"/>
  <c r="V75" i="1"/>
  <c r="V77" i="1"/>
  <c r="V79" i="1"/>
  <c r="V83" i="1"/>
  <c r="V85" i="1"/>
  <c r="K5" i="1"/>
  <c r="S5" i="1" l="1"/>
  <c r="AF5" i="1"/>
  <c r="AE5" i="1"/>
  <c r="Q5" i="1"/>
</calcChain>
</file>

<file path=xl/sharedStrings.xml><?xml version="1.0" encoding="utf-8"?>
<sst xmlns="http://schemas.openxmlformats.org/spreadsheetml/2006/main" count="353" uniqueCount="144">
  <si>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</si>
  <si>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</si>
  <si>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</si>
  <si>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</si>
  <si>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</si>
  <si>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</si>
  <si>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</si>
  <si>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</si>
  <si>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</si>
  <si>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</si>
  <si>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</si>
  <si>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</si>
  <si>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</si>
  <si>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</si>
  <si>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</si>
  <si>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</si>
  <si>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</si>
  <si>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</si>
  <si>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</si>
  <si>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</si>
  <si>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</si>
  <si>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</si>
  <si>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</si>
  <si>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</si>
  <si>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</si>
  <si>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</si>
  <si>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</si>
  <si>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</si>
  <si>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</si>
  <si>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</si>
  <si>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</si>
  <si>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>сети</t>
  </si>
  <si>
    <t xml:space="preserve"> 284  Сосиски Молокуши миникушай ТМ Вязанка, 0.45кг, ПОКОМ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</si>
  <si>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</si>
  <si>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</si>
  <si>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</si>
  <si>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</si>
  <si>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</si>
  <si>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</si>
  <si>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</si>
  <si>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</si>
  <si>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>нужно увеличить продажи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</si>
  <si>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</si>
  <si>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</si>
  <si>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</si>
  <si>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</si>
  <si>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</si>
  <si>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</si>
  <si>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</si>
  <si>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</si>
  <si>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</si>
  <si>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</si>
  <si>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</si>
  <si>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</si>
  <si>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</si>
  <si>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</si>
  <si>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</si>
  <si>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</si>
  <si>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</si>
  <si>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</si>
  <si>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</si>
  <si>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</si>
  <si>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</si>
  <si>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</si>
  <si>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</si>
  <si>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</si>
  <si>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</si>
  <si>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</si>
  <si>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</si>
  <si>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</si>
  <si>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</si>
  <si>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</si>
  <si>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</si>
  <si>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</si>
  <si>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</si>
  <si>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</si>
  <si>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</si>
  <si>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</si>
  <si>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</si>
  <si>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</si>
  <si>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</si>
  <si>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</si>
  <si>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</si>
  <si>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</si>
  <si>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</si>
  <si>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</si>
  <si>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</si>
  <si>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</si>
  <si>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</si>
  <si>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</si>
  <si>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</si>
  <si>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</si>
  <si>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</si>
  <si>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</si>
  <si>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</si>
  <si>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</si>
  <si>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</si>
  <si>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</si>
  <si>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</si>
  <si>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</si>
  <si>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</si>
  <si>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</si>
  <si>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</si>
  <si>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</si>
  <si>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</si>
  <si>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</si>
  <si>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</si>
  <si>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</si>
  <si>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</si>
  <si>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</si>
  <si>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</si>
  <si>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</si>
  <si>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</si>
  <si>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</si>
  <si>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</si>
  <si>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</si>
  <si>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</si>
  <si>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</si>
  <si>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</si>
  <si>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</si>
  <si>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</si>
  <si>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</si>
  <si>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</si>
  <si>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</si>
  <si>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</si>
  <si>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</si>
  <si>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</si>
  <si>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</si>
  <si>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</si>
  <si>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458 Колбаса Балыкбургская ТМ Баварушка с мраморным балыком в оболочке черева в вакуу 0,11 кг.  Поком</t>
  </si>
  <si>
    <t>484 Колбаса Филедворская ТМ Стародворье в оболочке полиамид 0,4 кг.  Поком</t>
  </si>
  <si>
    <t>новинка</t>
  </si>
  <si>
    <t>494 Ветчина Балыкбургская ТМ Баварушка с мраморным балыком в вакуумн упаковке 0,1 кг нарезка.  Поком</t>
  </si>
  <si>
    <t>05,06,</t>
  </si>
  <si>
    <t>нет</t>
  </si>
  <si>
    <t>слабая реализация</t>
  </si>
  <si>
    <t>хорошая реализация, пользуется спросом, на остатках 0 14дней</t>
  </si>
  <si>
    <t>итого</t>
  </si>
  <si>
    <t>06,06,24 филиал обнулил</t>
  </si>
  <si>
    <t>новинка / 06,06,24 филиал обнулил</t>
  </si>
  <si>
    <t>заказ</t>
  </si>
  <si>
    <t>08,06,(1)</t>
  </si>
  <si>
    <t>08,06,(2)</t>
  </si>
  <si>
    <t>нет в бланке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</si>
</sst>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4" sqref="U1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85546875" style="8" customWidth="1"/>
    <col min="8" max="8" width="4.85546875" customWidth="1"/>
    <col min="9" max="9" width="10.85546875" customWidth="1"/>
    <col min="10" max="11" width="6.5703125" customWidth="1"/>
    <col min="12" max="12" width="3.28515625" customWidth="1"/>
    <col min="13" max="13" width="1" customWidth="1"/>
    <col min="14" max="14" width="4.5703125" customWidth="1"/>
    <col min="15" max="20" width="6.5703125" customWidth="1"/>
    <col min="21" max="21" width="21.28515625" customWidth="1"/>
    <col min="22" max="23" width="5" customWidth="1"/>
    <col min="24" max="29" width="6.28515625" customWidth="1"/>
    <col min="30" max="30" width="25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6" t="s">
        <v>137</v>
      </c>
      <c r="R3" s="26" t="s">
        <v>140</v>
      </c>
      <c r="S3" s="26" t="s">
        <v>140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133</v>
      </c>
      <c r="P4" s="1"/>
      <c r="Q4" s="1"/>
      <c r="R4" s="1" t="s">
        <v>141</v>
      </c>
      <c r="S4" s="1" t="s">
        <v>142</v>
      </c>
      <c r="T4" s="1"/>
      <c r="U4" s="1"/>
      <c r="V4" s="1"/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 t="s">
        <v>141</v>
      </c>
      <c r="AF4" s="1" t="s">
        <v>142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SUM(E6:E461)</f>
        <v>47987.171999999991</v>
      </c>
      <c r="F5" s="4">
        <f>SUM(F6:F461)</f>
        <v>58122.915000000001</v>
      </c>
      <c r="G5" s="6"/>
      <c r="H5" s="1"/>
      <c r="I5" s="1"/>
      <c r="J5" s="4">
        <f t="shared" ref="J5:T5" si="0">SUM(J6:J461)</f>
        <v>46027.42</v>
      </c>
      <c r="K5" s="4">
        <f t="shared" si="0"/>
        <v>1959.7520000000004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9597.4344000000001</v>
      </c>
      <c r="P5" s="4">
        <f t="shared" si="0"/>
        <v>31290.579999999991</v>
      </c>
      <c r="Q5" s="4">
        <f t="shared" si="0"/>
        <v>28902.748</v>
      </c>
      <c r="R5" s="4">
        <f t="shared" si="0"/>
        <v>11300</v>
      </c>
      <c r="S5" s="4">
        <f t="shared" si="0"/>
        <v>17602.748</v>
      </c>
      <c r="T5" s="4">
        <f t="shared" si="0"/>
        <v>300</v>
      </c>
      <c r="U5" s="1"/>
      <c r="V5" s="1"/>
      <c r="W5" s="1"/>
      <c r="X5" s="4">
        <f t="shared" ref="X5:AC5" si="1">SUM(X6:X461)</f>
        <v>7606.1070000000009</v>
      </c>
      <c r="Y5" s="4">
        <f t="shared" si="1"/>
        <v>9158.0016000000014</v>
      </c>
      <c r="Z5" s="4">
        <f t="shared" si="1"/>
        <v>9257.7045999999991</v>
      </c>
      <c r="AA5" s="4">
        <f t="shared" si="1"/>
        <v>8448.4003999999968</v>
      </c>
      <c r="AB5" s="4">
        <f t="shared" si="1"/>
        <v>7454.278199999997</v>
      </c>
      <c r="AC5" s="4">
        <f t="shared" si="1"/>
        <v>7728.0967999999975</v>
      </c>
      <c r="AD5" s="1"/>
      <c r="AE5" s="4">
        <f>SUM(AE6:AE461)</f>
        <v>11300</v>
      </c>
      <c r="AF5" s="4">
        <f>SUM(AF6:AF461)</f>
        <v>11518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32</v>
      </c>
      <c r="B6" s="1" t="s">
        <v>29</v>
      </c>
      <c r="C6" s="1">
        <v>151</v>
      </c>
      <c r="D6" s="1">
        <v>1102</v>
      </c>
      <c r="E6" s="1">
        <v>800</v>
      </c>
      <c r="F6" s="1">
        <v>381</v>
      </c>
      <c r="G6" s="6">
        <v>0.45</v>
      </c>
      <c r="H6" s="1">
        <v>45</v>
      </c>
      <c r="I6" s="1" t="s">
        <v>30</v>
      </c>
      <c r="J6" s="1">
        <v>803</v>
      </c>
      <c r="K6" s="1">
        <f t="shared" ref="K6:K33" si="2">E6-J6</f>
        <v>-3</v>
      </c>
      <c r="L6" s="1"/>
      <c r="M6" s="1"/>
      <c r="N6" s="1"/>
      <c r="O6" s="1">
        <f t="shared" ref="O6:O66" si="3">E6/5</f>
        <v>160</v>
      </c>
      <c r="P6" s="5">
        <f>8*O6-F6</f>
        <v>899</v>
      </c>
      <c r="Q6" s="5">
        <v>850</v>
      </c>
      <c r="R6" s="5"/>
      <c r="S6" s="5">
        <f>Q6-R6</f>
        <v>850</v>
      </c>
      <c r="T6" s="5"/>
      <c r="U6" s="1"/>
      <c r="V6" s="1">
        <f t="shared" ref="V6:V66" si="4">(F6+P6)/O6</f>
        <v>8</v>
      </c>
      <c r="W6" s="1">
        <f t="shared" ref="W6:W66" si="5">F6/O6</f>
        <v>2.3812500000000001</v>
      </c>
      <c r="X6" s="1">
        <v>75.2</v>
      </c>
      <c r="Y6" s="1">
        <v>114</v>
      </c>
      <c r="Z6" s="1">
        <v>133.19999999999999</v>
      </c>
      <c r="AA6" s="1">
        <v>103</v>
      </c>
      <c r="AB6" s="1">
        <v>54</v>
      </c>
      <c r="AC6" s="1">
        <v>64.8</v>
      </c>
      <c r="AD6" s="1"/>
      <c r="AE6" s="1">
        <f>ROUND(R6*G6,0)</f>
        <v>0</v>
      </c>
      <c r="AF6" s="1">
        <f>ROUND(S6*G6,0)</f>
        <v>383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33</v>
      </c>
      <c r="B7" s="1" t="s">
        <v>34</v>
      </c>
      <c r="C7" s="1">
        <v>415.69799999999998</v>
      </c>
      <c r="D7" s="1">
        <v>1144.665</v>
      </c>
      <c r="E7" s="1">
        <v>733.95899999999995</v>
      </c>
      <c r="F7" s="1">
        <v>794.85400000000004</v>
      </c>
      <c r="G7" s="6">
        <v>1</v>
      </c>
      <c r="H7" s="1">
        <v>50</v>
      </c>
      <c r="I7" s="1" t="s">
        <v>30</v>
      </c>
      <c r="J7" s="1">
        <v>696.05</v>
      </c>
      <c r="K7" s="1">
        <f t="shared" si="2"/>
        <v>37.908999999999992</v>
      </c>
      <c r="L7" s="1"/>
      <c r="M7" s="1"/>
      <c r="N7" s="1"/>
      <c r="O7" s="1">
        <f t="shared" si="3"/>
        <v>146.79179999999999</v>
      </c>
      <c r="P7" s="5">
        <f t="shared" ref="P7:P18" si="6">10*O7-F7</f>
        <v>673.06399999999985</v>
      </c>
      <c r="Q7" s="5">
        <v>650</v>
      </c>
      <c r="R7" s="5">
        <v>500</v>
      </c>
      <c r="S7" s="5">
        <f t="shared" ref="S7:S19" si="7">Q7-R7</f>
        <v>150</v>
      </c>
      <c r="T7" s="5"/>
      <c r="U7" s="1"/>
      <c r="V7" s="1">
        <f t="shared" si="4"/>
        <v>10</v>
      </c>
      <c r="W7" s="1">
        <f t="shared" si="5"/>
        <v>5.4148392485138821</v>
      </c>
      <c r="X7" s="1">
        <v>82.646600000000007</v>
      </c>
      <c r="Y7" s="1">
        <v>93.511400000000009</v>
      </c>
      <c r="Z7" s="1">
        <v>145.1884</v>
      </c>
      <c r="AA7" s="1">
        <v>131.453</v>
      </c>
      <c r="AB7" s="1">
        <v>111.06319999999999</v>
      </c>
      <c r="AC7" s="1">
        <v>108.2796</v>
      </c>
      <c r="AD7" s="1"/>
      <c r="AE7" s="1">
        <f t="shared" ref="AE7:AE70" si="8">ROUND(R7*G7,0)</f>
        <v>500</v>
      </c>
      <c r="AF7" s="1">
        <f t="shared" ref="AF7:AF70" si="9">ROUND(S7*G7,0)</f>
        <v>150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75.072999999999993</v>
      </c>
      <c r="D8" s="1">
        <v>82.102999999999994</v>
      </c>
      <c r="E8" s="1">
        <v>84.903000000000006</v>
      </c>
      <c r="F8" s="1">
        <v>63.180999999999997</v>
      </c>
      <c r="G8" s="6">
        <v>1</v>
      </c>
      <c r="H8" s="1">
        <v>40</v>
      </c>
      <c r="I8" s="1" t="s">
        <v>30</v>
      </c>
      <c r="J8" s="1">
        <v>79.599999999999994</v>
      </c>
      <c r="K8" s="1">
        <f t="shared" si="2"/>
        <v>5.3030000000000115</v>
      </c>
      <c r="L8" s="1"/>
      <c r="M8" s="1"/>
      <c r="N8" s="1"/>
      <c r="O8" s="1">
        <f t="shared" si="3"/>
        <v>16.980600000000003</v>
      </c>
      <c r="P8" s="5">
        <f t="shared" si="6"/>
        <v>106.62500000000004</v>
      </c>
      <c r="Q8" s="5">
        <v>0</v>
      </c>
      <c r="R8" s="5"/>
      <c r="S8" s="5">
        <f t="shared" si="7"/>
        <v>0</v>
      </c>
      <c r="T8" s="5">
        <v>0</v>
      </c>
      <c r="U8" s="1" t="s">
        <v>135</v>
      </c>
      <c r="V8" s="1">
        <f t="shared" si="4"/>
        <v>10</v>
      </c>
      <c r="W8" s="1">
        <f t="shared" si="5"/>
        <v>3.7207754731870479</v>
      </c>
      <c r="X8" s="1">
        <v>15.415800000000001</v>
      </c>
      <c r="Y8" s="1">
        <v>17.672799999999999</v>
      </c>
      <c r="Z8" s="1">
        <v>18.756</v>
      </c>
      <c r="AA8" s="1">
        <v>18.267600000000002</v>
      </c>
      <c r="AB8" s="1">
        <v>25.819400000000002</v>
      </c>
      <c r="AC8" s="1">
        <v>26.619199999999999</v>
      </c>
      <c r="AD8" s="10" t="s">
        <v>138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81.844999999999999</v>
      </c>
      <c r="D9" s="1">
        <v>89.498999999999995</v>
      </c>
      <c r="E9" s="1">
        <v>80.754999999999995</v>
      </c>
      <c r="F9" s="1">
        <v>75.784999999999997</v>
      </c>
      <c r="G9" s="6">
        <v>1</v>
      </c>
      <c r="H9" s="1">
        <v>40</v>
      </c>
      <c r="I9" s="1" t="s">
        <v>30</v>
      </c>
      <c r="J9" s="1">
        <v>75.2</v>
      </c>
      <c r="K9" s="1">
        <f t="shared" si="2"/>
        <v>5.5549999999999926</v>
      </c>
      <c r="L9" s="1"/>
      <c r="M9" s="1"/>
      <c r="N9" s="1"/>
      <c r="O9" s="1">
        <f t="shared" si="3"/>
        <v>16.151</v>
      </c>
      <c r="P9" s="5">
        <f t="shared" si="6"/>
        <v>85.724999999999994</v>
      </c>
      <c r="Q9" s="5">
        <v>0</v>
      </c>
      <c r="R9" s="5"/>
      <c r="S9" s="5">
        <f t="shared" si="7"/>
        <v>0</v>
      </c>
      <c r="T9" s="5">
        <v>0</v>
      </c>
      <c r="U9" s="1" t="s">
        <v>135</v>
      </c>
      <c r="V9" s="1">
        <f t="shared" si="4"/>
        <v>10</v>
      </c>
      <c r="W9" s="1">
        <f t="shared" si="5"/>
        <v>4.6922791158442196</v>
      </c>
      <c r="X9" s="1">
        <v>5.3712</v>
      </c>
      <c r="Y9" s="1">
        <v>4.2978000000000014</v>
      </c>
      <c r="Z9" s="1">
        <v>8.3542000000000005</v>
      </c>
      <c r="AA9" s="1">
        <v>10</v>
      </c>
      <c r="AB9" s="1">
        <v>9.5549999999999997</v>
      </c>
      <c r="AC9" s="1">
        <v>8.4239999999999995</v>
      </c>
      <c r="AD9" s="10" t="s">
        <v>138</v>
      </c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75.739999999999995</v>
      </c>
      <c r="D10" s="1">
        <v>127.506</v>
      </c>
      <c r="E10" s="1">
        <v>72.998000000000005</v>
      </c>
      <c r="F10" s="1">
        <v>121.309</v>
      </c>
      <c r="G10" s="6">
        <v>1</v>
      </c>
      <c r="H10" s="1">
        <v>40</v>
      </c>
      <c r="I10" s="1" t="s">
        <v>30</v>
      </c>
      <c r="J10" s="1">
        <v>68.900000000000006</v>
      </c>
      <c r="K10" s="1">
        <f t="shared" si="2"/>
        <v>4.097999999999999</v>
      </c>
      <c r="L10" s="1"/>
      <c r="M10" s="1"/>
      <c r="N10" s="1"/>
      <c r="O10" s="1">
        <f t="shared" si="3"/>
        <v>14.599600000000001</v>
      </c>
      <c r="P10" s="5">
        <f t="shared" si="6"/>
        <v>24.687000000000012</v>
      </c>
      <c r="Q10" s="5">
        <v>0</v>
      </c>
      <c r="R10" s="5"/>
      <c r="S10" s="5">
        <f t="shared" si="7"/>
        <v>0</v>
      </c>
      <c r="T10" s="5">
        <v>0</v>
      </c>
      <c r="U10" s="1" t="s">
        <v>135</v>
      </c>
      <c r="V10" s="1">
        <f t="shared" si="4"/>
        <v>10</v>
      </c>
      <c r="W10" s="1">
        <f t="shared" si="5"/>
        <v>8.3090632620071769</v>
      </c>
      <c r="X10" s="1">
        <v>15.505000000000001</v>
      </c>
      <c r="Y10" s="1">
        <v>18.189</v>
      </c>
      <c r="Z10" s="1">
        <v>22.995799999999999</v>
      </c>
      <c r="AA10" s="1">
        <v>22.9268</v>
      </c>
      <c r="AB10" s="1">
        <v>23.276199999999999</v>
      </c>
      <c r="AC10" s="1">
        <v>24.135000000000002</v>
      </c>
      <c r="AD10" s="10" t="s">
        <v>138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38</v>
      </c>
      <c r="B11" s="1" t="s">
        <v>29</v>
      </c>
      <c r="C11" s="1">
        <v>834</v>
      </c>
      <c r="D11" s="1">
        <v>480</v>
      </c>
      <c r="E11" s="1">
        <v>698</v>
      </c>
      <c r="F11" s="1">
        <v>582</v>
      </c>
      <c r="G11" s="6">
        <v>0.45</v>
      </c>
      <c r="H11" s="1">
        <v>50</v>
      </c>
      <c r="I11" s="1" t="s">
        <v>30</v>
      </c>
      <c r="J11" s="1">
        <v>665</v>
      </c>
      <c r="K11" s="1">
        <f t="shared" si="2"/>
        <v>33</v>
      </c>
      <c r="L11" s="1"/>
      <c r="M11" s="1"/>
      <c r="N11" s="1"/>
      <c r="O11" s="1">
        <f t="shared" si="3"/>
        <v>139.6</v>
      </c>
      <c r="P11" s="5">
        <f>9*O11-F11</f>
        <v>674.39999999999986</v>
      </c>
      <c r="Q11" s="5">
        <v>650</v>
      </c>
      <c r="R11" s="5"/>
      <c r="S11" s="5">
        <f t="shared" si="7"/>
        <v>650</v>
      </c>
      <c r="T11" s="5"/>
      <c r="U11" s="1"/>
      <c r="V11" s="1">
        <f t="shared" si="4"/>
        <v>9</v>
      </c>
      <c r="W11" s="1">
        <f t="shared" si="5"/>
        <v>4.1690544412607453</v>
      </c>
      <c r="X11" s="1">
        <v>38.6</v>
      </c>
      <c r="Y11" s="1">
        <v>118.8</v>
      </c>
      <c r="Z11" s="1">
        <v>129.19999999999999</v>
      </c>
      <c r="AA11" s="1">
        <v>59.2</v>
      </c>
      <c r="AB11" s="1">
        <v>22.4</v>
      </c>
      <c r="AC11" s="1">
        <v>75.8</v>
      </c>
      <c r="AD11" s="10"/>
      <c r="AE11" s="1">
        <f t="shared" si="8"/>
        <v>0</v>
      </c>
      <c r="AF11" s="1">
        <f t="shared" si="9"/>
        <v>293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/>
      <c r="D12" s="1">
        <v>506.11900000000003</v>
      </c>
      <c r="E12" s="1">
        <v>167.62799999999999</v>
      </c>
      <c r="F12" s="1">
        <v>338.49099999999999</v>
      </c>
      <c r="G12" s="6">
        <v>1</v>
      </c>
      <c r="H12" s="1">
        <v>40</v>
      </c>
      <c r="I12" s="1" t="s">
        <v>30</v>
      </c>
      <c r="J12" s="1">
        <v>180.1</v>
      </c>
      <c r="K12" s="1">
        <f t="shared" si="2"/>
        <v>-12.472000000000008</v>
      </c>
      <c r="L12" s="1"/>
      <c r="M12" s="1"/>
      <c r="N12" s="1"/>
      <c r="O12" s="1">
        <f t="shared" si="3"/>
        <v>33.525599999999997</v>
      </c>
      <c r="P12" s="5"/>
      <c r="Q12" s="5">
        <f t="shared" ref="Q12:Q17" si="10">P12</f>
        <v>0</v>
      </c>
      <c r="R12" s="5"/>
      <c r="S12" s="5">
        <f t="shared" si="7"/>
        <v>0</v>
      </c>
      <c r="T12" s="5"/>
      <c r="U12" s="1"/>
      <c r="V12" s="1">
        <f t="shared" si="4"/>
        <v>10.096493425919299</v>
      </c>
      <c r="W12" s="1">
        <f t="shared" si="5"/>
        <v>10.096493425919299</v>
      </c>
      <c r="X12" s="1">
        <v>30.311</v>
      </c>
      <c r="Y12" s="1">
        <v>34.652000000000001</v>
      </c>
      <c r="Z12" s="1">
        <v>58.774199999999993</v>
      </c>
      <c r="AA12" s="1">
        <v>57.734000000000002</v>
      </c>
      <c r="AB12" s="1">
        <v>44.833799999999997</v>
      </c>
      <c r="AC12" s="1">
        <v>46.401400000000002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40</v>
      </c>
      <c r="B13" s="1" t="s">
        <v>34</v>
      </c>
      <c r="C13" s="1">
        <v>128.483</v>
      </c>
      <c r="D13" s="1">
        <v>303.52100000000002</v>
      </c>
      <c r="E13" s="1">
        <v>203.86600000000001</v>
      </c>
      <c r="F13" s="1">
        <v>216.881</v>
      </c>
      <c r="G13" s="6">
        <v>1</v>
      </c>
      <c r="H13" s="1">
        <v>50</v>
      </c>
      <c r="I13" s="1" t="s">
        <v>30</v>
      </c>
      <c r="J13" s="1">
        <v>194.8</v>
      </c>
      <c r="K13" s="1">
        <f t="shared" si="2"/>
        <v>9.0660000000000025</v>
      </c>
      <c r="L13" s="1"/>
      <c r="M13" s="1"/>
      <c r="N13" s="1"/>
      <c r="O13" s="1">
        <f t="shared" si="3"/>
        <v>40.773200000000003</v>
      </c>
      <c r="P13" s="5">
        <f t="shared" si="6"/>
        <v>190.85100000000003</v>
      </c>
      <c r="Q13" s="5">
        <v>180</v>
      </c>
      <c r="R13" s="5"/>
      <c r="S13" s="5">
        <f t="shared" si="7"/>
        <v>180</v>
      </c>
      <c r="T13" s="5"/>
      <c r="U13" s="1"/>
      <c r="V13" s="1">
        <f t="shared" si="4"/>
        <v>10</v>
      </c>
      <c r="W13" s="1">
        <f t="shared" si="5"/>
        <v>5.3192047717618429</v>
      </c>
      <c r="X13" s="1">
        <v>29.856000000000002</v>
      </c>
      <c r="Y13" s="1">
        <v>25.707599999999999</v>
      </c>
      <c r="Z13" s="1">
        <v>23.2272</v>
      </c>
      <c r="AA13" s="1">
        <v>14.053800000000001</v>
      </c>
      <c r="AB13" s="1">
        <v>18.675999999999998</v>
      </c>
      <c r="AC13" s="1">
        <v>25.441600000000001</v>
      </c>
      <c r="AD13" s="1"/>
      <c r="AE13" s="1">
        <f t="shared" si="8"/>
        <v>0</v>
      </c>
      <c r="AF13" s="1">
        <f t="shared" si="9"/>
        <v>180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42</v>
      </c>
      <c r="B14" s="1" t="s">
        <v>34</v>
      </c>
      <c r="C14" s="1">
        <v>105.178</v>
      </c>
      <c r="D14" s="1">
        <v>628.13599999999997</v>
      </c>
      <c r="E14" s="1">
        <v>255.95099999999999</v>
      </c>
      <c r="F14" s="1">
        <v>441.37700000000001</v>
      </c>
      <c r="G14" s="6">
        <v>1</v>
      </c>
      <c r="H14" s="1">
        <v>40</v>
      </c>
      <c r="I14" s="1" t="s">
        <v>30</v>
      </c>
      <c r="J14" s="1">
        <v>266.3</v>
      </c>
      <c r="K14" s="1">
        <f t="shared" si="2"/>
        <v>-10.349000000000018</v>
      </c>
      <c r="L14" s="1"/>
      <c r="M14" s="1"/>
      <c r="N14" s="1"/>
      <c r="O14" s="1">
        <f t="shared" si="3"/>
        <v>51.190199999999997</v>
      </c>
      <c r="P14" s="5">
        <f t="shared" si="6"/>
        <v>70.524999999999977</v>
      </c>
      <c r="Q14" s="5">
        <v>70</v>
      </c>
      <c r="R14" s="5"/>
      <c r="S14" s="5">
        <f t="shared" si="7"/>
        <v>70</v>
      </c>
      <c r="T14" s="5"/>
      <c r="U14" s="1"/>
      <c r="V14" s="1">
        <f t="shared" si="4"/>
        <v>10</v>
      </c>
      <c r="W14" s="1">
        <f t="shared" si="5"/>
        <v>8.6222948923817455</v>
      </c>
      <c r="X14" s="1">
        <v>56.165200000000013</v>
      </c>
      <c r="Y14" s="1">
        <v>65.452200000000005</v>
      </c>
      <c r="Z14" s="1">
        <v>68.795000000000002</v>
      </c>
      <c r="AA14" s="1">
        <v>68.09020000000001</v>
      </c>
      <c r="AB14" s="1">
        <v>57.7438</v>
      </c>
      <c r="AC14" s="1">
        <v>57.675600000000003</v>
      </c>
      <c r="AD14" s="1"/>
      <c r="AE14" s="1">
        <f t="shared" si="8"/>
        <v>0</v>
      </c>
      <c r="AF14" s="1">
        <f t="shared" si="9"/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43</v>
      </c>
      <c r="B15" s="1" t="s">
        <v>29</v>
      </c>
      <c r="C15" s="1">
        <v>294</v>
      </c>
      <c r="D15" s="1"/>
      <c r="E15" s="1">
        <v>110</v>
      </c>
      <c r="F15" s="1">
        <v>184</v>
      </c>
      <c r="G15" s="6">
        <v>0.6</v>
      </c>
      <c r="H15" s="1">
        <v>55</v>
      </c>
      <c r="I15" s="1" t="s">
        <v>30</v>
      </c>
      <c r="J15" s="1">
        <v>116</v>
      </c>
      <c r="K15" s="1">
        <f t="shared" si="2"/>
        <v>-6</v>
      </c>
      <c r="L15" s="1"/>
      <c r="M15" s="1"/>
      <c r="N15" s="1"/>
      <c r="O15" s="1">
        <f t="shared" si="3"/>
        <v>22</v>
      </c>
      <c r="P15" s="5">
        <f>9*O15-F15</f>
        <v>14</v>
      </c>
      <c r="Q15" s="5">
        <f t="shared" si="10"/>
        <v>14</v>
      </c>
      <c r="R15" s="5"/>
      <c r="S15" s="5">
        <f t="shared" si="7"/>
        <v>14</v>
      </c>
      <c r="T15" s="5"/>
      <c r="U15" s="1"/>
      <c r="V15" s="1">
        <f t="shared" si="4"/>
        <v>9</v>
      </c>
      <c r="W15" s="1">
        <f t="shared" si="5"/>
        <v>8.3636363636363633</v>
      </c>
      <c r="X15" s="1">
        <v>0</v>
      </c>
      <c r="Y15" s="1">
        <v>20.399999999999999</v>
      </c>
      <c r="Z15" s="1">
        <v>20.399999999999999</v>
      </c>
      <c r="AA15" s="1">
        <v>15.6</v>
      </c>
      <c r="AB15" s="1">
        <v>15.6</v>
      </c>
      <c r="AC15" s="1">
        <v>19.399999999999999</v>
      </c>
      <c r="AD15" s="1"/>
      <c r="AE15" s="1">
        <f t="shared" si="8"/>
        <v>0</v>
      </c>
      <c r="AF15" s="1">
        <f t="shared" si="9"/>
        <v>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44</v>
      </c>
      <c r="B16" s="1" t="s">
        <v>29</v>
      </c>
      <c r="C16" s="1">
        <v>112</v>
      </c>
      <c r="D16" s="1">
        <v>630</v>
      </c>
      <c r="E16" s="1">
        <v>438</v>
      </c>
      <c r="F16" s="1">
        <v>270</v>
      </c>
      <c r="G16" s="6">
        <v>0.37</v>
      </c>
      <c r="H16" s="1">
        <v>50</v>
      </c>
      <c r="I16" s="1" t="s">
        <v>30</v>
      </c>
      <c r="J16" s="1">
        <v>452</v>
      </c>
      <c r="K16" s="1">
        <f t="shared" si="2"/>
        <v>-14</v>
      </c>
      <c r="L16" s="1"/>
      <c r="M16" s="1"/>
      <c r="N16" s="1"/>
      <c r="O16" s="1">
        <f t="shared" si="3"/>
        <v>87.6</v>
      </c>
      <c r="P16" s="5">
        <f>9*O16-F16</f>
        <v>518.4</v>
      </c>
      <c r="Q16" s="5">
        <v>500</v>
      </c>
      <c r="R16" s="5"/>
      <c r="S16" s="5">
        <f t="shared" si="7"/>
        <v>500</v>
      </c>
      <c r="T16" s="5"/>
      <c r="U16" s="1"/>
      <c r="V16" s="1">
        <f t="shared" si="4"/>
        <v>9</v>
      </c>
      <c r="W16" s="1">
        <f t="shared" si="5"/>
        <v>3.0821917808219181</v>
      </c>
      <c r="X16" s="1">
        <v>45.2</v>
      </c>
      <c r="Y16" s="1">
        <v>69.2</v>
      </c>
      <c r="Z16" s="1">
        <v>76.2</v>
      </c>
      <c r="AA16" s="1">
        <v>66.400000000000006</v>
      </c>
      <c r="AB16" s="1">
        <v>61.4</v>
      </c>
      <c r="AC16" s="1">
        <v>66.400000000000006</v>
      </c>
      <c r="AD16" s="1"/>
      <c r="AE16" s="1">
        <f t="shared" si="8"/>
        <v>0</v>
      </c>
      <c r="AF16" s="1">
        <f t="shared" si="9"/>
        <v>185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45</v>
      </c>
      <c r="B17" s="1" t="s">
        <v>29</v>
      </c>
      <c r="C17" s="1"/>
      <c r="D17" s="1">
        <v>162</v>
      </c>
      <c r="E17" s="1">
        <v>34</v>
      </c>
      <c r="F17" s="1">
        <v>128</v>
      </c>
      <c r="G17" s="6">
        <v>0.4</v>
      </c>
      <c r="H17" s="1">
        <v>30</v>
      </c>
      <c r="I17" s="1" t="s">
        <v>30</v>
      </c>
      <c r="J17" s="1">
        <v>76</v>
      </c>
      <c r="K17" s="1">
        <f t="shared" si="2"/>
        <v>-42</v>
      </c>
      <c r="L17" s="1"/>
      <c r="M17" s="1"/>
      <c r="N17" s="1"/>
      <c r="O17" s="1">
        <f t="shared" si="3"/>
        <v>6.8</v>
      </c>
      <c r="P17" s="5"/>
      <c r="Q17" s="5">
        <f t="shared" si="10"/>
        <v>0</v>
      </c>
      <c r="R17" s="5"/>
      <c r="S17" s="5">
        <f t="shared" si="7"/>
        <v>0</v>
      </c>
      <c r="T17" s="5"/>
      <c r="U17" s="1"/>
      <c r="V17" s="1">
        <f t="shared" si="4"/>
        <v>18.823529411764707</v>
      </c>
      <c r="W17" s="1">
        <f t="shared" si="5"/>
        <v>18.823529411764707</v>
      </c>
      <c r="X17" s="1">
        <v>0</v>
      </c>
      <c r="Y17" s="1">
        <v>17.8</v>
      </c>
      <c r="Z17" s="1">
        <v>21.6</v>
      </c>
      <c r="AA17" s="1">
        <v>4.2</v>
      </c>
      <c r="AB17" s="1">
        <v>1.2</v>
      </c>
      <c r="AC17" s="1">
        <v>2.2000000000000002</v>
      </c>
      <c r="AD17" s="1"/>
      <c r="AE17" s="1">
        <f t="shared" si="8"/>
        <v>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46</v>
      </c>
      <c r="B18" s="1" t="s">
        <v>29</v>
      </c>
      <c r="C18" s="1">
        <v>206</v>
      </c>
      <c r="D18" s="1">
        <v>534</v>
      </c>
      <c r="E18" s="1">
        <v>356</v>
      </c>
      <c r="F18" s="1">
        <v>360</v>
      </c>
      <c r="G18" s="6">
        <v>0.6</v>
      </c>
      <c r="H18" s="1">
        <v>55</v>
      </c>
      <c r="I18" s="1" t="s">
        <v>30</v>
      </c>
      <c r="J18" s="1">
        <v>367</v>
      </c>
      <c r="K18" s="1">
        <f t="shared" si="2"/>
        <v>-11</v>
      </c>
      <c r="L18" s="1"/>
      <c r="M18" s="1"/>
      <c r="N18" s="1"/>
      <c r="O18" s="1">
        <f t="shared" si="3"/>
        <v>71.2</v>
      </c>
      <c r="P18" s="5">
        <f t="shared" si="6"/>
        <v>352</v>
      </c>
      <c r="Q18" s="5">
        <v>340</v>
      </c>
      <c r="R18" s="5"/>
      <c r="S18" s="5">
        <f t="shared" si="7"/>
        <v>340</v>
      </c>
      <c r="T18" s="5"/>
      <c r="U18" s="1"/>
      <c r="V18" s="1">
        <f t="shared" si="4"/>
        <v>10</v>
      </c>
      <c r="W18" s="1">
        <f t="shared" si="5"/>
        <v>5.0561797752808983</v>
      </c>
      <c r="X18" s="1">
        <v>48.4</v>
      </c>
      <c r="Y18" s="1">
        <v>50.4</v>
      </c>
      <c r="Z18" s="1">
        <v>73.2</v>
      </c>
      <c r="AA18" s="1">
        <v>64.2</v>
      </c>
      <c r="AB18" s="1">
        <v>59.6</v>
      </c>
      <c r="AC18" s="1">
        <v>59.6</v>
      </c>
      <c r="AD18" s="1" t="s">
        <v>31</v>
      </c>
      <c r="AE18" s="1">
        <f t="shared" si="8"/>
        <v>0</v>
      </c>
      <c r="AF18" s="1">
        <f t="shared" si="9"/>
        <v>204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47</v>
      </c>
      <c r="B19" s="1" t="s">
        <v>29</v>
      </c>
      <c r="C19" s="1">
        <v>174</v>
      </c>
      <c r="D19" s="1">
        <v>144</v>
      </c>
      <c r="E19" s="1">
        <v>198</v>
      </c>
      <c r="F19" s="1">
        <v>100</v>
      </c>
      <c r="G19" s="6">
        <v>0.4</v>
      </c>
      <c r="H19" s="1">
        <v>50</v>
      </c>
      <c r="I19" s="1" t="s">
        <v>30</v>
      </c>
      <c r="J19" s="1">
        <v>196</v>
      </c>
      <c r="K19" s="1">
        <f t="shared" si="2"/>
        <v>2</v>
      </c>
      <c r="L19" s="1"/>
      <c r="M19" s="1"/>
      <c r="N19" s="1"/>
      <c r="O19" s="1">
        <f t="shared" si="3"/>
        <v>39.6</v>
      </c>
      <c r="P19" s="5">
        <f>8*O19-F19</f>
        <v>216.8</v>
      </c>
      <c r="Q19" s="5">
        <v>200</v>
      </c>
      <c r="R19" s="5"/>
      <c r="S19" s="5">
        <f t="shared" si="7"/>
        <v>200</v>
      </c>
      <c r="T19" s="5"/>
      <c r="U19" s="1"/>
      <c r="V19" s="1">
        <f t="shared" si="4"/>
        <v>8</v>
      </c>
      <c r="W19" s="1">
        <f t="shared" si="5"/>
        <v>2.5252525252525251</v>
      </c>
      <c r="X19" s="1">
        <v>11.6</v>
      </c>
      <c r="Y19" s="1">
        <v>29.8</v>
      </c>
      <c r="Z19" s="1">
        <v>30.6</v>
      </c>
      <c r="AA19" s="1">
        <v>21.8</v>
      </c>
      <c r="AB19" s="1">
        <v>16.600000000000001</v>
      </c>
      <c r="AC19" s="1">
        <v>20</v>
      </c>
      <c r="AD19" s="1"/>
      <c r="AE19" s="1">
        <f t="shared" si="8"/>
        <v>0</v>
      </c>
      <c r="AF19" s="1">
        <f t="shared" si="9"/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48</v>
      </c>
      <c r="B20" s="14" t="s">
        <v>29</v>
      </c>
      <c r="C20" s="14">
        <v>9</v>
      </c>
      <c r="D20" s="14">
        <v>1</v>
      </c>
      <c r="E20" s="14">
        <v>1</v>
      </c>
      <c r="F20" s="14"/>
      <c r="G20" s="15">
        <v>0</v>
      </c>
      <c r="H20" s="14" t="e">
        <v>#N/A</v>
      </c>
      <c r="I20" s="14" t="s">
        <v>77</v>
      </c>
      <c r="J20" s="14">
        <v>1</v>
      </c>
      <c r="K20" s="14">
        <f t="shared" si="2"/>
        <v>0</v>
      </c>
      <c r="L20" s="14"/>
      <c r="M20" s="14"/>
      <c r="N20" s="14"/>
      <c r="O20" s="14">
        <f t="shared" si="3"/>
        <v>0.2</v>
      </c>
      <c r="P20" s="16"/>
      <c r="Q20" s="16"/>
      <c r="R20" s="16"/>
      <c r="S20" s="16"/>
      <c r="T20" s="16"/>
      <c r="U20" s="14"/>
      <c r="V20" s="14">
        <f t="shared" si="4"/>
        <v>0</v>
      </c>
      <c r="W20" s="14">
        <f t="shared" si="5"/>
        <v>0</v>
      </c>
      <c r="X20" s="14">
        <v>2.6</v>
      </c>
      <c r="Y20" s="14">
        <v>5.2</v>
      </c>
      <c r="Z20" s="14">
        <v>3.2</v>
      </c>
      <c r="AA20" s="14">
        <v>1.8</v>
      </c>
      <c r="AB20" s="14">
        <v>3.6</v>
      </c>
      <c r="AC20" s="14">
        <v>2.4</v>
      </c>
      <c r="AD20" s="14" t="s">
        <v>123</v>
      </c>
      <c r="AE20" s="14">
        <f t="shared" si="8"/>
        <v>0</v>
      </c>
      <c r="AF20" s="14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49</v>
      </c>
      <c r="B21" s="1" t="s">
        <v>29</v>
      </c>
      <c r="C21" s="1"/>
      <c r="D21" s="1">
        <v>60</v>
      </c>
      <c r="E21" s="1">
        <v>59</v>
      </c>
      <c r="F21" s="1"/>
      <c r="G21" s="6">
        <v>0.06</v>
      </c>
      <c r="H21" s="1">
        <v>60</v>
      </c>
      <c r="I21" s="1" t="s">
        <v>30</v>
      </c>
      <c r="J21" s="1">
        <v>66</v>
      </c>
      <c r="K21" s="1">
        <f t="shared" si="2"/>
        <v>-7</v>
      </c>
      <c r="L21" s="1"/>
      <c r="M21" s="1"/>
      <c r="N21" s="1"/>
      <c r="O21" s="1">
        <f t="shared" si="3"/>
        <v>11.8</v>
      </c>
      <c r="P21" s="5">
        <f>6*O21-F21</f>
        <v>70.800000000000011</v>
      </c>
      <c r="Q21" s="5">
        <v>70</v>
      </c>
      <c r="R21" s="5"/>
      <c r="S21" s="5">
        <f t="shared" ref="S21:S46" si="11">Q21-R21</f>
        <v>70</v>
      </c>
      <c r="T21" s="5"/>
      <c r="U21" s="1"/>
      <c r="V21" s="1">
        <f t="shared" si="4"/>
        <v>6.0000000000000009</v>
      </c>
      <c r="W21" s="1">
        <f t="shared" si="5"/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131</v>
      </c>
      <c r="AE21" s="1">
        <f t="shared" si="8"/>
        <v>0</v>
      </c>
      <c r="AF21" s="1">
        <f t="shared" si="9"/>
        <v>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50</v>
      </c>
      <c r="B22" s="1" t="s">
        <v>29</v>
      </c>
      <c r="C22" s="1">
        <v>10</v>
      </c>
      <c r="D22" s="1">
        <v>180</v>
      </c>
      <c r="E22" s="1">
        <v>63</v>
      </c>
      <c r="F22" s="1">
        <v>120</v>
      </c>
      <c r="G22" s="6">
        <v>0.15</v>
      </c>
      <c r="H22" s="1">
        <v>60</v>
      </c>
      <c r="I22" s="1" t="s">
        <v>30</v>
      </c>
      <c r="J22" s="1">
        <v>104</v>
      </c>
      <c r="K22" s="1">
        <f t="shared" si="2"/>
        <v>-41</v>
      </c>
      <c r="L22" s="1"/>
      <c r="M22" s="1"/>
      <c r="N22" s="1"/>
      <c r="O22" s="1">
        <f t="shared" si="3"/>
        <v>12.6</v>
      </c>
      <c r="P22" s="5"/>
      <c r="Q22" s="5">
        <f t="shared" ref="Q22:Q46" si="12">P22</f>
        <v>0</v>
      </c>
      <c r="R22" s="5"/>
      <c r="S22" s="5">
        <f t="shared" si="11"/>
        <v>0</v>
      </c>
      <c r="T22" s="5"/>
      <c r="U22" s="1"/>
      <c r="V22" s="1">
        <f t="shared" si="4"/>
        <v>9.5238095238095237</v>
      </c>
      <c r="W22" s="1">
        <f t="shared" si="5"/>
        <v>9.5238095238095237</v>
      </c>
      <c r="X22" s="1">
        <v>15.8</v>
      </c>
      <c r="Y22" s="1">
        <v>19.2</v>
      </c>
      <c r="Z22" s="1">
        <v>3.6</v>
      </c>
      <c r="AA22" s="1">
        <v>0</v>
      </c>
      <c r="AB22" s="1">
        <v>0</v>
      </c>
      <c r="AC22" s="1">
        <v>0</v>
      </c>
      <c r="AD22" s="1" t="s">
        <v>131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51</v>
      </c>
      <c r="B23" s="1" t="s">
        <v>34</v>
      </c>
      <c r="C23" s="1"/>
      <c r="D23" s="1">
        <v>153.06800000000001</v>
      </c>
      <c r="E23" s="1">
        <v>83.025999999999996</v>
      </c>
      <c r="F23" s="1">
        <v>69.319999999999993</v>
      </c>
      <c r="G23" s="6">
        <v>1</v>
      </c>
      <c r="H23" s="1">
        <v>55</v>
      </c>
      <c r="I23" s="1" t="s">
        <v>30</v>
      </c>
      <c r="J23" s="1">
        <v>88.9</v>
      </c>
      <c r="K23" s="1">
        <f t="shared" si="2"/>
        <v>-5.8740000000000094</v>
      </c>
      <c r="L23" s="1"/>
      <c r="M23" s="1"/>
      <c r="N23" s="1"/>
      <c r="O23" s="1">
        <f t="shared" si="3"/>
        <v>16.6052</v>
      </c>
      <c r="P23" s="5">
        <f t="shared" ref="P23:P46" si="13">10*O23-F23</f>
        <v>96.731999999999999</v>
      </c>
      <c r="Q23" s="5">
        <v>0</v>
      </c>
      <c r="R23" s="5"/>
      <c r="S23" s="5">
        <f t="shared" si="11"/>
        <v>0</v>
      </c>
      <c r="T23" s="5">
        <v>0</v>
      </c>
      <c r="U23" s="1" t="s">
        <v>135</v>
      </c>
      <c r="V23" s="1">
        <f t="shared" si="4"/>
        <v>10</v>
      </c>
      <c r="W23" s="1">
        <f t="shared" si="5"/>
        <v>4.1745959097150287</v>
      </c>
      <c r="X23" s="1">
        <v>16.545200000000001</v>
      </c>
      <c r="Y23" s="1">
        <v>18.146799999999999</v>
      </c>
      <c r="Z23" s="1">
        <v>12.9734</v>
      </c>
      <c r="AA23" s="1">
        <v>13.8222</v>
      </c>
      <c r="AB23" s="1">
        <v>11.559200000000001</v>
      </c>
      <c r="AC23" s="1">
        <v>18.5428</v>
      </c>
      <c r="AD23" s="10" t="s">
        <v>138</v>
      </c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52</v>
      </c>
      <c r="B24" s="1" t="s">
        <v>29</v>
      </c>
      <c r="C24" s="1">
        <v>50</v>
      </c>
      <c r="D24" s="1">
        <v>50</v>
      </c>
      <c r="E24" s="1">
        <v>44</v>
      </c>
      <c r="F24" s="1">
        <v>50</v>
      </c>
      <c r="G24" s="6">
        <v>0.4</v>
      </c>
      <c r="H24" s="1">
        <v>55</v>
      </c>
      <c r="I24" s="1" t="s">
        <v>30</v>
      </c>
      <c r="J24" s="1">
        <v>52</v>
      </c>
      <c r="K24" s="1">
        <f t="shared" si="2"/>
        <v>-8</v>
      </c>
      <c r="L24" s="1"/>
      <c r="M24" s="1"/>
      <c r="N24" s="1"/>
      <c r="O24" s="1">
        <f t="shared" si="3"/>
        <v>8.8000000000000007</v>
      </c>
      <c r="P24" s="5">
        <f t="shared" si="13"/>
        <v>38</v>
      </c>
      <c r="Q24" s="5">
        <v>0</v>
      </c>
      <c r="R24" s="5"/>
      <c r="S24" s="5">
        <f t="shared" si="11"/>
        <v>0</v>
      </c>
      <c r="T24" s="5">
        <v>0</v>
      </c>
      <c r="U24" s="1" t="s">
        <v>135</v>
      </c>
      <c r="V24" s="1">
        <f t="shared" si="4"/>
        <v>10</v>
      </c>
      <c r="W24" s="1">
        <f t="shared" si="5"/>
        <v>5.6818181818181817</v>
      </c>
      <c r="X24" s="1">
        <v>11.8</v>
      </c>
      <c r="Y24" s="1">
        <v>4</v>
      </c>
      <c r="Z24" s="1">
        <v>3.2</v>
      </c>
      <c r="AA24" s="1">
        <v>2.2000000000000002</v>
      </c>
      <c r="AB24" s="1">
        <v>1.6</v>
      </c>
      <c r="AC24" s="1">
        <v>2.2000000000000002</v>
      </c>
      <c r="AD24" s="10" t="s">
        <v>138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53</v>
      </c>
      <c r="B25" s="1" t="s">
        <v>34</v>
      </c>
      <c r="C25" s="1">
        <v>82.105999999999995</v>
      </c>
      <c r="D25" s="1">
        <v>450.71</v>
      </c>
      <c r="E25" s="1">
        <v>315.11200000000002</v>
      </c>
      <c r="F25" s="1">
        <v>194.029</v>
      </c>
      <c r="G25" s="6">
        <v>1</v>
      </c>
      <c r="H25" s="1">
        <v>55</v>
      </c>
      <c r="I25" s="1" t="s">
        <v>30</v>
      </c>
      <c r="J25" s="1">
        <v>375.9</v>
      </c>
      <c r="K25" s="1">
        <f t="shared" si="2"/>
        <v>-60.787999999999954</v>
      </c>
      <c r="L25" s="1"/>
      <c r="M25" s="1"/>
      <c r="N25" s="1"/>
      <c r="O25" s="1">
        <f t="shared" si="3"/>
        <v>63.022400000000005</v>
      </c>
      <c r="P25" s="5">
        <f>9*O25-F25</f>
        <v>373.1726000000001</v>
      </c>
      <c r="Q25" s="5">
        <v>200</v>
      </c>
      <c r="R25" s="5">
        <v>100</v>
      </c>
      <c r="S25" s="5">
        <f t="shared" si="11"/>
        <v>100</v>
      </c>
      <c r="T25" s="5">
        <v>200</v>
      </c>
      <c r="U25" s="1" t="s">
        <v>135</v>
      </c>
      <c r="V25" s="1">
        <f t="shared" si="4"/>
        <v>9.0000000000000018</v>
      </c>
      <c r="W25" s="1">
        <f t="shared" si="5"/>
        <v>3.0787307370077936</v>
      </c>
      <c r="X25" s="1">
        <v>42.058999999999997</v>
      </c>
      <c r="Y25" s="1">
        <v>41.13</v>
      </c>
      <c r="Z25" s="1">
        <v>42.900399999999998</v>
      </c>
      <c r="AA25" s="1">
        <v>41.768000000000001</v>
      </c>
      <c r="AB25" s="1">
        <v>42.793599999999998</v>
      </c>
      <c r="AC25" s="1">
        <v>53.760599999999997</v>
      </c>
      <c r="AD25" s="10"/>
      <c r="AE25" s="1">
        <f t="shared" si="8"/>
        <v>100</v>
      </c>
      <c r="AF25" s="1">
        <f t="shared" si="9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54</v>
      </c>
      <c r="B26" s="1" t="s">
        <v>34</v>
      </c>
      <c r="C26" s="1">
        <v>49.241999999999997</v>
      </c>
      <c r="D26" s="1">
        <v>543.05100000000004</v>
      </c>
      <c r="E26" s="1">
        <v>217.63</v>
      </c>
      <c r="F26" s="1">
        <v>341.08</v>
      </c>
      <c r="G26" s="6">
        <v>1</v>
      </c>
      <c r="H26" s="1">
        <v>50</v>
      </c>
      <c r="I26" s="1" t="s">
        <v>30</v>
      </c>
      <c r="J26" s="1">
        <v>257.3</v>
      </c>
      <c r="K26" s="1">
        <f t="shared" si="2"/>
        <v>-39.670000000000016</v>
      </c>
      <c r="L26" s="1"/>
      <c r="M26" s="1"/>
      <c r="N26" s="1"/>
      <c r="O26" s="1">
        <f t="shared" si="3"/>
        <v>43.525999999999996</v>
      </c>
      <c r="P26" s="5">
        <f t="shared" si="13"/>
        <v>94.18</v>
      </c>
      <c r="Q26" s="5">
        <v>90</v>
      </c>
      <c r="R26" s="5"/>
      <c r="S26" s="5">
        <f t="shared" si="11"/>
        <v>90</v>
      </c>
      <c r="T26" s="5"/>
      <c r="U26" s="1"/>
      <c r="V26" s="1">
        <f t="shared" si="4"/>
        <v>10</v>
      </c>
      <c r="W26" s="1">
        <f t="shared" si="5"/>
        <v>7.8362358130772414</v>
      </c>
      <c r="X26" s="1">
        <v>36.6126</v>
      </c>
      <c r="Y26" s="1">
        <v>54.536800000000007</v>
      </c>
      <c r="Z26" s="1">
        <v>56.654400000000003</v>
      </c>
      <c r="AA26" s="1">
        <v>41.618400000000001</v>
      </c>
      <c r="AB26" s="1">
        <v>47.177599999999998</v>
      </c>
      <c r="AC26" s="1">
        <v>48.252800000000001</v>
      </c>
      <c r="AD26" s="1"/>
      <c r="AE26" s="1">
        <f t="shared" si="8"/>
        <v>0</v>
      </c>
      <c r="AF26" s="1">
        <f t="shared" si="9"/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55</v>
      </c>
      <c r="B27" s="1" t="s">
        <v>29</v>
      </c>
      <c r="C27" s="1">
        <v>9</v>
      </c>
      <c r="D27" s="1">
        <v>43</v>
      </c>
      <c r="E27" s="1">
        <v>23</v>
      </c>
      <c r="F27" s="1">
        <v>21</v>
      </c>
      <c r="G27" s="6">
        <v>0.3</v>
      </c>
      <c r="H27" s="1">
        <v>30</v>
      </c>
      <c r="I27" s="1" t="s">
        <v>30</v>
      </c>
      <c r="J27" s="1">
        <v>29</v>
      </c>
      <c r="K27" s="1">
        <f t="shared" si="2"/>
        <v>-6</v>
      </c>
      <c r="L27" s="1"/>
      <c r="M27" s="1"/>
      <c r="N27" s="1"/>
      <c r="O27" s="1">
        <f t="shared" si="3"/>
        <v>4.5999999999999996</v>
      </c>
      <c r="P27" s="5">
        <f>9*O27-F27</f>
        <v>20.399999999999999</v>
      </c>
      <c r="Q27" s="5">
        <v>0</v>
      </c>
      <c r="R27" s="5"/>
      <c r="S27" s="5">
        <f t="shared" si="11"/>
        <v>0</v>
      </c>
      <c r="T27" s="5">
        <v>0</v>
      </c>
      <c r="U27" s="1" t="s">
        <v>135</v>
      </c>
      <c r="V27" s="1">
        <f t="shared" si="4"/>
        <v>9</v>
      </c>
      <c r="W27" s="1">
        <f t="shared" si="5"/>
        <v>4.5652173913043486</v>
      </c>
      <c r="X27" s="1">
        <v>2.6</v>
      </c>
      <c r="Y27" s="1">
        <v>3.8</v>
      </c>
      <c r="Z27" s="1">
        <v>3.4</v>
      </c>
      <c r="AA27" s="1">
        <v>2.4</v>
      </c>
      <c r="AB27" s="1">
        <v>2.4</v>
      </c>
      <c r="AC27" s="1">
        <v>2.2000000000000002</v>
      </c>
      <c r="AD27" s="10" t="s">
        <v>139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56</v>
      </c>
      <c r="B28" s="1" t="s">
        <v>29</v>
      </c>
      <c r="C28" s="1"/>
      <c r="D28" s="1">
        <v>54</v>
      </c>
      <c r="E28" s="1">
        <v>21</v>
      </c>
      <c r="F28" s="1">
        <v>33</v>
      </c>
      <c r="G28" s="6">
        <v>0.3</v>
      </c>
      <c r="H28" s="1">
        <v>30</v>
      </c>
      <c r="I28" s="1" t="s">
        <v>30</v>
      </c>
      <c r="J28" s="1">
        <v>24</v>
      </c>
      <c r="K28" s="1">
        <f t="shared" si="2"/>
        <v>-3</v>
      </c>
      <c r="L28" s="1"/>
      <c r="M28" s="1"/>
      <c r="N28" s="1"/>
      <c r="O28" s="1">
        <f t="shared" si="3"/>
        <v>4.2</v>
      </c>
      <c r="P28" s="5">
        <v>10</v>
      </c>
      <c r="Q28" s="5">
        <v>0</v>
      </c>
      <c r="R28" s="5"/>
      <c r="S28" s="5">
        <f t="shared" si="11"/>
        <v>0</v>
      </c>
      <c r="T28" s="5">
        <v>0</v>
      </c>
      <c r="U28" s="1" t="s">
        <v>135</v>
      </c>
      <c r="V28" s="1">
        <f t="shared" si="4"/>
        <v>10.238095238095237</v>
      </c>
      <c r="W28" s="1">
        <f t="shared" si="5"/>
        <v>7.8571428571428568</v>
      </c>
      <c r="X28" s="1">
        <v>0</v>
      </c>
      <c r="Y28" s="1">
        <v>1.6</v>
      </c>
      <c r="Z28" s="1">
        <v>5.2</v>
      </c>
      <c r="AA28" s="1">
        <v>3.8</v>
      </c>
      <c r="AB28" s="1">
        <v>0.8</v>
      </c>
      <c r="AC28" s="1">
        <v>0.6</v>
      </c>
      <c r="AD28" s="10" t="s">
        <v>138</v>
      </c>
      <c r="AE28" s="1">
        <f t="shared" si="8"/>
        <v>0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57</v>
      </c>
      <c r="B29" s="1" t="s">
        <v>34</v>
      </c>
      <c r="C29" s="1">
        <v>406.07499999999999</v>
      </c>
      <c r="D29" s="1">
        <v>3812.2150000000001</v>
      </c>
      <c r="E29" s="17">
        <f>1272.375+E47</f>
        <v>4061.4270000000001</v>
      </c>
      <c r="F29" s="1">
        <v>2877.0309999999999</v>
      </c>
      <c r="G29" s="6">
        <v>1</v>
      </c>
      <c r="H29" s="1">
        <v>60</v>
      </c>
      <c r="I29" s="1" t="s">
        <v>30</v>
      </c>
      <c r="J29" s="1">
        <v>1095</v>
      </c>
      <c r="K29" s="1">
        <f t="shared" si="2"/>
        <v>2966.4270000000001</v>
      </c>
      <c r="L29" s="1"/>
      <c r="M29" s="1"/>
      <c r="N29" s="1"/>
      <c r="O29" s="1">
        <f t="shared" si="3"/>
        <v>812.28539999999998</v>
      </c>
      <c r="P29" s="5">
        <f t="shared" si="13"/>
        <v>5245.8229999999994</v>
      </c>
      <c r="Q29" s="5">
        <f t="shared" si="12"/>
        <v>5245.8229999999994</v>
      </c>
      <c r="R29" s="5">
        <v>4000</v>
      </c>
      <c r="S29" s="5">
        <f t="shared" si="11"/>
        <v>1245.8229999999994</v>
      </c>
      <c r="T29" s="5"/>
      <c r="U29" s="1"/>
      <c r="V29" s="1">
        <f t="shared" si="4"/>
        <v>10</v>
      </c>
      <c r="W29" s="1">
        <f t="shared" si="5"/>
        <v>3.5418967274310238</v>
      </c>
      <c r="X29" s="1">
        <v>43.233600000000003</v>
      </c>
      <c r="Y29" s="1">
        <v>627.30700000000002</v>
      </c>
      <c r="Z29" s="1">
        <v>0</v>
      </c>
      <c r="AA29" s="1">
        <v>0</v>
      </c>
      <c r="AB29" s="1">
        <v>0</v>
      </c>
      <c r="AC29" s="1">
        <v>0</v>
      </c>
      <c r="AD29" s="1" t="s">
        <v>78</v>
      </c>
      <c r="AE29" s="1">
        <f t="shared" si="8"/>
        <v>4000</v>
      </c>
      <c r="AF29" s="1">
        <f t="shared" si="9"/>
        <v>1246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34</v>
      </c>
      <c r="C30" s="1">
        <v>875.74800000000005</v>
      </c>
      <c r="D30" s="1">
        <v>2087.9670000000001</v>
      </c>
      <c r="E30" s="1">
        <v>1176.99</v>
      </c>
      <c r="F30" s="1">
        <v>1673.14</v>
      </c>
      <c r="G30" s="6">
        <v>1</v>
      </c>
      <c r="H30" s="1">
        <v>50</v>
      </c>
      <c r="I30" s="1" t="s">
        <v>30</v>
      </c>
      <c r="J30" s="1">
        <v>1094.05</v>
      </c>
      <c r="K30" s="1">
        <f t="shared" si="2"/>
        <v>82.940000000000055</v>
      </c>
      <c r="L30" s="1"/>
      <c r="M30" s="1"/>
      <c r="N30" s="1"/>
      <c r="O30" s="1">
        <f t="shared" si="3"/>
        <v>235.398</v>
      </c>
      <c r="P30" s="5">
        <f t="shared" si="13"/>
        <v>680.83999999999992</v>
      </c>
      <c r="Q30" s="5">
        <v>650</v>
      </c>
      <c r="R30" s="5">
        <v>400</v>
      </c>
      <c r="S30" s="5">
        <f t="shared" si="11"/>
        <v>250</v>
      </c>
      <c r="T30" s="5"/>
      <c r="U30" s="1"/>
      <c r="V30" s="1">
        <f t="shared" si="4"/>
        <v>10</v>
      </c>
      <c r="W30" s="1">
        <f t="shared" si="5"/>
        <v>7.1077069473827308</v>
      </c>
      <c r="X30" s="1">
        <v>202.99619999999999</v>
      </c>
      <c r="Y30" s="1">
        <v>190.68700000000001</v>
      </c>
      <c r="Z30" s="1">
        <v>201.06720000000001</v>
      </c>
      <c r="AA30" s="1">
        <v>188.53540000000001</v>
      </c>
      <c r="AB30" s="1">
        <v>176.48779999999999</v>
      </c>
      <c r="AC30" s="1">
        <v>205.94880000000001</v>
      </c>
      <c r="AD30" s="1"/>
      <c r="AE30" s="1">
        <f t="shared" si="8"/>
        <v>400</v>
      </c>
      <c r="AF30" s="1">
        <f t="shared" si="9"/>
        <v>250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34</v>
      </c>
      <c r="C31" s="1">
        <v>44.954999999999998</v>
      </c>
      <c r="D31" s="1">
        <v>131.79400000000001</v>
      </c>
      <c r="E31" s="1">
        <v>31.382999999999999</v>
      </c>
      <c r="F31" s="1">
        <v>131.79400000000001</v>
      </c>
      <c r="G31" s="6">
        <v>1</v>
      </c>
      <c r="H31" s="1">
        <v>30</v>
      </c>
      <c r="I31" s="1" t="s">
        <v>60</v>
      </c>
      <c r="J31" s="1">
        <v>61.7</v>
      </c>
      <c r="K31" s="1">
        <f t="shared" si="2"/>
        <v>-30.317000000000004</v>
      </c>
      <c r="L31" s="1"/>
      <c r="M31" s="1"/>
      <c r="N31" s="1"/>
      <c r="O31" s="1">
        <f t="shared" si="3"/>
        <v>6.2766000000000002</v>
      </c>
      <c r="P31" s="5"/>
      <c r="Q31" s="5">
        <f t="shared" si="12"/>
        <v>0</v>
      </c>
      <c r="R31" s="5"/>
      <c r="S31" s="5">
        <f t="shared" si="11"/>
        <v>0</v>
      </c>
      <c r="T31" s="5"/>
      <c r="U31" s="1"/>
      <c r="V31" s="1">
        <f t="shared" si="4"/>
        <v>20.997673899882102</v>
      </c>
      <c r="W31" s="1">
        <f t="shared" si="5"/>
        <v>20.997673899882102</v>
      </c>
      <c r="X31" s="1">
        <v>14.030799999999999</v>
      </c>
      <c r="Y31" s="1">
        <v>8.4939999999999998</v>
      </c>
      <c r="Z31" s="1">
        <v>4.0411999999999999</v>
      </c>
      <c r="AA31" s="1">
        <v>4.4286000000000003</v>
      </c>
      <c r="AB31" s="1">
        <v>10.0792</v>
      </c>
      <c r="AC31" s="1">
        <v>9.3328000000000007</v>
      </c>
      <c r="AD31" s="23" t="s">
        <v>41</v>
      </c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34</v>
      </c>
      <c r="C32" s="1">
        <v>286.80599999999998</v>
      </c>
      <c r="D32" s="1">
        <v>764.80499999999995</v>
      </c>
      <c r="E32" s="1">
        <v>485.14299999999997</v>
      </c>
      <c r="F32" s="1">
        <v>498.61099999999999</v>
      </c>
      <c r="G32" s="6">
        <v>1</v>
      </c>
      <c r="H32" s="1">
        <v>45</v>
      </c>
      <c r="I32" s="1" t="s">
        <v>30</v>
      </c>
      <c r="J32" s="1">
        <v>488.07</v>
      </c>
      <c r="K32" s="1">
        <f t="shared" si="2"/>
        <v>-2.9270000000000209</v>
      </c>
      <c r="L32" s="1"/>
      <c r="M32" s="1"/>
      <c r="N32" s="1"/>
      <c r="O32" s="1">
        <f t="shared" si="3"/>
        <v>97.028599999999997</v>
      </c>
      <c r="P32" s="5">
        <f t="shared" si="13"/>
        <v>471.67499999999995</v>
      </c>
      <c r="Q32" s="5">
        <v>450</v>
      </c>
      <c r="R32" s="5">
        <v>200</v>
      </c>
      <c r="S32" s="5">
        <f t="shared" si="11"/>
        <v>250</v>
      </c>
      <c r="T32" s="5"/>
      <c r="U32" s="1"/>
      <c r="V32" s="1">
        <f t="shared" si="4"/>
        <v>10</v>
      </c>
      <c r="W32" s="1">
        <f t="shared" si="5"/>
        <v>5.1388044349810267</v>
      </c>
      <c r="X32" s="1">
        <v>77.316200000000009</v>
      </c>
      <c r="Y32" s="1">
        <v>83.653800000000004</v>
      </c>
      <c r="Z32" s="1">
        <v>84.205999999999989</v>
      </c>
      <c r="AA32" s="1">
        <v>73.526800000000009</v>
      </c>
      <c r="AB32" s="1">
        <v>83.286599999999993</v>
      </c>
      <c r="AC32" s="1">
        <v>83.639799999999994</v>
      </c>
      <c r="AD32" s="1"/>
      <c r="AE32" s="1">
        <f t="shared" si="8"/>
        <v>200</v>
      </c>
      <c r="AF32" s="1">
        <f t="shared" si="9"/>
        <v>250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34</v>
      </c>
      <c r="C33" s="1">
        <v>333.90300000000002</v>
      </c>
      <c r="D33" s="1">
        <v>1069.4159999999999</v>
      </c>
      <c r="E33" s="1">
        <v>751.29700000000003</v>
      </c>
      <c r="F33" s="1">
        <v>565.88099999999997</v>
      </c>
      <c r="G33" s="6">
        <v>1</v>
      </c>
      <c r="H33" s="1">
        <v>45</v>
      </c>
      <c r="I33" s="1" t="s">
        <v>30</v>
      </c>
      <c r="J33" s="1">
        <v>726.47</v>
      </c>
      <c r="K33" s="1">
        <f t="shared" si="2"/>
        <v>24.826999999999998</v>
      </c>
      <c r="L33" s="1"/>
      <c r="M33" s="1"/>
      <c r="N33" s="1"/>
      <c r="O33" s="1">
        <f t="shared" si="3"/>
        <v>150.2594</v>
      </c>
      <c r="P33" s="5">
        <f t="shared" si="13"/>
        <v>936.71300000000008</v>
      </c>
      <c r="Q33" s="5">
        <v>900</v>
      </c>
      <c r="R33" s="5">
        <v>500</v>
      </c>
      <c r="S33" s="5">
        <f t="shared" si="11"/>
        <v>400</v>
      </c>
      <c r="T33" s="5"/>
      <c r="U33" s="1"/>
      <c r="V33" s="1">
        <f t="shared" si="4"/>
        <v>10</v>
      </c>
      <c r="W33" s="1">
        <f t="shared" si="5"/>
        <v>3.7660272834844273</v>
      </c>
      <c r="X33" s="1">
        <v>107.4602</v>
      </c>
      <c r="Y33" s="1">
        <v>108.8496</v>
      </c>
      <c r="Z33" s="1">
        <v>111.4558</v>
      </c>
      <c r="AA33" s="1">
        <v>109.10720000000001</v>
      </c>
      <c r="AB33" s="1">
        <v>94.864800000000002</v>
      </c>
      <c r="AC33" s="1">
        <v>102.08759999999999</v>
      </c>
      <c r="AD33" s="1"/>
      <c r="AE33" s="1">
        <f t="shared" si="8"/>
        <v>500</v>
      </c>
      <c r="AF33" s="1">
        <f t="shared" si="9"/>
        <v>400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34</v>
      </c>
      <c r="C34" s="1">
        <v>109.01900000000001</v>
      </c>
      <c r="D34" s="1">
        <v>480.53199999999998</v>
      </c>
      <c r="E34" s="1">
        <v>256.43799999999999</v>
      </c>
      <c r="F34" s="1">
        <v>307.81200000000001</v>
      </c>
      <c r="G34" s="6">
        <v>1</v>
      </c>
      <c r="H34" s="1">
        <v>40</v>
      </c>
      <c r="I34" s="1" t="s">
        <v>30</v>
      </c>
      <c r="J34" s="1">
        <v>263.45</v>
      </c>
      <c r="K34" s="1">
        <f t="shared" ref="K34:K65" si="14">E34-J34</f>
        <v>-7.0120000000000005</v>
      </c>
      <c r="L34" s="1"/>
      <c r="M34" s="1"/>
      <c r="N34" s="1"/>
      <c r="O34" s="1">
        <f t="shared" si="3"/>
        <v>51.287599999999998</v>
      </c>
      <c r="P34" s="5">
        <f t="shared" si="13"/>
        <v>205.06399999999996</v>
      </c>
      <c r="Q34" s="5">
        <v>200</v>
      </c>
      <c r="R34" s="5"/>
      <c r="S34" s="5">
        <f t="shared" si="11"/>
        <v>200</v>
      </c>
      <c r="T34" s="5"/>
      <c r="U34" s="1"/>
      <c r="V34" s="1">
        <f t="shared" si="4"/>
        <v>10</v>
      </c>
      <c r="W34" s="1">
        <f t="shared" si="5"/>
        <v>6.0016846177243623</v>
      </c>
      <c r="X34" s="1">
        <v>38.445399999999999</v>
      </c>
      <c r="Y34" s="1">
        <v>42.815600000000003</v>
      </c>
      <c r="Z34" s="1">
        <v>61.847400000000007</v>
      </c>
      <c r="AA34" s="1">
        <v>51.765200000000007</v>
      </c>
      <c r="AB34" s="1">
        <v>37.994</v>
      </c>
      <c r="AC34" s="1">
        <v>35.907400000000003</v>
      </c>
      <c r="AD34" s="1"/>
      <c r="AE34" s="1">
        <f t="shared" si="8"/>
        <v>0</v>
      </c>
      <c r="AF34" s="1">
        <f t="shared" si="9"/>
        <v>200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29</v>
      </c>
      <c r="C35" s="1">
        <v>91</v>
      </c>
      <c r="D35" s="1">
        <v>483</v>
      </c>
      <c r="E35" s="1">
        <v>213</v>
      </c>
      <c r="F35" s="1">
        <v>305</v>
      </c>
      <c r="G35" s="6">
        <v>0.45</v>
      </c>
      <c r="H35" s="1">
        <v>45</v>
      </c>
      <c r="I35" s="1" t="s">
        <v>30</v>
      </c>
      <c r="J35" s="1">
        <v>253</v>
      </c>
      <c r="K35" s="1">
        <f t="shared" si="14"/>
        <v>-40</v>
      </c>
      <c r="L35" s="1"/>
      <c r="M35" s="1"/>
      <c r="N35" s="1"/>
      <c r="O35" s="1">
        <f t="shared" si="3"/>
        <v>42.6</v>
      </c>
      <c r="P35" s="5">
        <f t="shared" si="13"/>
        <v>121</v>
      </c>
      <c r="Q35" s="5">
        <v>110</v>
      </c>
      <c r="R35" s="5"/>
      <c r="S35" s="5">
        <f t="shared" si="11"/>
        <v>110</v>
      </c>
      <c r="T35" s="5"/>
      <c r="U35" s="1"/>
      <c r="V35" s="1">
        <f t="shared" si="4"/>
        <v>10</v>
      </c>
      <c r="W35" s="1">
        <f t="shared" si="5"/>
        <v>7.15962441314554</v>
      </c>
      <c r="X35" s="1">
        <v>43</v>
      </c>
      <c r="Y35" s="1">
        <v>42</v>
      </c>
      <c r="Z35" s="1">
        <v>45.4</v>
      </c>
      <c r="AA35" s="1">
        <v>51</v>
      </c>
      <c r="AB35" s="1">
        <v>41</v>
      </c>
      <c r="AC35" s="1">
        <v>41.2</v>
      </c>
      <c r="AD35" s="1"/>
      <c r="AE35" s="1">
        <f t="shared" si="8"/>
        <v>0</v>
      </c>
      <c r="AF35" s="1">
        <f t="shared" si="9"/>
        <v>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29</v>
      </c>
      <c r="C36" s="1">
        <v>104</v>
      </c>
      <c r="D36" s="1">
        <v>777</v>
      </c>
      <c r="E36" s="1">
        <v>585</v>
      </c>
      <c r="F36" s="1">
        <v>211</v>
      </c>
      <c r="G36" s="6">
        <v>0.45</v>
      </c>
      <c r="H36" s="1">
        <v>45</v>
      </c>
      <c r="I36" s="1" t="s">
        <v>30</v>
      </c>
      <c r="J36" s="1">
        <v>715</v>
      </c>
      <c r="K36" s="1">
        <f t="shared" si="14"/>
        <v>-130</v>
      </c>
      <c r="L36" s="1"/>
      <c r="M36" s="1"/>
      <c r="N36" s="1"/>
      <c r="O36" s="1">
        <f t="shared" si="3"/>
        <v>117</v>
      </c>
      <c r="P36" s="5">
        <f>8*O36-F36</f>
        <v>725</v>
      </c>
      <c r="Q36" s="5">
        <v>700</v>
      </c>
      <c r="R36" s="5"/>
      <c r="S36" s="5">
        <f t="shared" si="11"/>
        <v>700</v>
      </c>
      <c r="T36" s="5"/>
      <c r="U36" s="1"/>
      <c r="V36" s="1">
        <f t="shared" si="4"/>
        <v>8</v>
      </c>
      <c r="W36" s="1">
        <f t="shared" si="5"/>
        <v>1.8034188034188035</v>
      </c>
      <c r="X36" s="1">
        <v>48.6</v>
      </c>
      <c r="Y36" s="1">
        <v>78.400000000000006</v>
      </c>
      <c r="Z36" s="1">
        <v>88</v>
      </c>
      <c r="AA36" s="1">
        <v>75</v>
      </c>
      <c r="AB36" s="1">
        <v>59.4</v>
      </c>
      <c r="AC36" s="1">
        <v>64.599999999999994</v>
      </c>
      <c r="AD36" s="1"/>
      <c r="AE36" s="1">
        <f t="shared" si="8"/>
        <v>0</v>
      </c>
      <c r="AF36" s="1">
        <f t="shared" si="9"/>
        <v>315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29</v>
      </c>
      <c r="C37" s="1">
        <v>108</v>
      </c>
      <c r="D37" s="1">
        <v>60</v>
      </c>
      <c r="E37" s="1">
        <v>131</v>
      </c>
      <c r="F37" s="1">
        <v>20</v>
      </c>
      <c r="G37" s="6">
        <v>0.17</v>
      </c>
      <c r="H37" s="1">
        <v>180</v>
      </c>
      <c r="I37" s="1" t="s">
        <v>30</v>
      </c>
      <c r="J37" s="1">
        <v>135</v>
      </c>
      <c r="K37" s="1">
        <f t="shared" si="14"/>
        <v>-4</v>
      </c>
      <c r="L37" s="1"/>
      <c r="M37" s="1"/>
      <c r="N37" s="1"/>
      <c r="O37" s="1">
        <f t="shared" si="3"/>
        <v>26.2</v>
      </c>
      <c r="P37" s="5">
        <f>7*O37-F37</f>
        <v>163.4</v>
      </c>
      <c r="Q37" s="5">
        <v>150</v>
      </c>
      <c r="R37" s="5"/>
      <c r="S37" s="5">
        <f t="shared" si="11"/>
        <v>150</v>
      </c>
      <c r="T37" s="5"/>
      <c r="U37" s="1"/>
      <c r="V37" s="1">
        <f t="shared" si="4"/>
        <v>7</v>
      </c>
      <c r="W37" s="1">
        <f t="shared" si="5"/>
        <v>0.76335877862595425</v>
      </c>
      <c r="X37" s="1">
        <v>12</v>
      </c>
      <c r="Y37" s="1">
        <v>13.4</v>
      </c>
      <c r="Z37" s="1">
        <v>28.8</v>
      </c>
      <c r="AA37" s="1">
        <v>32.200000000000003</v>
      </c>
      <c r="AB37" s="1">
        <v>14.6</v>
      </c>
      <c r="AC37" s="1">
        <v>20.2</v>
      </c>
      <c r="AD37" s="1"/>
      <c r="AE37" s="1">
        <f t="shared" si="8"/>
        <v>0</v>
      </c>
      <c r="AF37" s="1">
        <f t="shared" si="9"/>
        <v>26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29</v>
      </c>
      <c r="C38" s="1">
        <v>178</v>
      </c>
      <c r="D38" s="1">
        <v>234</v>
      </c>
      <c r="E38" s="1">
        <v>164</v>
      </c>
      <c r="F38" s="1">
        <v>239</v>
      </c>
      <c r="G38" s="6">
        <v>0.3</v>
      </c>
      <c r="H38" s="1">
        <v>40</v>
      </c>
      <c r="I38" s="1" t="s">
        <v>30</v>
      </c>
      <c r="J38" s="1">
        <v>157</v>
      </c>
      <c r="K38" s="1">
        <f t="shared" si="14"/>
        <v>7</v>
      </c>
      <c r="L38" s="1"/>
      <c r="M38" s="1"/>
      <c r="N38" s="1"/>
      <c r="O38" s="1">
        <f t="shared" si="3"/>
        <v>32.799999999999997</v>
      </c>
      <c r="P38" s="5">
        <f t="shared" si="13"/>
        <v>89</v>
      </c>
      <c r="Q38" s="5">
        <v>80</v>
      </c>
      <c r="R38" s="5"/>
      <c r="S38" s="5">
        <f t="shared" si="11"/>
        <v>80</v>
      </c>
      <c r="T38" s="5"/>
      <c r="U38" s="1"/>
      <c r="V38" s="1">
        <f t="shared" si="4"/>
        <v>10</v>
      </c>
      <c r="W38" s="1">
        <f t="shared" si="5"/>
        <v>7.286585365853659</v>
      </c>
      <c r="X38" s="1">
        <v>15.6</v>
      </c>
      <c r="Y38" s="1">
        <v>38.6</v>
      </c>
      <c r="Z38" s="1">
        <v>40.200000000000003</v>
      </c>
      <c r="AA38" s="1">
        <v>23.2</v>
      </c>
      <c r="AB38" s="1">
        <v>22.6</v>
      </c>
      <c r="AC38" s="1">
        <v>22.8</v>
      </c>
      <c r="AD38" s="1"/>
      <c r="AE38" s="1">
        <f t="shared" si="8"/>
        <v>0</v>
      </c>
      <c r="AF38" s="1">
        <f t="shared" si="9"/>
        <v>24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29</v>
      </c>
      <c r="C39" s="1">
        <v>290</v>
      </c>
      <c r="D39" s="1"/>
      <c r="E39" s="1">
        <v>171</v>
      </c>
      <c r="F39" s="1">
        <v>116</v>
      </c>
      <c r="G39" s="6">
        <v>0.4</v>
      </c>
      <c r="H39" s="1">
        <v>50</v>
      </c>
      <c r="I39" s="1" t="s">
        <v>30</v>
      </c>
      <c r="J39" s="1">
        <v>169</v>
      </c>
      <c r="K39" s="1">
        <f t="shared" si="14"/>
        <v>2</v>
      </c>
      <c r="L39" s="1"/>
      <c r="M39" s="1"/>
      <c r="N39" s="1"/>
      <c r="O39" s="1">
        <f t="shared" si="3"/>
        <v>34.200000000000003</v>
      </c>
      <c r="P39" s="5">
        <f>8*O39-F39</f>
        <v>157.60000000000002</v>
      </c>
      <c r="Q39" s="5">
        <v>150</v>
      </c>
      <c r="R39" s="5"/>
      <c r="S39" s="5">
        <f t="shared" si="11"/>
        <v>150</v>
      </c>
      <c r="T39" s="5"/>
      <c r="U39" s="1"/>
      <c r="V39" s="1">
        <f t="shared" si="4"/>
        <v>8</v>
      </c>
      <c r="W39" s="1">
        <f t="shared" si="5"/>
        <v>3.3918128654970756</v>
      </c>
      <c r="X39" s="1">
        <v>6</v>
      </c>
      <c r="Y39" s="1">
        <v>12.4</v>
      </c>
      <c r="Z39" s="1">
        <v>12.2</v>
      </c>
      <c r="AA39" s="1">
        <v>11.6</v>
      </c>
      <c r="AB39" s="1">
        <v>17.2</v>
      </c>
      <c r="AC39" s="1">
        <v>19.2</v>
      </c>
      <c r="AD39" s="1"/>
      <c r="AE39" s="1">
        <f t="shared" si="8"/>
        <v>0</v>
      </c>
      <c r="AF39" s="1">
        <f t="shared" si="9"/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29</v>
      </c>
      <c r="C40" s="1">
        <v>399</v>
      </c>
      <c r="D40" s="1">
        <v>240</v>
      </c>
      <c r="E40" s="1">
        <v>234</v>
      </c>
      <c r="F40" s="1">
        <v>384</v>
      </c>
      <c r="G40" s="6">
        <v>0.17</v>
      </c>
      <c r="H40" s="1">
        <v>120</v>
      </c>
      <c r="I40" s="1" t="s">
        <v>30</v>
      </c>
      <c r="J40" s="1">
        <v>228</v>
      </c>
      <c r="K40" s="1">
        <f t="shared" si="14"/>
        <v>6</v>
      </c>
      <c r="L40" s="1"/>
      <c r="M40" s="1"/>
      <c r="N40" s="1"/>
      <c r="O40" s="1">
        <f t="shared" si="3"/>
        <v>46.8</v>
      </c>
      <c r="P40" s="5">
        <f t="shared" si="13"/>
        <v>84</v>
      </c>
      <c r="Q40" s="5">
        <f t="shared" si="12"/>
        <v>84</v>
      </c>
      <c r="R40" s="5"/>
      <c r="S40" s="5">
        <f t="shared" si="11"/>
        <v>84</v>
      </c>
      <c r="T40" s="5"/>
      <c r="U40" s="1"/>
      <c r="V40" s="1">
        <f t="shared" si="4"/>
        <v>10</v>
      </c>
      <c r="W40" s="1">
        <f t="shared" si="5"/>
        <v>8.2051282051282062</v>
      </c>
      <c r="X40" s="1">
        <v>29.8</v>
      </c>
      <c r="Y40" s="1">
        <v>44.2</v>
      </c>
      <c r="Z40" s="1">
        <v>58.8</v>
      </c>
      <c r="AA40" s="1">
        <v>54.6</v>
      </c>
      <c r="AB40" s="1">
        <v>48.2</v>
      </c>
      <c r="AC40" s="1">
        <v>51.4</v>
      </c>
      <c r="AD40" s="1"/>
      <c r="AE40" s="1">
        <f t="shared" si="8"/>
        <v>0</v>
      </c>
      <c r="AF40" s="1">
        <f t="shared" si="9"/>
        <v>14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29</v>
      </c>
      <c r="C41" s="1">
        <v>122</v>
      </c>
      <c r="D41" s="1">
        <v>114</v>
      </c>
      <c r="E41" s="1">
        <v>94</v>
      </c>
      <c r="F41" s="1">
        <v>121</v>
      </c>
      <c r="G41" s="6">
        <v>0.35</v>
      </c>
      <c r="H41" s="1">
        <v>45</v>
      </c>
      <c r="I41" s="1" t="s">
        <v>30</v>
      </c>
      <c r="J41" s="1">
        <v>103</v>
      </c>
      <c r="K41" s="1">
        <f t="shared" si="14"/>
        <v>-9</v>
      </c>
      <c r="L41" s="1"/>
      <c r="M41" s="1"/>
      <c r="N41" s="1"/>
      <c r="O41" s="1">
        <f t="shared" si="3"/>
        <v>18.8</v>
      </c>
      <c r="P41" s="5">
        <f t="shared" si="13"/>
        <v>67</v>
      </c>
      <c r="Q41" s="5">
        <v>65</v>
      </c>
      <c r="R41" s="5"/>
      <c r="S41" s="5">
        <f t="shared" si="11"/>
        <v>65</v>
      </c>
      <c r="T41" s="5"/>
      <c r="U41" s="1"/>
      <c r="V41" s="1">
        <f t="shared" si="4"/>
        <v>10</v>
      </c>
      <c r="W41" s="1">
        <f t="shared" si="5"/>
        <v>6.4361702127659575</v>
      </c>
      <c r="X41" s="1">
        <v>17.2</v>
      </c>
      <c r="Y41" s="1">
        <v>11.8</v>
      </c>
      <c r="Z41" s="1">
        <v>19.2</v>
      </c>
      <c r="AA41" s="1">
        <v>24</v>
      </c>
      <c r="AB41" s="1">
        <v>26</v>
      </c>
      <c r="AC41" s="1">
        <v>25.8</v>
      </c>
      <c r="AD41" s="1"/>
      <c r="AE41" s="1">
        <f t="shared" si="8"/>
        <v>0</v>
      </c>
      <c r="AF41" s="1">
        <f t="shared" si="9"/>
        <v>23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29</v>
      </c>
      <c r="C42" s="1">
        <v>153</v>
      </c>
      <c r="D42" s="1">
        <v>234</v>
      </c>
      <c r="E42" s="1">
        <v>145</v>
      </c>
      <c r="F42" s="1">
        <v>216</v>
      </c>
      <c r="G42" s="6">
        <v>0.35</v>
      </c>
      <c r="H42" s="1">
        <v>45</v>
      </c>
      <c r="I42" s="1" t="s">
        <v>30</v>
      </c>
      <c r="J42" s="1">
        <v>149</v>
      </c>
      <c r="K42" s="1">
        <f t="shared" si="14"/>
        <v>-4</v>
      </c>
      <c r="L42" s="1"/>
      <c r="M42" s="1"/>
      <c r="N42" s="1"/>
      <c r="O42" s="1">
        <f t="shared" si="3"/>
        <v>29</v>
      </c>
      <c r="P42" s="5">
        <f t="shared" si="13"/>
        <v>74</v>
      </c>
      <c r="Q42" s="5">
        <v>70</v>
      </c>
      <c r="R42" s="5"/>
      <c r="S42" s="5">
        <f t="shared" si="11"/>
        <v>70</v>
      </c>
      <c r="T42" s="5"/>
      <c r="U42" s="1"/>
      <c r="V42" s="1">
        <f t="shared" si="4"/>
        <v>10</v>
      </c>
      <c r="W42" s="1">
        <f t="shared" si="5"/>
        <v>7.4482758620689653</v>
      </c>
      <c r="X42" s="1">
        <v>29.6</v>
      </c>
      <c r="Y42" s="1">
        <v>23.4</v>
      </c>
      <c r="Z42" s="1">
        <v>23.4</v>
      </c>
      <c r="AA42" s="1">
        <v>28.4</v>
      </c>
      <c r="AB42" s="1">
        <v>32.6</v>
      </c>
      <c r="AC42" s="1">
        <v>30</v>
      </c>
      <c r="AD42" s="1"/>
      <c r="AE42" s="1">
        <f t="shared" si="8"/>
        <v>0</v>
      </c>
      <c r="AF42" s="1">
        <f t="shared" si="9"/>
        <v>25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34</v>
      </c>
      <c r="C43" s="1">
        <v>846.26900000000001</v>
      </c>
      <c r="D43" s="1">
        <v>1534.77</v>
      </c>
      <c r="E43" s="1">
        <v>869.31600000000003</v>
      </c>
      <c r="F43" s="1">
        <v>1342.807</v>
      </c>
      <c r="G43" s="6">
        <v>1</v>
      </c>
      <c r="H43" s="1">
        <v>55</v>
      </c>
      <c r="I43" s="1" t="s">
        <v>30</v>
      </c>
      <c r="J43" s="1">
        <v>847.37</v>
      </c>
      <c r="K43" s="1">
        <f t="shared" si="14"/>
        <v>21.946000000000026</v>
      </c>
      <c r="L43" s="1"/>
      <c r="M43" s="1"/>
      <c r="N43" s="1"/>
      <c r="O43" s="1">
        <f t="shared" si="3"/>
        <v>173.86320000000001</v>
      </c>
      <c r="P43" s="5">
        <f t="shared" si="13"/>
        <v>395.82500000000005</v>
      </c>
      <c r="Q43" s="5">
        <v>350</v>
      </c>
      <c r="R43" s="5">
        <v>200</v>
      </c>
      <c r="S43" s="5">
        <f t="shared" si="11"/>
        <v>150</v>
      </c>
      <c r="T43" s="5"/>
      <c r="U43" s="1"/>
      <c r="V43" s="1">
        <f t="shared" si="4"/>
        <v>10</v>
      </c>
      <c r="W43" s="1">
        <f t="shared" si="5"/>
        <v>7.7233537631885296</v>
      </c>
      <c r="X43" s="1">
        <v>173.71979999999999</v>
      </c>
      <c r="Y43" s="1">
        <v>169.09819999999999</v>
      </c>
      <c r="Z43" s="1">
        <v>192.6448</v>
      </c>
      <c r="AA43" s="1">
        <v>189.36920000000001</v>
      </c>
      <c r="AB43" s="1">
        <v>153.0042</v>
      </c>
      <c r="AC43" s="1">
        <v>150.08940000000001</v>
      </c>
      <c r="AD43" s="1"/>
      <c r="AE43" s="1">
        <f t="shared" si="8"/>
        <v>200</v>
      </c>
      <c r="AF43" s="1">
        <f t="shared" si="9"/>
        <v>150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34</v>
      </c>
      <c r="C44" s="1">
        <v>2209.1579999999999</v>
      </c>
      <c r="D44" s="1">
        <v>5647.1279999999997</v>
      </c>
      <c r="E44" s="1">
        <v>2840.971</v>
      </c>
      <c r="F44" s="1">
        <v>4467.3620000000001</v>
      </c>
      <c r="G44" s="6">
        <v>1</v>
      </c>
      <c r="H44" s="1">
        <v>50</v>
      </c>
      <c r="I44" s="1" t="s">
        <v>30</v>
      </c>
      <c r="J44" s="1">
        <v>2839.1</v>
      </c>
      <c r="K44" s="1">
        <f t="shared" si="14"/>
        <v>1.8710000000000946</v>
      </c>
      <c r="L44" s="1"/>
      <c r="M44" s="1"/>
      <c r="N44" s="1"/>
      <c r="O44" s="1">
        <f t="shared" si="3"/>
        <v>568.19420000000002</v>
      </c>
      <c r="P44" s="5">
        <f t="shared" si="13"/>
        <v>1214.58</v>
      </c>
      <c r="Q44" s="5">
        <v>1100</v>
      </c>
      <c r="R44" s="5">
        <v>700</v>
      </c>
      <c r="S44" s="5">
        <f t="shared" si="11"/>
        <v>400</v>
      </c>
      <c r="T44" s="5"/>
      <c r="U44" s="1"/>
      <c r="V44" s="1">
        <f t="shared" si="4"/>
        <v>10</v>
      </c>
      <c r="W44" s="1">
        <f t="shared" si="5"/>
        <v>7.8623857828890191</v>
      </c>
      <c r="X44" s="1">
        <v>560.88559999999995</v>
      </c>
      <c r="Y44" s="1">
        <v>550.55259999999998</v>
      </c>
      <c r="Z44" s="1">
        <v>547.33860000000004</v>
      </c>
      <c r="AA44" s="1">
        <v>528.35760000000005</v>
      </c>
      <c r="AB44" s="1">
        <v>449.67039999999997</v>
      </c>
      <c r="AC44" s="1">
        <v>447.18259999999998</v>
      </c>
      <c r="AD44" s="1"/>
      <c r="AE44" s="1">
        <f t="shared" si="8"/>
        <v>700</v>
      </c>
      <c r="AF44" s="1">
        <f t="shared" si="9"/>
        <v>400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34</v>
      </c>
      <c r="C45" s="1">
        <v>1513.2449999999999</v>
      </c>
      <c r="D45" s="1">
        <v>2785.89</v>
      </c>
      <c r="E45" s="1">
        <v>1691.2180000000001</v>
      </c>
      <c r="F45" s="1">
        <v>2313.3719999999998</v>
      </c>
      <c r="G45" s="6">
        <v>1</v>
      </c>
      <c r="H45" s="1">
        <v>55</v>
      </c>
      <c r="I45" s="1" t="s">
        <v>30</v>
      </c>
      <c r="J45" s="1">
        <v>1649.1</v>
      </c>
      <c r="K45" s="1">
        <f t="shared" si="14"/>
        <v>42.118000000000166</v>
      </c>
      <c r="L45" s="1"/>
      <c r="M45" s="1"/>
      <c r="N45" s="1"/>
      <c r="O45" s="1">
        <f t="shared" si="3"/>
        <v>338.24360000000001</v>
      </c>
      <c r="P45" s="5">
        <f t="shared" si="13"/>
        <v>1069.0640000000003</v>
      </c>
      <c r="Q45" s="5">
        <v>1000</v>
      </c>
      <c r="R45" s="5">
        <v>600</v>
      </c>
      <c r="S45" s="5">
        <f t="shared" si="11"/>
        <v>400</v>
      </c>
      <c r="T45" s="5"/>
      <c r="U45" s="1"/>
      <c r="V45" s="1">
        <f t="shared" si="4"/>
        <v>10</v>
      </c>
      <c r="W45" s="1">
        <f t="shared" si="5"/>
        <v>6.8393666576396415</v>
      </c>
      <c r="X45" s="1">
        <v>313.93099999999998</v>
      </c>
      <c r="Y45" s="1">
        <v>314.56779999999998</v>
      </c>
      <c r="Z45" s="1">
        <v>334.411</v>
      </c>
      <c r="AA45" s="1">
        <v>326.24860000000001</v>
      </c>
      <c r="AB45" s="1">
        <v>297.30020000000002</v>
      </c>
      <c r="AC45" s="1">
        <v>292.92099999999999</v>
      </c>
      <c r="AD45" s="1"/>
      <c r="AE45" s="1">
        <f t="shared" si="8"/>
        <v>600</v>
      </c>
      <c r="AF45" s="1">
        <f t="shared" si="9"/>
        <v>400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34</v>
      </c>
      <c r="C46" s="1">
        <v>54.103999999999999</v>
      </c>
      <c r="D46" s="1">
        <v>557.42999999999995</v>
      </c>
      <c r="E46" s="1">
        <v>263.89400000000001</v>
      </c>
      <c r="F46" s="1">
        <v>303.75</v>
      </c>
      <c r="G46" s="6">
        <v>1</v>
      </c>
      <c r="H46" s="1">
        <v>60</v>
      </c>
      <c r="I46" s="1" t="s">
        <v>30</v>
      </c>
      <c r="J46" s="1">
        <v>289.3</v>
      </c>
      <c r="K46" s="1">
        <f t="shared" si="14"/>
        <v>-25.406000000000006</v>
      </c>
      <c r="L46" s="1"/>
      <c r="M46" s="1"/>
      <c r="N46" s="1"/>
      <c r="O46" s="1">
        <f t="shared" si="3"/>
        <v>52.778800000000004</v>
      </c>
      <c r="P46" s="5">
        <f t="shared" si="13"/>
        <v>224.03800000000001</v>
      </c>
      <c r="Q46" s="5">
        <f t="shared" si="12"/>
        <v>224.03800000000001</v>
      </c>
      <c r="R46" s="5"/>
      <c r="S46" s="5">
        <f t="shared" si="11"/>
        <v>224.03800000000001</v>
      </c>
      <c r="T46" s="5"/>
      <c r="U46" s="1"/>
      <c r="V46" s="1">
        <f t="shared" si="4"/>
        <v>10</v>
      </c>
      <c r="W46" s="1">
        <f t="shared" si="5"/>
        <v>5.755151689693589</v>
      </c>
      <c r="X46" s="1">
        <v>37.781799999999997</v>
      </c>
      <c r="Y46" s="1">
        <v>50.959000000000003</v>
      </c>
      <c r="Z46" s="1">
        <v>58.456000000000003</v>
      </c>
      <c r="AA46" s="1">
        <v>46.825400000000002</v>
      </c>
      <c r="AB46" s="1">
        <v>39.641800000000003</v>
      </c>
      <c r="AC46" s="1">
        <v>41.6614</v>
      </c>
      <c r="AD46" s="1"/>
      <c r="AE46" s="1">
        <f t="shared" si="8"/>
        <v>0</v>
      </c>
      <c r="AF46" s="1">
        <f t="shared" si="9"/>
        <v>224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76</v>
      </c>
      <c r="B47" s="14" t="s">
        <v>34</v>
      </c>
      <c r="C47" s="14">
        <v>3263.779</v>
      </c>
      <c r="D47" s="14">
        <v>68.884</v>
      </c>
      <c r="E47" s="17">
        <v>2789.0520000000001</v>
      </c>
      <c r="F47" s="14"/>
      <c r="G47" s="15">
        <v>0</v>
      </c>
      <c r="H47" s="14">
        <v>60</v>
      </c>
      <c r="I47" s="14" t="s">
        <v>77</v>
      </c>
      <c r="J47" s="14">
        <v>2843.35</v>
      </c>
      <c r="K47" s="14">
        <f t="shared" si="14"/>
        <v>-54.297999999999774</v>
      </c>
      <c r="L47" s="14"/>
      <c r="M47" s="14"/>
      <c r="N47" s="14"/>
      <c r="O47" s="14">
        <f t="shared" si="3"/>
        <v>557.81040000000007</v>
      </c>
      <c r="P47" s="16"/>
      <c r="Q47" s="16"/>
      <c r="R47" s="16"/>
      <c r="S47" s="16"/>
      <c r="T47" s="16"/>
      <c r="U47" s="14"/>
      <c r="V47" s="14">
        <f t="shared" si="4"/>
        <v>0</v>
      </c>
      <c r="W47" s="14">
        <f t="shared" si="5"/>
        <v>0</v>
      </c>
      <c r="X47" s="14">
        <v>687.1848</v>
      </c>
      <c r="Y47" s="14">
        <v>627.30700000000002</v>
      </c>
      <c r="Z47" s="14">
        <v>658.29060000000004</v>
      </c>
      <c r="AA47" s="14">
        <v>639.21019999999999</v>
      </c>
      <c r="AB47" s="14">
        <v>702.36419999999998</v>
      </c>
      <c r="AC47" s="14">
        <v>727.23400000000004</v>
      </c>
      <c r="AD47" s="14" t="s">
        <v>78</v>
      </c>
      <c r="AE47" s="14">
        <f t="shared" si="8"/>
        <v>0</v>
      </c>
      <c r="AF47" s="14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/>
      <c r="D48" s="1">
        <v>659.58</v>
      </c>
      <c r="E48" s="1">
        <v>178.41900000000001</v>
      </c>
      <c r="F48" s="1">
        <v>479.411</v>
      </c>
      <c r="G48" s="6">
        <v>1</v>
      </c>
      <c r="H48" s="1">
        <v>50</v>
      </c>
      <c r="I48" s="1" t="s">
        <v>30</v>
      </c>
      <c r="J48" s="1">
        <v>192.4</v>
      </c>
      <c r="K48" s="1">
        <f t="shared" si="14"/>
        <v>-13.980999999999995</v>
      </c>
      <c r="L48" s="1"/>
      <c r="M48" s="1"/>
      <c r="N48" s="1"/>
      <c r="O48" s="1">
        <f t="shared" si="3"/>
        <v>35.683800000000005</v>
      </c>
      <c r="P48" s="5"/>
      <c r="Q48" s="5">
        <f t="shared" ref="Q48:Q60" si="15">P48</f>
        <v>0</v>
      </c>
      <c r="R48" s="5"/>
      <c r="S48" s="5">
        <f t="shared" ref="S48:S61" si="16">Q48-R48</f>
        <v>0</v>
      </c>
      <c r="T48" s="5"/>
      <c r="U48" s="1"/>
      <c r="V48" s="1">
        <f t="shared" si="4"/>
        <v>13.434976095595198</v>
      </c>
      <c r="W48" s="1">
        <f t="shared" si="5"/>
        <v>13.434976095595198</v>
      </c>
      <c r="X48" s="1">
        <v>14.461</v>
      </c>
      <c r="Y48" s="1">
        <v>33.729999999999997</v>
      </c>
      <c r="Z48" s="1">
        <v>60.178400000000003</v>
      </c>
      <c r="AA48" s="1">
        <v>54.144799999999996</v>
      </c>
      <c r="AB48" s="1">
        <v>37.262</v>
      </c>
      <c r="AC48" s="1">
        <v>30.282800000000002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>
        <v>1264.421</v>
      </c>
      <c r="D49" s="1">
        <v>2045.13</v>
      </c>
      <c r="E49" s="1">
        <v>1318.921</v>
      </c>
      <c r="F49" s="1">
        <v>1711.037</v>
      </c>
      <c r="G49" s="6">
        <v>1</v>
      </c>
      <c r="H49" s="1">
        <v>55</v>
      </c>
      <c r="I49" s="1" t="s">
        <v>30</v>
      </c>
      <c r="J49" s="1">
        <v>1268.05</v>
      </c>
      <c r="K49" s="1">
        <f t="shared" si="14"/>
        <v>50.871000000000095</v>
      </c>
      <c r="L49" s="1"/>
      <c r="M49" s="1"/>
      <c r="N49" s="1"/>
      <c r="O49" s="1">
        <f t="shared" si="3"/>
        <v>263.7842</v>
      </c>
      <c r="P49" s="5">
        <f t="shared" ref="P49:P61" si="17">10*O49-F49</f>
        <v>926.80500000000006</v>
      </c>
      <c r="Q49" s="5">
        <v>900</v>
      </c>
      <c r="R49" s="5">
        <v>600</v>
      </c>
      <c r="S49" s="5">
        <f t="shared" si="16"/>
        <v>300</v>
      </c>
      <c r="T49" s="5"/>
      <c r="U49" s="1"/>
      <c r="V49" s="1">
        <f t="shared" si="4"/>
        <v>10</v>
      </c>
      <c r="W49" s="1">
        <f t="shared" si="5"/>
        <v>6.4865029823620981</v>
      </c>
      <c r="X49" s="1">
        <v>238.51660000000001</v>
      </c>
      <c r="Y49" s="1">
        <v>240.19499999999999</v>
      </c>
      <c r="Z49" s="1">
        <v>287.358</v>
      </c>
      <c r="AA49" s="1">
        <v>279.76260000000002</v>
      </c>
      <c r="AB49" s="1">
        <v>224.589</v>
      </c>
      <c r="AC49" s="1">
        <v>224.6412</v>
      </c>
      <c r="AD49" s="1"/>
      <c r="AE49" s="1">
        <f t="shared" si="8"/>
        <v>600</v>
      </c>
      <c r="AF49" s="1">
        <f t="shared" si="9"/>
        <v>300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34</v>
      </c>
      <c r="C50" s="1">
        <v>2220.7669999999998</v>
      </c>
      <c r="D50" s="1">
        <v>3537.8649999999998</v>
      </c>
      <c r="E50" s="1">
        <v>2362.4490000000001</v>
      </c>
      <c r="F50" s="1">
        <v>3056.9589999999998</v>
      </c>
      <c r="G50" s="6">
        <v>1</v>
      </c>
      <c r="H50" s="1">
        <v>60</v>
      </c>
      <c r="I50" s="1" t="s">
        <v>30</v>
      </c>
      <c r="J50" s="1">
        <v>2302</v>
      </c>
      <c r="K50" s="1">
        <f t="shared" si="14"/>
        <v>60.449000000000069</v>
      </c>
      <c r="L50" s="1"/>
      <c r="M50" s="1"/>
      <c r="N50" s="1"/>
      <c r="O50" s="1">
        <f t="shared" si="3"/>
        <v>472.4898</v>
      </c>
      <c r="P50" s="5">
        <f t="shared" si="17"/>
        <v>1667.9390000000003</v>
      </c>
      <c r="Q50" s="5">
        <v>1550</v>
      </c>
      <c r="R50" s="5">
        <v>1000</v>
      </c>
      <c r="S50" s="5">
        <f t="shared" si="16"/>
        <v>550</v>
      </c>
      <c r="T50" s="5"/>
      <c r="U50" s="1"/>
      <c r="V50" s="1">
        <f t="shared" si="4"/>
        <v>10</v>
      </c>
      <c r="W50" s="1">
        <f t="shared" si="5"/>
        <v>6.4698941649110724</v>
      </c>
      <c r="X50" s="1">
        <v>412.98399999999998</v>
      </c>
      <c r="Y50" s="1">
        <v>436.76479999999998</v>
      </c>
      <c r="Z50" s="1">
        <v>526.51620000000003</v>
      </c>
      <c r="AA50" s="1">
        <v>490.66300000000001</v>
      </c>
      <c r="AB50" s="1">
        <v>432.9674</v>
      </c>
      <c r="AC50" s="1">
        <v>447.91279999999989</v>
      </c>
      <c r="AD50" s="1"/>
      <c r="AE50" s="1">
        <f t="shared" si="8"/>
        <v>1000</v>
      </c>
      <c r="AF50" s="1">
        <f t="shared" si="9"/>
        <v>550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1469.377</v>
      </c>
      <c r="D51" s="1">
        <v>4408.4650000000001</v>
      </c>
      <c r="E51" s="1">
        <v>1874.4259999999999</v>
      </c>
      <c r="F51" s="1">
        <v>3675.6779999999999</v>
      </c>
      <c r="G51" s="6">
        <v>1</v>
      </c>
      <c r="H51" s="1">
        <v>60</v>
      </c>
      <c r="I51" s="1" t="s">
        <v>30</v>
      </c>
      <c r="J51" s="1">
        <v>1810</v>
      </c>
      <c r="K51" s="1">
        <f t="shared" si="14"/>
        <v>64.425999999999931</v>
      </c>
      <c r="L51" s="1"/>
      <c r="M51" s="1"/>
      <c r="N51" s="1"/>
      <c r="O51" s="1">
        <f t="shared" si="3"/>
        <v>374.8852</v>
      </c>
      <c r="P51" s="5">
        <f t="shared" si="17"/>
        <v>73.173999999999978</v>
      </c>
      <c r="Q51" s="5">
        <v>50</v>
      </c>
      <c r="R51" s="5"/>
      <c r="S51" s="5">
        <f t="shared" si="16"/>
        <v>50</v>
      </c>
      <c r="T51" s="5"/>
      <c r="U51" s="1"/>
      <c r="V51" s="1">
        <f t="shared" si="4"/>
        <v>10</v>
      </c>
      <c r="W51" s="1">
        <f t="shared" si="5"/>
        <v>9.8048095790391301</v>
      </c>
      <c r="X51" s="1">
        <v>423.79199999999997</v>
      </c>
      <c r="Y51" s="1">
        <v>400.56079999999997</v>
      </c>
      <c r="Z51" s="1">
        <v>399.1336</v>
      </c>
      <c r="AA51" s="1">
        <v>393.54579999999999</v>
      </c>
      <c r="AB51" s="1">
        <v>304.2414</v>
      </c>
      <c r="AC51" s="1">
        <v>297.53960000000001</v>
      </c>
      <c r="AD51" s="1"/>
      <c r="AE51" s="1">
        <f t="shared" si="8"/>
        <v>0</v>
      </c>
      <c r="AF51" s="1">
        <f t="shared" si="9"/>
        <v>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34</v>
      </c>
      <c r="C52" s="1">
        <v>311.10399999999998</v>
      </c>
      <c r="D52" s="1">
        <v>912.33</v>
      </c>
      <c r="E52" s="1">
        <v>493.78300000000002</v>
      </c>
      <c r="F52" s="1">
        <v>655.70899999999995</v>
      </c>
      <c r="G52" s="6">
        <v>1</v>
      </c>
      <c r="H52" s="1">
        <v>60</v>
      </c>
      <c r="I52" s="1" t="s">
        <v>30</v>
      </c>
      <c r="J52" s="1">
        <v>474.02</v>
      </c>
      <c r="K52" s="1">
        <f t="shared" si="14"/>
        <v>19.763000000000034</v>
      </c>
      <c r="L52" s="1"/>
      <c r="M52" s="1"/>
      <c r="N52" s="1"/>
      <c r="O52" s="1">
        <f t="shared" si="3"/>
        <v>98.756600000000006</v>
      </c>
      <c r="P52" s="5">
        <f t="shared" si="17"/>
        <v>331.85700000000008</v>
      </c>
      <c r="Q52" s="5">
        <v>300</v>
      </c>
      <c r="R52" s="5">
        <v>200</v>
      </c>
      <c r="S52" s="5">
        <f t="shared" si="16"/>
        <v>100</v>
      </c>
      <c r="T52" s="5"/>
      <c r="U52" s="1"/>
      <c r="V52" s="1">
        <f t="shared" si="4"/>
        <v>10</v>
      </c>
      <c r="W52" s="1">
        <f t="shared" si="5"/>
        <v>6.6396473754665504</v>
      </c>
      <c r="X52" s="1">
        <v>89.813199999999995</v>
      </c>
      <c r="Y52" s="1">
        <v>90.635199999999998</v>
      </c>
      <c r="Z52" s="1">
        <v>108.0072</v>
      </c>
      <c r="AA52" s="1">
        <v>95.464200000000005</v>
      </c>
      <c r="AB52" s="1">
        <v>97.009600000000006</v>
      </c>
      <c r="AC52" s="1">
        <v>98.561599999999999</v>
      </c>
      <c r="AD52" s="1"/>
      <c r="AE52" s="1">
        <f t="shared" si="8"/>
        <v>200</v>
      </c>
      <c r="AF52" s="1">
        <f t="shared" si="9"/>
        <v>100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34</v>
      </c>
      <c r="C53" s="1">
        <v>202.97900000000001</v>
      </c>
      <c r="D53" s="1">
        <v>1139.797</v>
      </c>
      <c r="E53" s="1">
        <v>547.19799999999998</v>
      </c>
      <c r="F53" s="1">
        <v>715.53700000000003</v>
      </c>
      <c r="G53" s="6">
        <v>1</v>
      </c>
      <c r="H53" s="1">
        <v>60</v>
      </c>
      <c r="I53" s="1" t="s">
        <v>30</v>
      </c>
      <c r="J53" s="1">
        <v>518.77</v>
      </c>
      <c r="K53" s="1">
        <f t="shared" si="14"/>
        <v>28.427999999999997</v>
      </c>
      <c r="L53" s="1"/>
      <c r="M53" s="1"/>
      <c r="N53" s="1"/>
      <c r="O53" s="1">
        <f t="shared" si="3"/>
        <v>109.4396</v>
      </c>
      <c r="P53" s="5">
        <f t="shared" si="17"/>
        <v>378.85899999999992</v>
      </c>
      <c r="Q53" s="5">
        <v>350</v>
      </c>
      <c r="R53" s="5">
        <v>200</v>
      </c>
      <c r="S53" s="5">
        <f t="shared" si="16"/>
        <v>150</v>
      </c>
      <c r="T53" s="5"/>
      <c r="U53" s="1"/>
      <c r="V53" s="1">
        <f t="shared" si="4"/>
        <v>10</v>
      </c>
      <c r="W53" s="1">
        <f t="shared" si="5"/>
        <v>6.5381909290604137</v>
      </c>
      <c r="X53" s="1">
        <v>83.402200000000008</v>
      </c>
      <c r="Y53" s="1">
        <v>84.898800000000008</v>
      </c>
      <c r="Z53" s="1">
        <v>131.37520000000001</v>
      </c>
      <c r="AA53" s="1">
        <v>125.9318</v>
      </c>
      <c r="AB53" s="1">
        <v>100.2998</v>
      </c>
      <c r="AC53" s="1">
        <v>104.38639999999999</v>
      </c>
      <c r="AD53" s="1"/>
      <c r="AE53" s="1">
        <f t="shared" si="8"/>
        <v>200</v>
      </c>
      <c r="AF53" s="1">
        <f t="shared" si="9"/>
        <v>150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34</v>
      </c>
      <c r="C54" s="1">
        <v>604.32399999999996</v>
      </c>
      <c r="D54" s="1">
        <v>1127.95</v>
      </c>
      <c r="E54" s="1">
        <v>768.41</v>
      </c>
      <c r="F54" s="1">
        <v>832.27</v>
      </c>
      <c r="G54" s="6">
        <v>1</v>
      </c>
      <c r="H54" s="1">
        <v>60</v>
      </c>
      <c r="I54" s="1" t="s">
        <v>30</v>
      </c>
      <c r="J54" s="1">
        <v>739.42</v>
      </c>
      <c r="K54" s="1">
        <f t="shared" si="14"/>
        <v>28.990000000000009</v>
      </c>
      <c r="L54" s="1"/>
      <c r="M54" s="1"/>
      <c r="N54" s="1"/>
      <c r="O54" s="1">
        <f t="shared" si="3"/>
        <v>153.68199999999999</v>
      </c>
      <c r="P54" s="5">
        <f t="shared" si="17"/>
        <v>704.55</v>
      </c>
      <c r="Q54" s="5">
        <v>650</v>
      </c>
      <c r="R54" s="5">
        <v>400</v>
      </c>
      <c r="S54" s="5">
        <f t="shared" si="16"/>
        <v>250</v>
      </c>
      <c r="T54" s="5"/>
      <c r="U54" s="1"/>
      <c r="V54" s="1">
        <f t="shared" si="4"/>
        <v>10</v>
      </c>
      <c r="W54" s="1">
        <f t="shared" si="5"/>
        <v>5.4155333741101757</v>
      </c>
      <c r="X54" s="1">
        <v>123.611</v>
      </c>
      <c r="Y54" s="1">
        <v>121.8556</v>
      </c>
      <c r="Z54" s="1">
        <v>163.24359999999999</v>
      </c>
      <c r="AA54" s="1">
        <v>155.05000000000001</v>
      </c>
      <c r="AB54" s="1">
        <v>113.1474</v>
      </c>
      <c r="AC54" s="1">
        <v>114.395</v>
      </c>
      <c r="AD54" s="1"/>
      <c r="AE54" s="1">
        <f t="shared" si="8"/>
        <v>400</v>
      </c>
      <c r="AF54" s="1">
        <f t="shared" si="9"/>
        <v>250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34</v>
      </c>
      <c r="C55" s="1">
        <v>56.258000000000003</v>
      </c>
      <c r="D55" s="1">
        <v>86.632000000000005</v>
      </c>
      <c r="E55" s="1">
        <v>37.582999999999998</v>
      </c>
      <c r="F55" s="1">
        <v>92.344999999999999</v>
      </c>
      <c r="G55" s="6">
        <v>1</v>
      </c>
      <c r="H55" s="1">
        <v>35</v>
      </c>
      <c r="I55" s="1" t="s">
        <v>30</v>
      </c>
      <c r="J55" s="1">
        <v>45.7</v>
      </c>
      <c r="K55" s="1">
        <f t="shared" si="14"/>
        <v>-8.1170000000000044</v>
      </c>
      <c r="L55" s="1"/>
      <c r="M55" s="1"/>
      <c r="N55" s="1"/>
      <c r="O55" s="1">
        <f t="shared" si="3"/>
        <v>7.5165999999999995</v>
      </c>
      <c r="P55" s="5"/>
      <c r="Q55" s="5">
        <f t="shared" si="15"/>
        <v>0</v>
      </c>
      <c r="R55" s="5"/>
      <c r="S55" s="5">
        <f t="shared" si="16"/>
        <v>0</v>
      </c>
      <c r="T55" s="5"/>
      <c r="U55" s="1"/>
      <c r="V55" s="1">
        <f t="shared" si="4"/>
        <v>12.285474815741161</v>
      </c>
      <c r="W55" s="1">
        <f t="shared" si="5"/>
        <v>12.285474815741161</v>
      </c>
      <c r="X55" s="1">
        <v>4.8558000000000003</v>
      </c>
      <c r="Y55" s="1">
        <v>10.1578</v>
      </c>
      <c r="Z55" s="1">
        <v>15.957599999999999</v>
      </c>
      <c r="AA55" s="1">
        <v>13.5434</v>
      </c>
      <c r="AB55" s="1">
        <v>15.1454</v>
      </c>
      <c r="AC55" s="1">
        <v>14.451599999999999</v>
      </c>
      <c r="AD55" s="1"/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34</v>
      </c>
      <c r="C56" s="1"/>
      <c r="D56" s="1">
        <v>627.49900000000002</v>
      </c>
      <c r="E56" s="1">
        <v>308.51299999999998</v>
      </c>
      <c r="F56" s="1">
        <v>304.18</v>
      </c>
      <c r="G56" s="6">
        <v>1</v>
      </c>
      <c r="H56" s="1">
        <v>30</v>
      </c>
      <c r="I56" s="1" t="s">
        <v>30</v>
      </c>
      <c r="J56" s="1">
        <v>346</v>
      </c>
      <c r="K56" s="1">
        <f t="shared" si="14"/>
        <v>-37.487000000000023</v>
      </c>
      <c r="L56" s="1"/>
      <c r="M56" s="1"/>
      <c r="N56" s="1"/>
      <c r="O56" s="1">
        <f t="shared" si="3"/>
        <v>61.702599999999997</v>
      </c>
      <c r="P56" s="5">
        <f t="shared" ref="P56:P58" si="18">9*O56-F56</f>
        <v>251.14339999999999</v>
      </c>
      <c r="Q56" s="5">
        <v>230</v>
      </c>
      <c r="R56" s="5"/>
      <c r="S56" s="5">
        <f t="shared" si="16"/>
        <v>230</v>
      </c>
      <c r="T56" s="5"/>
      <c r="U56" s="1"/>
      <c r="V56" s="1">
        <f t="shared" si="4"/>
        <v>9</v>
      </c>
      <c r="W56" s="1">
        <f t="shared" si="5"/>
        <v>4.929776054817788</v>
      </c>
      <c r="X56" s="1">
        <v>25.333200000000001</v>
      </c>
      <c r="Y56" s="1">
        <v>37.857600000000012</v>
      </c>
      <c r="Z56" s="1">
        <v>76.885599999999997</v>
      </c>
      <c r="AA56" s="1">
        <v>78.104200000000006</v>
      </c>
      <c r="AB56" s="1">
        <v>59.058399999999992</v>
      </c>
      <c r="AC56" s="1">
        <v>58.086599999999997</v>
      </c>
      <c r="AD56" s="1"/>
      <c r="AE56" s="1">
        <f t="shared" si="8"/>
        <v>0</v>
      </c>
      <c r="AF56" s="1">
        <f t="shared" si="9"/>
        <v>230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34</v>
      </c>
      <c r="C57" s="1">
        <v>2.7050000000000001</v>
      </c>
      <c r="D57" s="1">
        <v>412.77699999999999</v>
      </c>
      <c r="E57" s="1">
        <v>185.745</v>
      </c>
      <c r="F57" s="1">
        <v>222.22300000000001</v>
      </c>
      <c r="G57" s="6">
        <v>1</v>
      </c>
      <c r="H57" s="1">
        <v>30</v>
      </c>
      <c r="I57" s="1" t="s">
        <v>30</v>
      </c>
      <c r="J57" s="1">
        <v>192</v>
      </c>
      <c r="K57" s="1">
        <f t="shared" si="14"/>
        <v>-6.2549999999999955</v>
      </c>
      <c r="L57" s="1"/>
      <c r="M57" s="1"/>
      <c r="N57" s="1"/>
      <c r="O57" s="1">
        <f t="shared" si="3"/>
        <v>37.149000000000001</v>
      </c>
      <c r="P57" s="5">
        <f t="shared" si="18"/>
        <v>112.11799999999999</v>
      </c>
      <c r="Q57" s="5">
        <v>100</v>
      </c>
      <c r="R57" s="5"/>
      <c r="S57" s="5">
        <f t="shared" si="16"/>
        <v>100</v>
      </c>
      <c r="T57" s="5"/>
      <c r="U57" s="1"/>
      <c r="V57" s="1">
        <f t="shared" si="4"/>
        <v>9</v>
      </c>
      <c r="W57" s="1">
        <f t="shared" si="5"/>
        <v>5.9819376026272577</v>
      </c>
      <c r="X57" s="1">
        <v>26.075800000000001</v>
      </c>
      <c r="Y57" s="1">
        <v>33.010599999999997</v>
      </c>
      <c r="Z57" s="1">
        <v>53.378200000000007</v>
      </c>
      <c r="AA57" s="1">
        <v>53.77</v>
      </c>
      <c r="AB57" s="1">
        <v>37.102600000000002</v>
      </c>
      <c r="AC57" s="1">
        <v>41.8416</v>
      </c>
      <c r="AD57" s="1"/>
      <c r="AE57" s="1">
        <f t="shared" si="8"/>
        <v>0</v>
      </c>
      <c r="AF57" s="1">
        <f t="shared" si="9"/>
        <v>100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34</v>
      </c>
      <c r="C58" s="1">
        <v>62.869</v>
      </c>
      <c r="D58" s="1">
        <v>815.49</v>
      </c>
      <c r="E58" s="1">
        <v>463.21600000000001</v>
      </c>
      <c r="F58" s="1">
        <v>337.40899999999999</v>
      </c>
      <c r="G58" s="6">
        <v>1</v>
      </c>
      <c r="H58" s="1">
        <v>30</v>
      </c>
      <c r="I58" s="1" t="s">
        <v>30</v>
      </c>
      <c r="J58" s="1">
        <v>515</v>
      </c>
      <c r="K58" s="1">
        <f t="shared" si="14"/>
        <v>-51.783999999999992</v>
      </c>
      <c r="L58" s="1"/>
      <c r="M58" s="1"/>
      <c r="N58" s="1"/>
      <c r="O58" s="1">
        <f t="shared" si="3"/>
        <v>92.643200000000007</v>
      </c>
      <c r="P58" s="5">
        <f t="shared" si="18"/>
        <v>496.37980000000005</v>
      </c>
      <c r="Q58" s="5">
        <v>450</v>
      </c>
      <c r="R58" s="5">
        <v>300</v>
      </c>
      <c r="S58" s="5">
        <f t="shared" si="16"/>
        <v>150</v>
      </c>
      <c r="T58" s="5"/>
      <c r="U58" s="1"/>
      <c r="V58" s="1">
        <f t="shared" si="4"/>
        <v>9</v>
      </c>
      <c r="W58" s="1">
        <f t="shared" si="5"/>
        <v>3.6420266139338877</v>
      </c>
      <c r="X58" s="1">
        <v>71.763400000000004</v>
      </c>
      <c r="Y58" s="1">
        <v>87.559799999999996</v>
      </c>
      <c r="Z58" s="1">
        <v>98.555399999999992</v>
      </c>
      <c r="AA58" s="1">
        <v>103.7132</v>
      </c>
      <c r="AB58" s="1">
        <v>87.135199999999998</v>
      </c>
      <c r="AC58" s="1">
        <v>84.205399999999997</v>
      </c>
      <c r="AD58" s="1"/>
      <c r="AE58" s="1">
        <f t="shared" si="8"/>
        <v>300</v>
      </c>
      <c r="AF58" s="1">
        <f t="shared" si="9"/>
        <v>150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34</v>
      </c>
      <c r="C59" s="1">
        <v>42.347000000000001</v>
      </c>
      <c r="D59" s="1">
        <v>318.56200000000001</v>
      </c>
      <c r="E59" s="1">
        <v>107.834</v>
      </c>
      <c r="F59" s="1">
        <v>223.17099999999999</v>
      </c>
      <c r="G59" s="6">
        <v>1</v>
      </c>
      <c r="H59" s="1">
        <v>45</v>
      </c>
      <c r="I59" s="1" t="s">
        <v>30</v>
      </c>
      <c r="J59" s="1">
        <v>139.30000000000001</v>
      </c>
      <c r="K59" s="1">
        <f t="shared" si="14"/>
        <v>-31.466000000000008</v>
      </c>
      <c r="L59" s="1"/>
      <c r="M59" s="1"/>
      <c r="N59" s="1"/>
      <c r="O59" s="1">
        <f t="shared" si="3"/>
        <v>21.566800000000001</v>
      </c>
      <c r="P59" s="5"/>
      <c r="Q59" s="5">
        <f t="shared" si="15"/>
        <v>0</v>
      </c>
      <c r="R59" s="5"/>
      <c r="S59" s="5">
        <f t="shared" si="16"/>
        <v>0</v>
      </c>
      <c r="T59" s="5"/>
      <c r="U59" s="1"/>
      <c r="V59" s="1">
        <f t="shared" si="4"/>
        <v>10.347895839902071</v>
      </c>
      <c r="W59" s="1">
        <f t="shared" si="5"/>
        <v>10.347895839902071</v>
      </c>
      <c r="X59" s="1">
        <v>21.1296</v>
      </c>
      <c r="Y59" s="1">
        <v>25.7746</v>
      </c>
      <c r="Z59" s="1">
        <v>24.083200000000001</v>
      </c>
      <c r="AA59" s="1">
        <v>18.838200000000001</v>
      </c>
      <c r="AB59" s="1">
        <v>15.574400000000001</v>
      </c>
      <c r="AC59" s="1">
        <v>19.877600000000001</v>
      </c>
      <c r="AD59" s="1"/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34</v>
      </c>
      <c r="C60" s="1"/>
      <c r="D60" s="1">
        <v>330.11200000000002</v>
      </c>
      <c r="E60" s="1">
        <v>65.784000000000006</v>
      </c>
      <c r="F60" s="1">
        <v>257.20699999999999</v>
      </c>
      <c r="G60" s="6">
        <v>1</v>
      </c>
      <c r="H60" s="1">
        <v>40</v>
      </c>
      <c r="I60" s="1" t="s">
        <v>30</v>
      </c>
      <c r="J60" s="1">
        <v>89.4</v>
      </c>
      <c r="K60" s="1">
        <f t="shared" si="14"/>
        <v>-23.616</v>
      </c>
      <c r="L60" s="1"/>
      <c r="M60" s="1"/>
      <c r="N60" s="1"/>
      <c r="O60" s="1">
        <f t="shared" si="3"/>
        <v>13.1568</v>
      </c>
      <c r="P60" s="5"/>
      <c r="Q60" s="5">
        <f t="shared" si="15"/>
        <v>0</v>
      </c>
      <c r="R60" s="5"/>
      <c r="S60" s="5">
        <f t="shared" si="16"/>
        <v>0</v>
      </c>
      <c r="T60" s="5"/>
      <c r="U60" s="1"/>
      <c r="V60" s="1">
        <f t="shared" si="4"/>
        <v>19.549358506627751</v>
      </c>
      <c r="W60" s="1">
        <f t="shared" si="5"/>
        <v>19.549358506627751</v>
      </c>
      <c r="X60" s="1">
        <v>-0.86899999999999999</v>
      </c>
      <c r="Y60" s="1">
        <v>7.0290000000000008</v>
      </c>
      <c r="Z60" s="1">
        <v>29.751999999999999</v>
      </c>
      <c r="AA60" s="1">
        <v>26.2744</v>
      </c>
      <c r="AB60" s="1">
        <v>11.3712</v>
      </c>
      <c r="AC60" s="1">
        <v>11.324199999999999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34</v>
      </c>
      <c r="C61" s="1">
        <v>1440.7370000000001</v>
      </c>
      <c r="D61" s="1">
        <v>2982.489</v>
      </c>
      <c r="E61" s="1">
        <v>1607.5889999999999</v>
      </c>
      <c r="F61" s="1">
        <v>2494.4499999999998</v>
      </c>
      <c r="G61" s="6">
        <v>1</v>
      </c>
      <c r="H61" s="1">
        <v>40</v>
      </c>
      <c r="I61" s="1" t="s">
        <v>30</v>
      </c>
      <c r="J61" s="1">
        <v>1592.85</v>
      </c>
      <c r="K61" s="1">
        <f t="shared" si="14"/>
        <v>14.739000000000033</v>
      </c>
      <c r="L61" s="1"/>
      <c r="M61" s="1"/>
      <c r="N61" s="1"/>
      <c r="O61" s="1">
        <f t="shared" si="3"/>
        <v>321.51779999999997</v>
      </c>
      <c r="P61" s="5">
        <f t="shared" si="17"/>
        <v>720.72800000000007</v>
      </c>
      <c r="Q61" s="5">
        <v>650</v>
      </c>
      <c r="R61" s="5">
        <v>400</v>
      </c>
      <c r="S61" s="5">
        <f t="shared" si="16"/>
        <v>250</v>
      </c>
      <c r="T61" s="5"/>
      <c r="U61" s="1"/>
      <c r="V61" s="1">
        <f t="shared" si="4"/>
        <v>10</v>
      </c>
      <c r="W61" s="1">
        <f t="shared" si="5"/>
        <v>7.7583573910993424</v>
      </c>
      <c r="X61" s="1">
        <v>353.09100000000001</v>
      </c>
      <c r="Y61" s="1">
        <v>337.82060000000001</v>
      </c>
      <c r="Z61" s="1">
        <v>334.01740000000001</v>
      </c>
      <c r="AA61" s="1">
        <v>360.70080000000002</v>
      </c>
      <c r="AB61" s="1">
        <v>292.3612</v>
      </c>
      <c r="AC61" s="1">
        <v>273.11579999999998</v>
      </c>
      <c r="AD61" s="1"/>
      <c r="AE61" s="1">
        <f t="shared" si="8"/>
        <v>400</v>
      </c>
      <c r="AF61" s="1">
        <f t="shared" si="9"/>
        <v>250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93</v>
      </c>
      <c r="B62" s="14" t="s">
        <v>34</v>
      </c>
      <c r="C62" s="14"/>
      <c r="D62" s="14">
        <v>8.18</v>
      </c>
      <c r="E62" s="14"/>
      <c r="F62" s="14"/>
      <c r="G62" s="15">
        <v>0</v>
      </c>
      <c r="H62" s="14" t="e">
        <v>#N/A</v>
      </c>
      <c r="I62" s="14" t="s">
        <v>77</v>
      </c>
      <c r="J62" s="14"/>
      <c r="K62" s="14">
        <f t="shared" si="14"/>
        <v>0</v>
      </c>
      <c r="L62" s="14"/>
      <c r="M62" s="14"/>
      <c r="N62" s="14"/>
      <c r="O62" s="14">
        <f t="shared" si="3"/>
        <v>0</v>
      </c>
      <c r="P62" s="16"/>
      <c r="Q62" s="16"/>
      <c r="R62" s="16"/>
      <c r="S62" s="16"/>
      <c r="T62" s="16"/>
      <c r="U62" s="14"/>
      <c r="V62" s="14" t="e">
        <f t="shared" si="4"/>
        <v>#DIV/0!</v>
      </c>
      <c r="W62" s="14" t="e">
        <f t="shared" si="5"/>
        <v>#DIV/0!</v>
      </c>
      <c r="X62" s="14">
        <v>1.6359999999999999</v>
      </c>
      <c r="Y62" s="14">
        <v>1.6359999999999999</v>
      </c>
      <c r="Z62" s="14">
        <v>0</v>
      </c>
      <c r="AA62" s="14">
        <v>0</v>
      </c>
      <c r="AB62" s="14">
        <v>0</v>
      </c>
      <c r="AC62" s="14">
        <v>0</v>
      </c>
      <c r="AD62" s="14"/>
      <c r="AE62" s="14">
        <f t="shared" si="8"/>
        <v>0</v>
      </c>
      <c r="AF62" s="14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34</v>
      </c>
      <c r="C63" s="1">
        <v>77.954999999999998</v>
      </c>
      <c r="D63" s="1">
        <v>273.41899999999998</v>
      </c>
      <c r="E63" s="1">
        <v>99.542000000000002</v>
      </c>
      <c r="F63" s="1">
        <v>232.68600000000001</v>
      </c>
      <c r="G63" s="6">
        <v>1</v>
      </c>
      <c r="H63" s="1">
        <v>35</v>
      </c>
      <c r="I63" s="1" t="s">
        <v>30</v>
      </c>
      <c r="J63" s="1">
        <v>98.4</v>
      </c>
      <c r="K63" s="1">
        <f t="shared" si="14"/>
        <v>1.1419999999999959</v>
      </c>
      <c r="L63" s="1"/>
      <c r="M63" s="1"/>
      <c r="N63" s="1"/>
      <c r="O63" s="1">
        <f t="shared" si="3"/>
        <v>19.9084</v>
      </c>
      <c r="P63" s="5"/>
      <c r="Q63" s="5">
        <f>P63</f>
        <v>0</v>
      </c>
      <c r="R63" s="5"/>
      <c r="S63" s="5">
        <f>Q63-R63</f>
        <v>0</v>
      </c>
      <c r="T63" s="5"/>
      <c r="U63" s="1"/>
      <c r="V63" s="1">
        <f t="shared" si="4"/>
        <v>11.68783026260272</v>
      </c>
      <c r="W63" s="1">
        <f t="shared" si="5"/>
        <v>11.68783026260272</v>
      </c>
      <c r="X63" s="1">
        <v>25.996600000000001</v>
      </c>
      <c r="Y63" s="1">
        <v>22.510400000000001</v>
      </c>
      <c r="Z63" s="1">
        <v>23.3064</v>
      </c>
      <c r="AA63" s="1">
        <v>17.738199999999999</v>
      </c>
      <c r="AB63" s="1">
        <v>20.561399999999999</v>
      </c>
      <c r="AC63" s="1">
        <v>23.465399999999999</v>
      </c>
      <c r="AD63" s="1"/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95</v>
      </c>
      <c r="B64" s="20" t="s">
        <v>34</v>
      </c>
      <c r="C64" s="20"/>
      <c r="D64" s="20"/>
      <c r="E64" s="20">
        <v>-0.29199999999999998</v>
      </c>
      <c r="F64" s="20"/>
      <c r="G64" s="21">
        <v>0</v>
      </c>
      <c r="H64" s="20">
        <v>45</v>
      </c>
      <c r="I64" s="20" t="s">
        <v>30</v>
      </c>
      <c r="J64" s="20">
        <v>13</v>
      </c>
      <c r="K64" s="20">
        <f t="shared" si="14"/>
        <v>-13.292</v>
      </c>
      <c r="L64" s="20"/>
      <c r="M64" s="20"/>
      <c r="N64" s="20"/>
      <c r="O64" s="20">
        <f t="shared" si="3"/>
        <v>-5.8399999999999994E-2</v>
      </c>
      <c r="P64" s="22"/>
      <c r="Q64" s="22"/>
      <c r="R64" s="22"/>
      <c r="S64" s="22"/>
      <c r="T64" s="22"/>
      <c r="U64" s="20"/>
      <c r="V64" s="20">
        <f t="shared" si="4"/>
        <v>0</v>
      </c>
      <c r="W64" s="20">
        <f t="shared" si="5"/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 t="s">
        <v>96</v>
      </c>
      <c r="AE64" s="20">
        <f t="shared" si="8"/>
        <v>0</v>
      </c>
      <c r="AF64" s="20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34</v>
      </c>
      <c r="C65" s="1"/>
      <c r="D65" s="1">
        <v>407.96</v>
      </c>
      <c r="E65" s="1">
        <v>162.512</v>
      </c>
      <c r="F65" s="1">
        <v>226.43199999999999</v>
      </c>
      <c r="G65" s="6">
        <v>1</v>
      </c>
      <c r="H65" s="1">
        <v>30</v>
      </c>
      <c r="I65" s="1" t="s">
        <v>30</v>
      </c>
      <c r="J65" s="1">
        <v>218</v>
      </c>
      <c r="K65" s="1">
        <f t="shared" si="14"/>
        <v>-55.488</v>
      </c>
      <c r="L65" s="1"/>
      <c r="M65" s="1"/>
      <c r="N65" s="1"/>
      <c r="O65" s="1">
        <f t="shared" si="3"/>
        <v>32.502400000000002</v>
      </c>
      <c r="P65" s="5">
        <f>9*O65-F65</f>
        <v>66.089600000000047</v>
      </c>
      <c r="Q65" s="5">
        <v>50</v>
      </c>
      <c r="R65" s="5"/>
      <c r="S65" s="5">
        <f t="shared" ref="S65:S90" si="19">Q65-R65</f>
        <v>50</v>
      </c>
      <c r="T65" s="5"/>
      <c r="U65" s="1"/>
      <c r="V65" s="1">
        <f t="shared" si="4"/>
        <v>9</v>
      </c>
      <c r="W65" s="1">
        <f t="shared" si="5"/>
        <v>6.9666240031505362</v>
      </c>
      <c r="X65" s="1">
        <v>17.746600000000001</v>
      </c>
      <c r="Y65" s="1">
        <v>25.4038</v>
      </c>
      <c r="Z65" s="1">
        <v>49.912199999999999</v>
      </c>
      <c r="AA65" s="1">
        <v>50.1066</v>
      </c>
      <c r="AB65" s="1">
        <v>32.6982</v>
      </c>
      <c r="AC65" s="1">
        <v>37.688000000000002</v>
      </c>
      <c r="AD65" s="1"/>
      <c r="AE65" s="1">
        <f t="shared" si="8"/>
        <v>0</v>
      </c>
      <c r="AF65" s="1">
        <f t="shared" si="9"/>
        <v>50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34</v>
      </c>
      <c r="C66" s="1">
        <v>24.012</v>
      </c>
      <c r="D66" s="1">
        <v>37.783999999999999</v>
      </c>
      <c r="E66" s="1">
        <v>16.149000000000001</v>
      </c>
      <c r="F66" s="1">
        <v>25.465</v>
      </c>
      <c r="G66" s="6">
        <v>1</v>
      </c>
      <c r="H66" s="1">
        <v>45</v>
      </c>
      <c r="I66" s="1" t="s">
        <v>30</v>
      </c>
      <c r="J66" s="1">
        <v>61.6</v>
      </c>
      <c r="K66" s="1">
        <f t="shared" ref="K66:K90" si="20">E66-J66</f>
        <v>-45.451000000000001</v>
      </c>
      <c r="L66" s="1"/>
      <c r="M66" s="1"/>
      <c r="N66" s="1"/>
      <c r="O66" s="1">
        <f t="shared" si="3"/>
        <v>3.2298</v>
      </c>
      <c r="P66" s="5">
        <v>10</v>
      </c>
      <c r="Q66" s="5">
        <f t="shared" ref="Q66:Q86" si="21">P66</f>
        <v>10</v>
      </c>
      <c r="R66" s="5"/>
      <c r="S66" s="5">
        <f t="shared" si="19"/>
        <v>10</v>
      </c>
      <c r="T66" s="5"/>
      <c r="U66" s="1"/>
      <c r="V66" s="1">
        <f t="shared" si="4"/>
        <v>10.980556071583381</v>
      </c>
      <c r="W66" s="1">
        <f t="shared" si="5"/>
        <v>7.8843891262616879</v>
      </c>
      <c r="X66" s="1">
        <v>3.9405999999999999</v>
      </c>
      <c r="Y66" s="1">
        <v>3.6598000000000002</v>
      </c>
      <c r="Z66" s="1">
        <v>4.2606000000000002</v>
      </c>
      <c r="AA66" s="1">
        <v>4.2670000000000003</v>
      </c>
      <c r="AB66" s="1">
        <v>3.6842000000000001</v>
      </c>
      <c r="AC66" s="1">
        <v>5.6466000000000003</v>
      </c>
      <c r="AD66" s="1"/>
      <c r="AE66" s="1">
        <f t="shared" si="8"/>
        <v>0</v>
      </c>
      <c r="AF66" s="1">
        <f t="shared" si="9"/>
        <v>10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34</v>
      </c>
      <c r="C67" s="1">
        <v>38.167000000000002</v>
      </c>
      <c r="D67" s="1">
        <v>166.58799999999999</v>
      </c>
      <c r="E67" s="1">
        <v>73.858000000000004</v>
      </c>
      <c r="F67" s="1">
        <v>125.93</v>
      </c>
      <c r="G67" s="6">
        <v>1</v>
      </c>
      <c r="H67" s="1">
        <v>45</v>
      </c>
      <c r="I67" s="1" t="s">
        <v>30</v>
      </c>
      <c r="J67" s="1">
        <v>74.75</v>
      </c>
      <c r="K67" s="1">
        <f t="shared" si="20"/>
        <v>-0.89199999999999591</v>
      </c>
      <c r="L67" s="1"/>
      <c r="M67" s="1"/>
      <c r="N67" s="1"/>
      <c r="O67" s="1">
        <f t="shared" ref="O67:O97" si="22">E67/5</f>
        <v>14.771600000000001</v>
      </c>
      <c r="P67" s="5">
        <f t="shared" ref="P67:P89" si="23">10*O67-F67</f>
        <v>21.786000000000001</v>
      </c>
      <c r="Q67" s="5">
        <v>20</v>
      </c>
      <c r="R67" s="5"/>
      <c r="S67" s="5">
        <f t="shared" si="19"/>
        <v>20</v>
      </c>
      <c r="T67" s="5"/>
      <c r="U67" s="1"/>
      <c r="V67" s="1">
        <f t="shared" ref="V67:V97" si="24">(F67+P67)/O67</f>
        <v>10</v>
      </c>
      <c r="W67" s="1">
        <f t="shared" ref="W67:W97" si="25">F67/O67</f>
        <v>8.5251428416691493</v>
      </c>
      <c r="X67" s="1">
        <v>7.9535999999999998</v>
      </c>
      <c r="Y67" s="1">
        <v>19.4008</v>
      </c>
      <c r="Z67" s="1">
        <v>21.8508</v>
      </c>
      <c r="AA67" s="1">
        <v>5.1192000000000002</v>
      </c>
      <c r="AB67" s="1">
        <v>7.6858000000000004</v>
      </c>
      <c r="AC67" s="1">
        <v>14.613200000000001</v>
      </c>
      <c r="AD67" s="1"/>
      <c r="AE67" s="1">
        <f t="shared" si="8"/>
        <v>0</v>
      </c>
      <c r="AF67" s="1">
        <f t="shared" si="9"/>
        <v>20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34</v>
      </c>
      <c r="C68" s="1">
        <v>61.857999999999997</v>
      </c>
      <c r="D68" s="1">
        <v>30.13</v>
      </c>
      <c r="E68" s="1">
        <v>30.835000000000001</v>
      </c>
      <c r="F68" s="1">
        <v>51.783000000000001</v>
      </c>
      <c r="G68" s="6">
        <v>1</v>
      </c>
      <c r="H68" s="1">
        <v>45</v>
      </c>
      <c r="I68" s="1" t="s">
        <v>30</v>
      </c>
      <c r="J68" s="1">
        <v>50.55</v>
      </c>
      <c r="K68" s="1">
        <f t="shared" si="20"/>
        <v>-19.714999999999996</v>
      </c>
      <c r="L68" s="1"/>
      <c r="M68" s="1"/>
      <c r="N68" s="1"/>
      <c r="O68" s="1">
        <f t="shared" si="22"/>
        <v>6.1669999999999998</v>
      </c>
      <c r="P68" s="5">
        <f t="shared" si="23"/>
        <v>9.8870000000000005</v>
      </c>
      <c r="Q68" s="5">
        <f t="shared" si="21"/>
        <v>9.8870000000000005</v>
      </c>
      <c r="R68" s="5"/>
      <c r="S68" s="5">
        <f t="shared" si="19"/>
        <v>9.8870000000000005</v>
      </c>
      <c r="T68" s="5"/>
      <c r="U68" s="1"/>
      <c r="V68" s="1">
        <f t="shared" si="24"/>
        <v>10</v>
      </c>
      <c r="W68" s="1">
        <f t="shared" si="25"/>
        <v>8.3967893627371506</v>
      </c>
      <c r="X68" s="1">
        <v>6.7403999999999993</v>
      </c>
      <c r="Y68" s="1">
        <v>6.4456000000000007</v>
      </c>
      <c r="Z68" s="1">
        <v>6.0255999999999998</v>
      </c>
      <c r="AA68" s="1">
        <v>6.3098000000000001</v>
      </c>
      <c r="AB68" s="1">
        <v>10.35</v>
      </c>
      <c r="AC68" s="1">
        <v>15.0754</v>
      </c>
      <c r="AD68" s="1"/>
      <c r="AE68" s="1">
        <f t="shared" si="8"/>
        <v>0</v>
      </c>
      <c r="AF68" s="1">
        <f t="shared" si="9"/>
        <v>10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29</v>
      </c>
      <c r="C69" s="1">
        <v>1341</v>
      </c>
      <c r="D69" s="1">
        <v>2526</v>
      </c>
      <c r="E69" s="1">
        <v>1761</v>
      </c>
      <c r="F69" s="1">
        <v>1777</v>
      </c>
      <c r="G69" s="6">
        <v>0.4</v>
      </c>
      <c r="H69" s="1">
        <v>45</v>
      </c>
      <c r="I69" s="1" t="s">
        <v>30</v>
      </c>
      <c r="J69" s="1">
        <v>1761</v>
      </c>
      <c r="K69" s="1">
        <f t="shared" si="20"/>
        <v>0</v>
      </c>
      <c r="L69" s="1"/>
      <c r="M69" s="1"/>
      <c r="N69" s="1"/>
      <c r="O69" s="1">
        <f t="shared" si="22"/>
        <v>352.2</v>
      </c>
      <c r="P69" s="5">
        <f t="shared" si="23"/>
        <v>1745</v>
      </c>
      <c r="Q69" s="5">
        <v>1650</v>
      </c>
      <c r="R69" s="5"/>
      <c r="S69" s="5">
        <f t="shared" si="19"/>
        <v>1650</v>
      </c>
      <c r="T69" s="5"/>
      <c r="U69" s="1"/>
      <c r="V69" s="1">
        <f t="shared" si="24"/>
        <v>10</v>
      </c>
      <c r="W69" s="1">
        <f t="shared" si="25"/>
        <v>5.0454287336740489</v>
      </c>
      <c r="X69" s="1">
        <v>297.8</v>
      </c>
      <c r="Y69" s="1">
        <v>312.60000000000002</v>
      </c>
      <c r="Z69" s="1">
        <v>268</v>
      </c>
      <c r="AA69" s="1">
        <v>313.39999999999998</v>
      </c>
      <c r="AB69" s="1">
        <v>326.39999999999998</v>
      </c>
      <c r="AC69" s="1">
        <v>293.60000000000002</v>
      </c>
      <c r="AD69" s="1" t="s">
        <v>31</v>
      </c>
      <c r="AE69" s="1">
        <f t="shared" si="8"/>
        <v>0</v>
      </c>
      <c r="AF69" s="1">
        <f t="shared" si="9"/>
        <v>660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29</v>
      </c>
      <c r="C70" s="1">
        <v>32</v>
      </c>
      <c r="D70" s="1">
        <v>760</v>
      </c>
      <c r="E70" s="1">
        <v>543</v>
      </c>
      <c r="F70" s="1">
        <v>230</v>
      </c>
      <c r="G70" s="6">
        <v>0.45</v>
      </c>
      <c r="H70" s="1">
        <v>50</v>
      </c>
      <c r="I70" s="1" t="s">
        <v>30</v>
      </c>
      <c r="J70" s="1">
        <v>773</v>
      </c>
      <c r="K70" s="1">
        <f t="shared" si="20"/>
        <v>-230</v>
      </c>
      <c r="L70" s="1"/>
      <c r="M70" s="1"/>
      <c r="N70" s="1"/>
      <c r="O70" s="1">
        <f t="shared" si="22"/>
        <v>108.6</v>
      </c>
      <c r="P70" s="5">
        <f>8*O70-F70</f>
        <v>638.79999999999995</v>
      </c>
      <c r="Q70" s="5">
        <v>600</v>
      </c>
      <c r="R70" s="5"/>
      <c r="S70" s="5">
        <f t="shared" si="19"/>
        <v>600</v>
      </c>
      <c r="T70" s="5"/>
      <c r="U70" s="1"/>
      <c r="V70" s="1">
        <f t="shared" si="24"/>
        <v>8</v>
      </c>
      <c r="W70" s="1">
        <f t="shared" si="25"/>
        <v>2.117863720073665</v>
      </c>
      <c r="X70" s="1">
        <v>19.600000000000001</v>
      </c>
      <c r="Y70" s="1">
        <v>41.4</v>
      </c>
      <c r="Z70" s="1">
        <v>71</v>
      </c>
      <c r="AA70" s="1">
        <v>57.4</v>
      </c>
      <c r="AB70" s="1">
        <v>48.4</v>
      </c>
      <c r="AC70" s="1">
        <v>59.6</v>
      </c>
      <c r="AD70" s="1"/>
      <c r="AE70" s="1">
        <f t="shared" si="8"/>
        <v>0</v>
      </c>
      <c r="AF70" s="1">
        <f t="shared" si="9"/>
        <v>270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103</v>
      </c>
      <c r="B71" s="1" t="s">
        <v>29</v>
      </c>
      <c r="C71" s="1">
        <v>503</v>
      </c>
      <c r="D71" s="1">
        <v>3456</v>
      </c>
      <c r="E71" s="1">
        <v>1670</v>
      </c>
      <c r="F71" s="1">
        <v>2103</v>
      </c>
      <c r="G71" s="6">
        <v>0.4</v>
      </c>
      <c r="H71" s="1">
        <v>45</v>
      </c>
      <c r="I71" s="1" t="s">
        <v>30</v>
      </c>
      <c r="J71" s="1">
        <v>1665</v>
      </c>
      <c r="K71" s="1">
        <f t="shared" si="20"/>
        <v>5</v>
      </c>
      <c r="L71" s="1"/>
      <c r="M71" s="1"/>
      <c r="N71" s="1"/>
      <c r="O71" s="1">
        <f t="shared" si="22"/>
        <v>334</v>
      </c>
      <c r="P71" s="5">
        <f t="shared" si="23"/>
        <v>1237</v>
      </c>
      <c r="Q71" s="5">
        <v>1150</v>
      </c>
      <c r="R71" s="5"/>
      <c r="S71" s="5">
        <f t="shared" si="19"/>
        <v>1150</v>
      </c>
      <c r="T71" s="5"/>
      <c r="U71" s="1"/>
      <c r="V71" s="1">
        <f t="shared" si="24"/>
        <v>10</v>
      </c>
      <c r="W71" s="1">
        <f t="shared" si="25"/>
        <v>6.2964071856287429</v>
      </c>
      <c r="X71" s="1">
        <v>253.8</v>
      </c>
      <c r="Y71" s="1">
        <v>376.2</v>
      </c>
      <c r="Z71" s="1">
        <v>416.8</v>
      </c>
      <c r="AA71" s="1">
        <v>285.8</v>
      </c>
      <c r="AB71" s="1">
        <v>199.6</v>
      </c>
      <c r="AC71" s="1">
        <v>241</v>
      </c>
      <c r="AD71" s="1" t="s">
        <v>31</v>
      </c>
      <c r="AE71" s="1">
        <f t="shared" ref="AE71:AE97" si="26">ROUND(R71*G71,0)</f>
        <v>0</v>
      </c>
      <c r="AF71" s="1">
        <f t="shared" ref="AF71:AF97" si="27">ROUND(S71*G71,0)</f>
        <v>460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34</v>
      </c>
      <c r="C72" s="1">
        <v>706.76</v>
      </c>
      <c r="D72" s="1">
        <v>1535.6690000000001</v>
      </c>
      <c r="E72" s="1">
        <v>925.654</v>
      </c>
      <c r="F72" s="1">
        <v>1168.473</v>
      </c>
      <c r="G72" s="6">
        <v>1</v>
      </c>
      <c r="H72" s="1">
        <v>45</v>
      </c>
      <c r="I72" s="1" t="s">
        <v>30</v>
      </c>
      <c r="J72" s="1">
        <v>882.6</v>
      </c>
      <c r="K72" s="1">
        <f t="shared" si="20"/>
        <v>43.053999999999974</v>
      </c>
      <c r="L72" s="1"/>
      <c r="M72" s="1"/>
      <c r="N72" s="1"/>
      <c r="O72" s="1">
        <f t="shared" si="22"/>
        <v>185.13079999999999</v>
      </c>
      <c r="P72" s="5">
        <f t="shared" si="23"/>
        <v>682.83500000000004</v>
      </c>
      <c r="Q72" s="5">
        <v>600</v>
      </c>
      <c r="R72" s="5">
        <v>400</v>
      </c>
      <c r="S72" s="5">
        <f t="shared" si="19"/>
        <v>200</v>
      </c>
      <c r="T72" s="5"/>
      <c r="U72" s="1"/>
      <c r="V72" s="1">
        <f t="shared" si="24"/>
        <v>10</v>
      </c>
      <c r="W72" s="1">
        <f t="shared" si="25"/>
        <v>6.3116077929766412</v>
      </c>
      <c r="X72" s="1">
        <v>173.40979999999999</v>
      </c>
      <c r="Y72" s="1">
        <v>156.02340000000001</v>
      </c>
      <c r="Z72" s="1">
        <v>216.51240000000001</v>
      </c>
      <c r="AA72" s="1">
        <v>220.43819999999999</v>
      </c>
      <c r="AB72" s="1">
        <v>147.12260000000001</v>
      </c>
      <c r="AC72" s="1">
        <v>147.7176</v>
      </c>
      <c r="AD72" s="1"/>
      <c r="AE72" s="1">
        <f t="shared" si="26"/>
        <v>400</v>
      </c>
      <c r="AF72" s="1">
        <f t="shared" si="27"/>
        <v>200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29</v>
      </c>
      <c r="C73" s="1">
        <v>192</v>
      </c>
      <c r="D73" s="1">
        <v>1498</v>
      </c>
      <c r="E73" s="1">
        <v>551</v>
      </c>
      <c r="F73" s="1">
        <v>1026</v>
      </c>
      <c r="G73" s="6">
        <v>0.35</v>
      </c>
      <c r="H73" s="1">
        <v>40</v>
      </c>
      <c r="I73" s="1" t="s">
        <v>30</v>
      </c>
      <c r="J73" s="1">
        <v>684</v>
      </c>
      <c r="K73" s="1">
        <f t="shared" si="20"/>
        <v>-133</v>
      </c>
      <c r="L73" s="1"/>
      <c r="M73" s="1"/>
      <c r="N73" s="1"/>
      <c r="O73" s="1">
        <f t="shared" si="22"/>
        <v>110.2</v>
      </c>
      <c r="P73" s="5">
        <f t="shared" si="23"/>
        <v>76</v>
      </c>
      <c r="Q73" s="5">
        <v>50</v>
      </c>
      <c r="R73" s="5"/>
      <c r="S73" s="5">
        <f t="shared" si="19"/>
        <v>50</v>
      </c>
      <c r="T73" s="5"/>
      <c r="U73" s="1"/>
      <c r="V73" s="1">
        <f t="shared" si="24"/>
        <v>10</v>
      </c>
      <c r="W73" s="1">
        <f t="shared" si="25"/>
        <v>9.3103448275862064</v>
      </c>
      <c r="X73" s="1">
        <v>111.4</v>
      </c>
      <c r="Y73" s="1">
        <v>156.4</v>
      </c>
      <c r="Z73" s="1">
        <v>176.6</v>
      </c>
      <c r="AA73" s="1">
        <v>137.19999999999999</v>
      </c>
      <c r="AB73" s="1">
        <v>114.4</v>
      </c>
      <c r="AC73" s="1">
        <v>143.80000000000001</v>
      </c>
      <c r="AD73" s="1" t="s">
        <v>31</v>
      </c>
      <c r="AE73" s="1">
        <f t="shared" si="26"/>
        <v>0</v>
      </c>
      <c r="AF73" s="1">
        <f t="shared" si="27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34</v>
      </c>
      <c r="C74" s="1">
        <v>87.769000000000005</v>
      </c>
      <c r="D74" s="1">
        <v>445.50099999999998</v>
      </c>
      <c r="E74" s="1">
        <v>169.19300000000001</v>
      </c>
      <c r="F74" s="1">
        <v>350.35500000000002</v>
      </c>
      <c r="G74" s="6">
        <v>1</v>
      </c>
      <c r="H74" s="1">
        <v>40</v>
      </c>
      <c r="I74" s="1" t="s">
        <v>30</v>
      </c>
      <c r="J74" s="1">
        <v>168.35</v>
      </c>
      <c r="K74" s="1">
        <f t="shared" si="20"/>
        <v>0.84300000000001774</v>
      </c>
      <c r="L74" s="1"/>
      <c r="M74" s="1"/>
      <c r="N74" s="1"/>
      <c r="O74" s="1">
        <f t="shared" si="22"/>
        <v>33.8386</v>
      </c>
      <c r="P74" s="5"/>
      <c r="Q74" s="5">
        <f t="shared" si="21"/>
        <v>0</v>
      </c>
      <c r="R74" s="5"/>
      <c r="S74" s="5">
        <f t="shared" si="19"/>
        <v>0</v>
      </c>
      <c r="T74" s="5"/>
      <c r="U74" s="1"/>
      <c r="V74" s="1">
        <f t="shared" si="24"/>
        <v>10.353708486757727</v>
      </c>
      <c r="W74" s="1">
        <f t="shared" si="25"/>
        <v>10.353708486757727</v>
      </c>
      <c r="X74" s="1">
        <v>39.826799999999999</v>
      </c>
      <c r="Y74" s="1">
        <v>51.583199999999998</v>
      </c>
      <c r="Z74" s="1">
        <v>48.553600000000003</v>
      </c>
      <c r="AA74" s="1">
        <v>32.228999999999999</v>
      </c>
      <c r="AB74" s="1">
        <v>37.443399999999997</v>
      </c>
      <c r="AC74" s="1">
        <v>44.902000000000001</v>
      </c>
      <c r="AD74" s="1"/>
      <c r="AE74" s="1">
        <f t="shared" si="26"/>
        <v>0</v>
      </c>
      <c r="AF74" s="1">
        <f t="shared" si="2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29</v>
      </c>
      <c r="C75" s="1">
        <v>208</v>
      </c>
      <c r="D75" s="1">
        <v>1686</v>
      </c>
      <c r="E75" s="1">
        <v>763</v>
      </c>
      <c r="F75" s="1">
        <v>1037</v>
      </c>
      <c r="G75" s="6">
        <v>0.4</v>
      </c>
      <c r="H75" s="1">
        <v>40</v>
      </c>
      <c r="I75" s="1" t="s">
        <v>30</v>
      </c>
      <c r="J75" s="1">
        <v>770</v>
      </c>
      <c r="K75" s="1">
        <f t="shared" si="20"/>
        <v>-7</v>
      </c>
      <c r="L75" s="1"/>
      <c r="M75" s="1"/>
      <c r="N75" s="1"/>
      <c r="O75" s="1">
        <f t="shared" si="22"/>
        <v>152.6</v>
      </c>
      <c r="P75" s="5">
        <f t="shared" si="23"/>
        <v>489</v>
      </c>
      <c r="Q75" s="5">
        <v>450</v>
      </c>
      <c r="R75" s="5"/>
      <c r="S75" s="5">
        <f t="shared" si="19"/>
        <v>450</v>
      </c>
      <c r="T75" s="5"/>
      <c r="U75" s="1"/>
      <c r="V75" s="1">
        <f t="shared" si="24"/>
        <v>10</v>
      </c>
      <c r="W75" s="1">
        <f t="shared" si="25"/>
        <v>6.7955439056356486</v>
      </c>
      <c r="X75" s="1">
        <v>112.8</v>
      </c>
      <c r="Y75" s="1">
        <v>180.4</v>
      </c>
      <c r="Z75" s="1">
        <v>184.8</v>
      </c>
      <c r="AA75" s="1">
        <v>161.6</v>
      </c>
      <c r="AB75" s="1">
        <v>142.6</v>
      </c>
      <c r="AC75" s="1">
        <v>116.2</v>
      </c>
      <c r="AD75" s="1"/>
      <c r="AE75" s="1">
        <f t="shared" si="26"/>
        <v>0</v>
      </c>
      <c r="AF75" s="1">
        <f t="shared" si="27"/>
        <v>180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29</v>
      </c>
      <c r="C76" s="1">
        <v>300</v>
      </c>
      <c r="D76" s="1">
        <v>1464</v>
      </c>
      <c r="E76" s="1">
        <v>777</v>
      </c>
      <c r="F76" s="1">
        <v>903</v>
      </c>
      <c r="G76" s="6">
        <v>0.4</v>
      </c>
      <c r="H76" s="1">
        <v>45</v>
      </c>
      <c r="I76" s="1" t="s">
        <v>30</v>
      </c>
      <c r="J76" s="1">
        <v>798</v>
      </c>
      <c r="K76" s="1">
        <f t="shared" si="20"/>
        <v>-21</v>
      </c>
      <c r="L76" s="1"/>
      <c r="M76" s="1"/>
      <c r="N76" s="1"/>
      <c r="O76" s="1">
        <f t="shared" si="22"/>
        <v>155.4</v>
      </c>
      <c r="P76" s="5">
        <f t="shared" si="23"/>
        <v>651</v>
      </c>
      <c r="Q76" s="5">
        <v>600</v>
      </c>
      <c r="R76" s="5"/>
      <c r="S76" s="5">
        <f t="shared" si="19"/>
        <v>600</v>
      </c>
      <c r="T76" s="5"/>
      <c r="U76" s="1"/>
      <c r="V76" s="1">
        <f t="shared" si="24"/>
        <v>10</v>
      </c>
      <c r="W76" s="1">
        <f t="shared" si="25"/>
        <v>5.8108108108108105</v>
      </c>
      <c r="X76" s="1">
        <v>106.6</v>
      </c>
      <c r="Y76" s="1">
        <v>168.2</v>
      </c>
      <c r="Z76" s="1">
        <v>170.2</v>
      </c>
      <c r="AA76" s="1">
        <v>150</v>
      </c>
      <c r="AB76" s="1">
        <v>139.4</v>
      </c>
      <c r="AC76" s="1">
        <v>125.2</v>
      </c>
      <c r="AD76" s="1" t="s">
        <v>31</v>
      </c>
      <c r="AE76" s="1">
        <f t="shared" si="26"/>
        <v>0</v>
      </c>
      <c r="AF76" s="1">
        <f t="shared" si="27"/>
        <v>240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109</v>
      </c>
      <c r="B77" s="1" t="s">
        <v>34</v>
      </c>
      <c r="C77" s="1">
        <v>155.96600000000001</v>
      </c>
      <c r="D77" s="1">
        <v>578.79999999999995</v>
      </c>
      <c r="E77" s="1">
        <v>278.27999999999997</v>
      </c>
      <c r="F77" s="1">
        <v>436.12299999999999</v>
      </c>
      <c r="G77" s="6">
        <v>1</v>
      </c>
      <c r="H77" s="1">
        <v>40</v>
      </c>
      <c r="I77" s="1" t="s">
        <v>30</v>
      </c>
      <c r="J77" s="1">
        <v>277.64999999999998</v>
      </c>
      <c r="K77" s="1">
        <f t="shared" si="20"/>
        <v>0.62999999999999545</v>
      </c>
      <c r="L77" s="1"/>
      <c r="M77" s="1"/>
      <c r="N77" s="1"/>
      <c r="O77" s="1">
        <f t="shared" si="22"/>
        <v>55.655999999999992</v>
      </c>
      <c r="P77" s="5">
        <f t="shared" si="23"/>
        <v>120.43699999999995</v>
      </c>
      <c r="Q77" s="5">
        <v>100</v>
      </c>
      <c r="R77" s="5"/>
      <c r="S77" s="5">
        <f t="shared" si="19"/>
        <v>100</v>
      </c>
      <c r="T77" s="5"/>
      <c r="U77" s="1"/>
      <c r="V77" s="1">
        <f t="shared" si="24"/>
        <v>10</v>
      </c>
      <c r="W77" s="1">
        <f t="shared" si="25"/>
        <v>7.8360464280580722</v>
      </c>
      <c r="X77" s="1">
        <v>56.451999999999998</v>
      </c>
      <c r="Y77" s="1">
        <v>52.0244</v>
      </c>
      <c r="Z77" s="1">
        <v>51.634599999999999</v>
      </c>
      <c r="AA77" s="1">
        <v>53.003</v>
      </c>
      <c r="AB77" s="1">
        <v>54.152799999999999</v>
      </c>
      <c r="AC77" s="1">
        <v>57.642999999999986</v>
      </c>
      <c r="AD77" s="1"/>
      <c r="AE77" s="1">
        <f t="shared" si="26"/>
        <v>0</v>
      </c>
      <c r="AF77" s="1">
        <f t="shared" si="27"/>
        <v>100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110</v>
      </c>
      <c r="B78" s="1" t="s">
        <v>29</v>
      </c>
      <c r="C78" s="1">
        <v>671</v>
      </c>
      <c r="D78" s="1">
        <v>1152</v>
      </c>
      <c r="E78" s="1">
        <v>727</v>
      </c>
      <c r="F78" s="1">
        <v>951</v>
      </c>
      <c r="G78" s="6">
        <v>0.35</v>
      </c>
      <c r="H78" s="1">
        <v>40</v>
      </c>
      <c r="I78" s="1" t="s">
        <v>30</v>
      </c>
      <c r="J78" s="1">
        <v>788</v>
      </c>
      <c r="K78" s="1">
        <f t="shared" si="20"/>
        <v>-61</v>
      </c>
      <c r="L78" s="1"/>
      <c r="M78" s="1"/>
      <c r="N78" s="1"/>
      <c r="O78" s="1">
        <f t="shared" si="22"/>
        <v>145.4</v>
      </c>
      <c r="P78" s="5">
        <f t="shared" si="23"/>
        <v>503</v>
      </c>
      <c r="Q78" s="5">
        <v>450</v>
      </c>
      <c r="R78" s="5"/>
      <c r="S78" s="5">
        <f t="shared" si="19"/>
        <v>450</v>
      </c>
      <c r="T78" s="5"/>
      <c r="U78" s="1"/>
      <c r="V78" s="1">
        <f t="shared" si="24"/>
        <v>10</v>
      </c>
      <c r="W78" s="1">
        <f t="shared" si="25"/>
        <v>6.5405777166437415</v>
      </c>
      <c r="X78" s="1">
        <v>110.8</v>
      </c>
      <c r="Y78" s="1">
        <v>167.8</v>
      </c>
      <c r="Z78" s="1">
        <v>186</v>
      </c>
      <c r="AA78" s="1">
        <v>173.4</v>
      </c>
      <c r="AB78" s="1">
        <v>159.19999999999999</v>
      </c>
      <c r="AC78" s="1">
        <v>161</v>
      </c>
      <c r="AD78" s="1"/>
      <c r="AE78" s="1">
        <f t="shared" si="26"/>
        <v>0</v>
      </c>
      <c r="AF78" s="1">
        <f t="shared" si="27"/>
        <v>158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29</v>
      </c>
      <c r="C79" s="1">
        <v>399</v>
      </c>
      <c r="D79" s="1">
        <v>1656</v>
      </c>
      <c r="E79" s="1">
        <v>601</v>
      </c>
      <c r="F79" s="1">
        <v>1299</v>
      </c>
      <c r="G79" s="6">
        <v>0.4</v>
      </c>
      <c r="H79" s="1">
        <v>40</v>
      </c>
      <c r="I79" s="1" t="s">
        <v>30</v>
      </c>
      <c r="J79" s="1">
        <v>699</v>
      </c>
      <c r="K79" s="1">
        <f t="shared" si="20"/>
        <v>-98</v>
      </c>
      <c r="L79" s="1"/>
      <c r="M79" s="1"/>
      <c r="N79" s="1"/>
      <c r="O79" s="1">
        <f t="shared" si="22"/>
        <v>120.2</v>
      </c>
      <c r="P79" s="5"/>
      <c r="Q79" s="5">
        <f t="shared" si="21"/>
        <v>0</v>
      </c>
      <c r="R79" s="5"/>
      <c r="S79" s="5">
        <f t="shared" si="19"/>
        <v>0</v>
      </c>
      <c r="T79" s="5"/>
      <c r="U79" s="1"/>
      <c r="V79" s="1">
        <f t="shared" si="24"/>
        <v>10.806988352745424</v>
      </c>
      <c r="W79" s="1">
        <f t="shared" si="25"/>
        <v>10.806988352745424</v>
      </c>
      <c r="X79" s="1">
        <v>160.19999999999999</v>
      </c>
      <c r="Y79" s="1">
        <v>156.19999999999999</v>
      </c>
      <c r="Z79" s="1">
        <v>105.6</v>
      </c>
      <c r="AA79" s="1">
        <v>108.8</v>
      </c>
      <c r="AB79" s="1">
        <v>136</v>
      </c>
      <c r="AC79" s="1">
        <v>128.19999999999999</v>
      </c>
      <c r="AD79" s="1"/>
      <c r="AE79" s="1">
        <f t="shared" si="26"/>
        <v>0</v>
      </c>
      <c r="AF79" s="1">
        <f t="shared" si="2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34</v>
      </c>
      <c r="C80" s="1">
        <v>151.67400000000001</v>
      </c>
      <c r="D80" s="1">
        <v>1589.546</v>
      </c>
      <c r="E80" s="1">
        <v>754.35599999999999</v>
      </c>
      <c r="F80" s="1">
        <v>897.48299999999995</v>
      </c>
      <c r="G80" s="6">
        <v>1</v>
      </c>
      <c r="H80" s="1">
        <v>50</v>
      </c>
      <c r="I80" s="1" t="s">
        <v>30</v>
      </c>
      <c r="J80" s="1">
        <v>813.25</v>
      </c>
      <c r="K80" s="1">
        <f t="shared" si="20"/>
        <v>-58.894000000000005</v>
      </c>
      <c r="L80" s="1"/>
      <c r="M80" s="1"/>
      <c r="N80" s="1"/>
      <c r="O80" s="1">
        <f t="shared" si="22"/>
        <v>150.87119999999999</v>
      </c>
      <c r="P80" s="5">
        <f t="shared" si="23"/>
        <v>611.22900000000004</v>
      </c>
      <c r="Q80" s="5">
        <v>550</v>
      </c>
      <c r="R80" s="5">
        <v>300</v>
      </c>
      <c r="S80" s="5">
        <f t="shared" si="19"/>
        <v>250</v>
      </c>
      <c r="T80" s="5"/>
      <c r="U80" s="1"/>
      <c r="V80" s="1">
        <f t="shared" si="24"/>
        <v>10</v>
      </c>
      <c r="W80" s="1">
        <f t="shared" si="25"/>
        <v>5.9486701239202713</v>
      </c>
      <c r="X80" s="1">
        <v>123.4644</v>
      </c>
      <c r="Y80" s="1">
        <v>161.9768</v>
      </c>
      <c r="Z80" s="1">
        <v>180.62360000000001</v>
      </c>
      <c r="AA80" s="1">
        <v>154.16200000000001</v>
      </c>
      <c r="AB80" s="1">
        <v>119.45659999999999</v>
      </c>
      <c r="AC80" s="1">
        <v>133.57859999999999</v>
      </c>
      <c r="AD80" s="1"/>
      <c r="AE80" s="1">
        <f t="shared" si="26"/>
        <v>300</v>
      </c>
      <c r="AF80" s="1">
        <f t="shared" si="27"/>
        <v>250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113</v>
      </c>
      <c r="B81" s="1" t="s">
        <v>29</v>
      </c>
      <c r="C81" s="1"/>
      <c r="D81" s="1">
        <v>2</v>
      </c>
      <c r="E81" s="17">
        <f>2+E91</f>
        <v>349</v>
      </c>
      <c r="F81" s="17">
        <f>F91</f>
        <v>472</v>
      </c>
      <c r="G81" s="6">
        <v>0.4</v>
      </c>
      <c r="H81" s="1">
        <v>40</v>
      </c>
      <c r="I81" s="1" t="s">
        <v>30</v>
      </c>
      <c r="J81" s="1">
        <v>2</v>
      </c>
      <c r="K81" s="1">
        <f t="shared" si="20"/>
        <v>347</v>
      </c>
      <c r="L81" s="1"/>
      <c r="M81" s="1"/>
      <c r="N81" s="1"/>
      <c r="O81" s="1">
        <f t="shared" si="22"/>
        <v>69.8</v>
      </c>
      <c r="P81" s="5">
        <f t="shared" si="23"/>
        <v>226</v>
      </c>
      <c r="Q81" s="5">
        <v>200</v>
      </c>
      <c r="R81" s="5"/>
      <c r="S81" s="5">
        <f t="shared" si="19"/>
        <v>200</v>
      </c>
      <c r="T81" s="5"/>
      <c r="U81" s="1"/>
      <c r="V81" s="1">
        <f t="shared" si="24"/>
        <v>10</v>
      </c>
      <c r="W81" s="1">
        <f t="shared" si="25"/>
        <v>6.7621776504298001</v>
      </c>
      <c r="X81" s="1">
        <v>38</v>
      </c>
      <c r="Y81" s="1">
        <v>76</v>
      </c>
      <c r="Z81" s="1">
        <v>81</v>
      </c>
      <c r="AA81" s="1">
        <v>63.6</v>
      </c>
      <c r="AB81" s="1">
        <v>50.4</v>
      </c>
      <c r="AC81" s="1">
        <v>41.2</v>
      </c>
      <c r="AD81" s="1"/>
      <c r="AE81" s="1">
        <f t="shared" si="26"/>
        <v>0</v>
      </c>
      <c r="AF81" s="1">
        <f t="shared" si="27"/>
        <v>80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114</v>
      </c>
      <c r="B82" s="1" t="s">
        <v>29</v>
      </c>
      <c r="C82" s="1">
        <v>35</v>
      </c>
      <c r="D82" s="1">
        <v>406</v>
      </c>
      <c r="E82" s="1">
        <v>123</v>
      </c>
      <c r="F82" s="1">
        <v>274</v>
      </c>
      <c r="G82" s="6">
        <v>0.4</v>
      </c>
      <c r="H82" s="1">
        <v>40</v>
      </c>
      <c r="I82" s="1" t="s">
        <v>30</v>
      </c>
      <c r="J82" s="1">
        <v>176</v>
      </c>
      <c r="K82" s="1">
        <f t="shared" si="20"/>
        <v>-53</v>
      </c>
      <c r="L82" s="1"/>
      <c r="M82" s="1"/>
      <c r="N82" s="1"/>
      <c r="O82" s="1">
        <f t="shared" si="22"/>
        <v>24.6</v>
      </c>
      <c r="P82" s="5"/>
      <c r="Q82" s="5">
        <f t="shared" si="21"/>
        <v>0</v>
      </c>
      <c r="R82" s="5"/>
      <c r="S82" s="5">
        <f t="shared" si="19"/>
        <v>0</v>
      </c>
      <c r="T82" s="5"/>
      <c r="U82" s="1"/>
      <c r="V82" s="1">
        <f t="shared" si="24"/>
        <v>11.13821138211382</v>
      </c>
      <c r="W82" s="1">
        <f t="shared" si="25"/>
        <v>11.13821138211382</v>
      </c>
      <c r="X82" s="1">
        <v>26</v>
      </c>
      <c r="Y82" s="1">
        <v>35</v>
      </c>
      <c r="Z82" s="1">
        <v>45.4</v>
      </c>
      <c r="AA82" s="1">
        <v>44</v>
      </c>
      <c r="AB82" s="1">
        <v>30.2</v>
      </c>
      <c r="AC82" s="1">
        <v>28.2</v>
      </c>
      <c r="AD82" s="1"/>
      <c r="AE82" s="1">
        <f t="shared" si="26"/>
        <v>0</v>
      </c>
      <c r="AF82" s="1">
        <f t="shared" si="2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115</v>
      </c>
      <c r="B83" s="1" t="s">
        <v>34</v>
      </c>
      <c r="C83" s="1">
        <v>121.837</v>
      </c>
      <c r="D83" s="1">
        <v>864.5</v>
      </c>
      <c r="E83" s="1">
        <v>349.09</v>
      </c>
      <c r="F83" s="1">
        <v>549.84699999999998</v>
      </c>
      <c r="G83" s="6">
        <v>1</v>
      </c>
      <c r="H83" s="1">
        <v>55</v>
      </c>
      <c r="I83" s="1" t="s">
        <v>30</v>
      </c>
      <c r="J83" s="1">
        <v>413</v>
      </c>
      <c r="K83" s="1">
        <f t="shared" si="20"/>
        <v>-63.910000000000025</v>
      </c>
      <c r="L83" s="1"/>
      <c r="M83" s="1"/>
      <c r="N83" s="1"/>
      <c r="O83" s="1">
        <f t="shared" si="22"/>
        <v>69.817999999999998</v>
      </c>
      <c r="P83" s="5">
        <f t="shared" si="23"/>
        <v>148.33299999999997</v>
      </c>
      <c r="Q83" s="5">
        <v>120</v>
      </c>
      <c r="R83" s="5"/>
      <c r="S83" s="5">
        <f t="shared" si="19"/>
        <v>120</v>
      </c>
      <c r="T83" s="5"/>
      <c r="U83" s="1"/>
      <c r="V83" s="1">
        <f t="shared" si="24"/>
        <v>10</v>
      </c>
      <c r="W83" s="1">
        <f t="shared" si="25"/>
        <v>7.8754332693574725</v>
      </c>
      <c r="X83" s="1">
        <v>70.947199999999995</v>
      </c>
      <c r="Y83" s="1">
        <v>86.504199999999997</v>
      </c>
      <c r="Z83" s="1">
        <v>93.674400000000006</v>
      </c>
      <c r="AA83" s="1">
        <v>95.114000000000004</v>
      </c>
      <c r="AB83" s="1">
        <v>72.227599999999995</v>
      </c>
      <c r="AC83" s="1">
        <v>81.488799999999998</v>
      </c>
      <c r="AD83" s="1"/>
      <c r="AE83" s="1">
        <f t="shared" si="26"/>
        <v>0</v>
      </c>
      <c r="AF83" s="1">
        <f t="shared" si="27"/>
        <v>120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116</v>
      </c>
      <c r="B84" s="1" t="s">
        <v>34</v>
      </c>
      <c r="C84" s="1">
        <v>505.94</v>
      </c>
      <c r="D84" s="1">
        <v>2047.8430000000001</v>
      </c>
      <c r="E84" s="1">
        <v>992.73299999999995</v>
      </c>
      <c r="F84" s="1">
        <v>1442.0540000000001</v>
      </c>
      <c r="G84" s="6">
        <v>1</v>
      </c>
      <c r="H84" s="1">
        <v>50</v>
      </c>
      <c r="I84" s="1" t="s">
        <v>30</v>
      </c>
      <c r="J84" s="1">
        <v>937.75</v>
      </c>
      <c r="K84" s="1">
        <f t="shared" si="20"/>
        <v>54.982999999999947</v>
      </c>
      <c r="L84" s="1"/>
      <c r="M84" s="1"/>
      <c r="N84" s="1"/>
      <c r="O84" s="1">
        <f t="shared" si="22"/>
        <v>198.54659999999998</v>
      </c>
      <c r="P84" s="5">
        <f t="shared" si="23"/>
        <v>543.41199999999981</v>
      </c>
      <c r="Q84" s="5">
        <v>450</v>
      </c>
      <c r="R84" s="5">
        <v>300</v>
      </c>
      <c r="S84" s="5">
        <f t="shared" si="19"/>
        <v>150</v>
      </c>
      <c r="T84" s="5"/>
      <c r="U84" s="1"/>
      <c r="V84" s="1">
        <f t="shared" si="24"/>
        <v>10</v>
      </c>
      <c r="W84" s="1">
        <f t="shared" si="25"/>
        <v>7.2630505886275571</v>
      </c>
      <c r="X84" s="1">
        <v>181.27680000000001</v>
      </c>
      <c r="Y84" s="1">
        <v>189.91720000000001</v>
      </c>
      <c r="Z84" s="1">
        <v>198.7192</v>
      </c>
      <c r="AA84" s="1">
        <v>165.50239999999999</v>
      </c>
      <c r="AB84" s="1">
        <v>166.405</v>
      </c>
      <c r="AC84" s="1">
        <v>182.7912</v>
      </c>
      <c r="AD84" s="1"/>
      <c r="AE84" s="1">
        <f t="shared" si="26"/>
        <v>300</v>
      </c>
      <c r="AF84" s="1">
        <f t="shared" si="27"/>
        <v>150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117</v>
      </c>
      <c r="B85" s="1" t="s">
        <v>29</v>
      </c>
      <c r="C85" s="1">
        <v>978</v>
      </c>
      <c r="D85" s="1">
        <v>60</v>
      </c>
      <c r="E85" s="1">
        <v>402</v>
      </c>
      <c r="F85" s="1">
        <v>612</v>
      </c>
      <c r="G85" s="6">
        <v>0.4</v>
      </c>
      <c r="H85" s="1">
        <v>50</v>
      </c>
      <c r="I85" s="1" t="s">
        <v>30</v>
      </c>
      <c r="J85" s="1">
        <v>390</v>
      </c>
      <c r="K85" s="1">
        <f t="shared" si="20"/>
        <v>12</v>
      </c>
      <c r="L85" s="1"/>
      <c r="M85" s="1"/>
      <c r="N85" s="1"/>
      <c r="O85" s="1">
        <f t="shared" si="22"/>
        <v>80.400000000000006</v>
      </c>
      <c r="P85" s="5">
        <f>9*O85-F85</f>
        <v>111.60000000000002</v>
      </c>
      <c r="Q85" s="5">
        <v>100</v>
      </c>
      <c r="R85" s="5"/>
      <c r="S85" s="5">
        <f t="shared" si="19"/>
        <v>100</v>
      </c>
      <c r="T85" s="5"/>
      <c r="U85" s="1"/>
      <c r="V85" s="1">
        <f t="shared" si="24"/>
        <v>9</v>
      </c>
      <c r="W85" s="1">
        <f t="shared" si="25"/>
        <v>7.611940298507462</v>
      </c>
      <c r="X85" s="1">
        <v>25.2</v>
      </c>
      <c r="Y85" s="1">
        <v>81</v>
      </c>
      <c r="Z85" s="1">
        <v>96.477599999999995</v>
      </c>
      <c r="AA85" s="1">
        <v>33.877600000000001</v>
      </c>
      <c r="AB85" s="1">
        <v>8</v>
      </c>
      <c r="AC85" s="1">
        <v>58.2</v>
      </c>
      <c r="AD85" s="1"/>
      <c r="AE85" s="1">
        <f t="shared" si="26"/>
        <v>0</v>
      </c>
      <c r="AF85" s="1">
        <f t="shared" si="27"/>
        <v>40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118</v>
      </c>
      <c r="B86" s="1" t="s">
        <v>29</v>
      </c>
      <c r="C86" s="1">
        <v>632</v>
      </c>
      <c r="D86" s="1">
        <v>2454</v>
      </c>
      <c r="E86" s="1">
        <v>843</v>
      </c>
      <c r="F86" s="1">
        <v>1982</v>
      </c>
      <c r="G86" s="6">
        <v>0.4</v>
      </c>
      <c r="H86" s="1">
        <v>40</v>
      </c>
      <c r="I86" s="1" t="s">
        <v>30</v>
      </c>
      <c r="J86" s="1">
        <v>1058</v>
      </c>
      <c r="K86" s="1">
        <f t="shared" si="20"/>
        <v>-215</v>
      </c>
      <c r="L86" s="1"/>
      <c r="M86" s="1"/>
      <c r="N86" s="1"/>
      <c r="O86" s="1">
        <f t="shared" si="22"/>
        <v>168.6</v>
      </c>
      <c r="P86" s="5"/>
      <c r="Q86" s="5">
        <f t="shared" si="21"/>
        <v>0</v>
      </c>
      <c r="R86" s="5"/>
      <c r="S86" s="5">
        <f t="shared" si="19"/>
        <v>0</v>
      </c>
      <c r="T86" s="5"/>
      <c r="U86" s="1"/>
      <c r="V86" s="1">
        <f t="shared" si="24"/>
        <v>11.755634638196916</v>
      </c>
      <c r="W86" s="1">
        <f t="shared" si="25"/>
        <v>11.755634638196916</v>
      </c>
      <c r="X86" s="1">
        <v>243.4</v>
      </c>
      <c r="Y86" s="1">
        <v>231.6</v>
      </c>
      <c r="Z86" s="1">
        <v>158.6</v>
      </c>
      <c r="AA86" s="1">
        <v>170.2</v>
      </c>
      <c r="AB86" s="1">
        <v>200.2</v>
      </c>
      <c r="AC86" s="1">
        <v>181.4</v>
      </c>
      <c r="AD86" s="1"/>
      <c r="AE86" s="1">
        <f t="shared" si="26"/>
        <v>0</v>
      </c>
      <c r="AF86" s="1">
        <f t="shared" si="2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119</v>
      </c>
      <c r="B87" s="1" t="s">
        <v>29</v>
      </c>
      <c r="C87" s="1">
        <v>336</v>
      </c>
      <c r="D87" s="1">
        <v>2190</v>
      </c>
      <c r="E87" s="1">
        <v>975</v>
      </c>
      <c r="F87" s="1">
        <v>1339</v>
      </c>
      <c r="G87" s="6">
        <v>0.4</v>
      </c>
      <c r="H87" s="1">
        <v>40</v>
      </c>
      <c r="I87" s="1" t="s">
        <v>30</v>
      </c>
      <c r="J87" s="1">
        <v>1086</v>
      </c>
      <c r="K87" s="1">
        <f t="shared" si="20"/>
        <v>-111</v>
      </c>
      <c r="L87" s="1"/>
      <c r="M87" s="1"/>
      <c r="N87" s="1"/>
      <c r="O87" s="1">
        <f t="shared" si="22"/>
        <v>195</v>
      </c>
      <c r="P87" s="5">
        <f t="shared" si="23"/>
        <v>611</v>
      </c>
      <c r="Q87" s="5">
        <v>550</v>
      </c>
      <c r="R87" s="5"/>
      <c r="S87" s="5">
        <f t="shared" si="19"/>
        <v>550</v>
      </c>
      <c r="T87" s="5"/>
      <c r="U87" s="1"/>
      <c r="V87" s="1">
        <f t="shared" si="24"/>
        <v>10</v>
      </c>
      <c r="W87" s="1">
        <f t="shared" si="25"/>
        <v>6.8666666666666663</v>
      </c>
      <c r="X87" s="1">
        <v>199.2</v>
      </c>
      <c r="Y87" s="1">
        <v>199.6</v>
      </c>
      <c r="Z87" s="1">
        <v>177.2</v>
      </c>
      <c r="AA87" s="1">
        <v>181.4</v>
      </c>
      <c r="AB87" s="1">
        <v>171.2</v>
      </c>
      <c r="AC87" s="1">
        <v>158</v>
      </c>
      <c r="AD87" s="1"/>
      <c r="AE87" s="1">
        <f t="shared" si="26"/>
        <v>0</v>
      </c>
      <c r="AF87" s="1">
        <f t="shared" si="27"/>
        <v>220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120</v>
      </c>
      <c r="B88" s="1" t="s">
        <v>34</v>
      </c>
      <c r="C88" s="1">
        <v>275.66199999999998</v>
      </c>
      <c r="D88" s="1">
        <v>1158.1300000000001</v>
      </c>
      <c r="E88" s="1">
        <v>467.54300000000001</v>
      </c>
      <c r="F88" s="1">
        <v>895.28200000000004</v>
      </c>
      <c r="G88" s="6">
        <v>1</v>
      </c>
      <c r="H88" s="1">
        <v>40</v>
      </c>
      <c r="I88" s="1" t="s">
        <v>30</v>
      </c>
      <c r="J88" s="1">
        <v>459.8</v>
      </c>
      <c r="K88" s="1">
        <f t="shared" si="20"/>
        <v>7.742999999999995</v>
      </c>
      <c r="L88" s="1"/>
      <c r="M88" s="1"/>
      <c r="N88" s="1"/>
      <c r="O88" s="1">
        <f t="shared" si="22"/>
        <v>93.508600000000001</v>
      </c>
      <c r="P88" s="5">
        <f t="shared" si="23"/>
        <v>39.803999999999974</v>
      </c>
      <c r="Q88" s="5">
        <v>30</v>
      </c>
      <c r="R88" s="5"/>
      <c r="S88" s="5">
        <f t="shared" si="19"/>
        <v>30</v>
      </c>
      <c r="T88" s="5"/>
      <c r="U88" s="1"/>
      <c r="V88" s="1">
        <f t="shared" si="24"/>
        <v>10</v>
      </c>
      <c r="W88" s="1">
        <f t="shared" si="25"/>
        <v>9.574327922779295</v>
      </c>
      <c r="X88" s="1">
        <v>115.43819999999999</v>
      </c>
      <c r="Y88" s="1">
        <v>125.50360000000001</v>
      </c>
      <c r="Z88" s="1">
        <v>119.6574</v>
      </c>
      <c r="AA88" s="1">
        <v>114.52119999999999</v>
      </c>
      <c r="AB88" s="1">
        <v>119.3222</v>
      </c>
      <c r="AC88" s="1">
        <v>121.30840000000001</v>
      </c>
      <c r="AD88" s="1"/>
      <c r="AE88" s="1">
        <f t="shared" si="26"/>
        <v>0</v>
      </c>
      <c r="AF88" s="1">
        <f t="shared" si="27"/>
        <v>30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121</v>
      </c>
      <c r="B89" s="1" t="s">
        <v>34</v>
      </c>
      <c r="C89" s="1">
        <v>272.04700000000003</v>
      </c>
      <c r="D89" s="1">
        <v>712.15499999999997</v>
      </c>
      <c r="E89" s="1">
        <v>324.87</v>
      </c>
      <c r="F89" s="1">
        <v>615.274</v>
      </c>
      <c r="G89" s="6">
        <v>1</v>
      </c>
      <c r="H89" s="1">
        <v>40</v>
      </c>
      <c r="I89" s="1" t="s">
        <v>30</v>
      </c>
      <c r="J89" s="1">
        <v>325.2</v>
      </c>
      <c r="K89" s="1">
        <f t="shared" si="20"/>
        <v>-0.32999999999998408</v>
      </c>
      <c r="L89" s="1"/>
      <c r="M89" s="1"/>
      <c r="N89" s="1"/>
      <c r="O89" s="1">
        <f t="shared" si="22"/>
        <v>64.974000000000004</v>
      </c>
      <c r="P89" s="5">
        <f t="shared" si="23"/>
        <v>34.466000000000008</v>
      </c>
      <c r="Q89" s="5">
        <v>30</v>
      </c>
      <c r="R89" s="5"/>
      <c r="S89" s="5">
        <f t="shared" si="19"/>
        <v>30</v>
      </c>
      <c r="T89" s="5"/>
      <c r="U89" s="1"/>
      <c r="V89" s="1">
        <f t="shared" si="24"/>
        <v>10</v>
      </c>
      <c r="W89" s="1">
        <f t="shared" si="25"/>
        <v>9.4695416628189726</v>
      </c>
      <c r="X89" s="1">
        <v>75.942800000000005</v>
      </c>
      <c r="Y89" s="1">
        <v>78.435400000000001</v>
      </c>
      <c r="Z89" s="1">
        <v>58.791600000000003</v>
      </c>
      <c r="AA89" s="1">
        <v>48.824199999999998</v>
      </c>
      <c r="AB89" s="1">
        <v>74.04740000000001</v>
      </c>
      <c r="AC89" s="1">
        <v>83.8476</v>
      </c>
      <c r="AD89" s="1"/>
      <c r="AE89" s="1">
        <f t="shared" si="26"/>
        <v>0</v>
      </c>
      <c r="AF89" s="1">
        <f t="shared" si="27"/>
        <v>30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122</v>
      </c>
      <c r="B90" s="1" t="s">
        <v>34</v>
      </c>
      <c r="C90" s="1"/>
      <c r="D90" s="1">
        <v>306.25900000000001</v>
      </c>
      <c r="E90" s="1">
        <v>164.02199999999999</v>
      </c>
      <c r="F90" s="1">
        <v>128.27500000000001</v>
      </c>
      <c r="G90" s="6">
        <v>1</v>
      </c>
      <c r="H90" s="1">
        <v>30</v>
      </c>
      <c r="I90" s="1" t="s">
        <v>30</v>
      </c>
      <c r="J90" s="1">
        <v>202.6</v>
      </c>
      <c r="K90" s="1">
        <f t="shared" si="20"/>
        <v>-38.578000000000003</v>
      </c>
      <c r="L90" s="1"/>
      <c r="M90" s="1"/>
      <c r="N90" s="1"/>
      <c r="O90" s="1">
        <f t="shared" si="22"/>
        <v>32.804400000000001</v>
      </c>
      <c r="P90" s="5">
        <f>9*O90-F90</f>
        <v>166.96459999999999</v>
      </c>
      <c r="Q90" s="5">
        <v>150</v>
      </c>
      <c r="R90" s="5"/>
      <c r="S90" s="5">
        <f t="shared" si="19"/>
        <v>150</v>
      </c>
      <c r="T90" s="5"/>
      <c r="U90" s="1"/>
      <c r="V90" s="1">
        <f t="shared" si="24"/>
        <v>9</v>
      </c>
      <c r="W90" s="1">
        <f t="shared" si="25"/>
        <v>3.9102986184780093</v>
      </c>
      <c r="X90" s="1">
        <v>12.840400000000001</v>
      </c>
      <c r="Y90" s="1">
        <v>30.276800000000001</v>
      </c>
      <c r="Z90" s="1">
        <v>37.331400000000002</v>
      </c>
      <c r="AA90" s="1">
        <v>31.7254</v>
      </c>
      <c r="AB90" s="1">
        <v>30.314599999999999</v>
      </c>
      <c r="AC90" s="1">
        <v>25.824999999999999</v>
      </c>
      <c r="AD90" s="1" t="s">
        <v>31</v>
      </c>
      <c r="AE90" s="1">
        <f t="shared" si="26"/>
        <v>0</v>
      </c>
      <c r="AF90" s="1">
        <f t="shared" si="27"/>
        <v>150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124</v>
      </c>
      <c r="B91" s="14" t="s">
        <v>29</v>
      </c>
      <c r="C91" s="14">
        <v>66</v>
      </c>
      <c r="D91" s="19">
        <v>794</v>
      </c>
      <c r="E91" s="17">
        <v>347</v>
      </c>
      <c r="F91" s="17">
        <v>472</v>
      </c>
      <c r="G91" s="15">
        <v>0</v>
      </c>
      <c r="H91" s="14">
        <v>40</v>
      </c>
      <c r="I91" s="14" t="s">
        <v>77</v>
      </c>
      <c r="J91" s="14">
        <v>386</v>
      </c>
      <c r="K91" s="14">
        <f t="shared" ref="K91:K97" si="28">E91-J91</f>
        <v>-39</v>
      </c>
      <c r="L91" s="14"/>
      <c r="M91" s="14"/>
      <c r="N91" s="14"/>
      <c r="O91" s="14">
        <f t="shared" si="22"/>
        <v>69.400000000000006</v>
      </c>
      <c r="P91" s="16"/>
      <c r="Q91" s="16"/>
      <c r="R91" s="16"/>
      <c r="S91" s="16"/>
      <c r="T91" s="16"/>
      <c r="U91" s="14"/>
      <c r="V91" s="14">
        <f t="shared" si="24"/>
        <v>6.8011527377521608</v>
      </c>
      <c r="W91" s="14">
        <f t="shared" si="25"/>
        <v>6.8011527377521608</v>
      </c>
      <c r="X91" s="14">
        <v>38</v>
      </c>
      <c r="Y91" s="14">
        <v>76</v>
      </c>
      <c r="Z91" s="14">
        <v>81</v>
      </c>
      <c r="AA91" s="14">
        <v>63.6</v>
      </c>
      <c r="AB91" s="14">
        <v>50.4</v>
      </c>
      <c r="AC91" s="14">
        <v>41.2</v>
      </c>
      <c r="AD91" s="18" t="s">
        <v>125</v>
      </c>
      <c r="AE91" s="14">
        <f t="shared" si="26"/>
        <v>0</v>
      </c>
      <c r="AF91" s="14">
        <f t="shared" si="2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29</v>
      </c>
      <c r="C92" s="1">
        <v>387</v>
      </c>
      <c r="D92" s="1">
        <v>150</v>
      </c>
      <c r="E92" s="1">
        <v>280</v>
      </c>
      <c r="F92" s="1">
        <v>243</v>
      </c>
      <c r="G92" s="6">
        <v>0.35</v>
      </c>
      <c r="H92" s="1">
        <v>50</v>
      </c>
      <c r="I92" s="1" t="s">
        <v>30</v>
      </c>
      <c r="J92" s="1">
        <v>279</v>
      </c>
      <c r="K92" s="1">
        <f t="shared" si="28"/>
        <v>1</v>
      </c>
      <c r="L92" s="1"/>
      <c r="M92" s="1"/>
      <c r="N92" s="1"/>
      <c r="O92" s="1">
        <f t="shared" si="22"/>
        <v>56</v>
      </c>
      <c r="P92" s="5">
        <f t="shared" ref="P92" si="29">10*O92-F92</f>
        <v>317</v>
      </c>
      <c r="Q92" s="5">
        <v>300</v>
      </c>
      <c r="R92" s="5"/>
      <c r="S92" s="5">
        <f t="shared" ref="S92:S93" si="30">Q92-R92</f>
        <v>300</v>
      </c>
      <c r="T92" s="5"/>
      <c r="U92" s="1"/>
      <c r="V92" s="1">
        <f t="shared" si="24"/>
        <v>10</v>
      </c>
      <c r="W92" s="1">
        <f t="shared" si="25"/>
        <v>4.3392857142857144</v>
      </c>
      <c r="X92" s="1">
        <v>17.2</v>
      </c>
      <c r="Y92" s="1">
        <v>51.8</v>
      </c>
      <c r="Z92" s="1">
        <v>56.8</v>
      </c>
      <c r="AA92" s="1">
        <v>27.8</v>
      </c>
      <c r="AB92" s="1">
        <v>13.6</v>
      </c>
      <c r="AC92" s="1">
        <v>30.4</v>
      </c>
      <c r="AD92" s="1"/>
      <c r="AE92" s="1">
        <f t="shared" si="26"/>
        <v>0</v>
      </c>
      <c r="AF92" s="1">
        <f t="shared" si="27"/>
        <v>105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29</v>
      </c>
      <c r="C93" s="1">
        <v>218</v>
      </c>
      <c r="D93" s="1">
        <v>90</v>
      </c>
      <c r="E93" s="1">
        <v>113</v>
      </c>
      <c r="F93" s="1">
        <v>141</v>
      </c>
      <c r="G93" s="6">
        <v>0.45</v>
      </c>
      <c r="H93" s="1">
        <v>40</v>
      </c>
      <c r="I93" s="1" t="s">
        <v>30</v>
      </c>
      <c r="J93" s="1">
        <v>125</v>
      </c>
      <c r="K93" s="1">
        <f t="shared" si="28"/>
        <v>-12</v>
      </c>
      <c r="L93" s="1"/>
      <c r="M93" s="1"/>
      <c r="N93" s="1"/>
      <c r="O93" s="1">
        <f t="shared" si="22"/>
        <v>22.6</v>
      </c>
      <c r="P93" s="5">
        <f>9*O93-F93</f>
        <v>62.400000000000006</v>
      </c>
      <c r="Q93" s="5">
        <v>60</v>
      </c>
      <c r="R93" s="5"/>
      <c r="S93" s="5">
        <f t="shared" si="30"/>
        <v>60</v>
      </c>
      <c r="T93" s="5"/>
      <c r="U93" s="1"/>
      <c r="V93" s="1">
        <f t="shared" si="24"/>
        <v>9</v>
      </c>
      <c r="W93" s="1">
        <f t="shared" si="25"/>
        <v>6.2389380530973444</v>
      </c>
      <c r="X93" s="1">
        <v>2.6</v>
      </c>
      <c r="Y93" s="1">
        <v>21</v>
      </c>
      <c r="Z93" s="1">
        <v>25.6</v>
      </c>
      <c r="AA93" s="1">
        <v>0</v>
      </c>
      <c r="AB93" s="1">
        <v>0</v>
      </c>
      <c r="AC93" s="1">
        <v>15.6</v>
      </c>
      <c r="AD93" s="1"/>
      <c r="AE93" s="1">
        <f t="shared" si="26"/>
        <v>0</v>
      </c>
      <c r="AF93" s="1">
        <f t="shared" si="27"/>
        <v>27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128</v>
      </c>
      <c r="B94" s="20" t="s">
        <v>34</v>
      </c>
      <c r="C94" s="20"/>
      <c r="D94" s="20"/>
      <c r="E94" s="20"/>
      <c r="F94" s="20"/>
      <c r="G94" s="21">
        <v>0</v>
      </c>
      <c r="H94" s="20">
        <v>45</v>
      </c>
      <c r="I94" s="20" t="s">
        <v>30</v>
      </c>
      <c r="J94" s="20"/>
      <c r="K94" s="20">
        <f t="shared" si="28"/>
        <v>0</v>
      </c>
      <c r="L94" s="20"/>
      <c r="M94" s="20"/>
      <c r="N94" s="20"/>
      <c r="O94" s="20">
        <f t="shared" si="22"/>
        <v>0</v>
      </c>
      <c r="P94" s="22"/>
      <c r="Q94" s="22"/>
      <c r="R94" s="22"/>
      <c r="S94" s="22"/>
      <c r="T94" s="22"/>
      <c r="U94" s="20"/>
      <c r="V94" s="20" t="e">
        <f t="shared" si="24"/>
        <v>#DIV/0!</v>
      </c>
      <c r="W94" s="20" t="e">
        <f t="shared" si="25"/>
        <v>#DIV/0!</v>
      </c>
      <c r="X94" s="20">
        <v>-0.53800000000000003</v>
      </c>
      <c r="Y94" s="20">
        <v>-0.53800000000000003</v>
      </c>
      <c r="Z94" s="20">
        <v>0.35399999999999998</v>
      </c>
      <c r="AA94" s="20">
        <v>0.64800000000000002</v>
      </c>
      <c r="AB94" s="20">
        <v>1.9503999999999999</v>
      </c>
      <c r="AC94" s="20">
        <v>2.7464</v>
      </c>
      <c r="AD94" s="20" t="s">
        <v>96</v>
      </c>
      <c r="AE94" s="20">
        <f t="shared" si="26"/>
        <v>0</v>
      </c>
      <c r="AF94" s="20">
        <f t="shared" si="2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129</v>
      </c>
      <c r="B95" s="1" t="s">
        <v>29</v>
      </c>
      <c r="C95" s="1"/>
      <c r="D95" s="1"/>
      <c r="E95" s="1"/>
      <c r="F95" s="1"/>
      <c r="G95" s="6">
        <v>0.11</v>
      </c>
      <c r="H95" s="1">
        <v>150</v>
      </c>
      <c r="I95" s="1" t="s">
        <v>60</v>
      </c>
      <c r="J95" s="1"/>
      <c r="K95" s="1">
        <f t="shared" si="28"/>
        <v>0</v>
      </c>
      <c r="L95" s="1"/>
      <c r="M95" s="1"/>
      <c r="N95" s="1"/>
      <c r="O95" s="1">
        <f t="shared" si="22"/>
        <v>0</v>
      </c>
      <c r="P95" s="5">
        <v>50</v>
      </c>
      <c r="Q95" s="5">
        <f t="shared" ref="Q95:Q97" si="31">P95</f>
        <v>50</v>
      </c>
      <c r="R95" s="5"/>
      <c r="S95" s="5">
        <f t="shared" ref="S95:S97" si="32">Q95-R95</f>
        <v>50</v>
      </c>
      <c r="T95" s="24">
        <v>100</v>
      </c>
      <c r="U95" s="19" t="s">
        <v>136</v>
      </c>
      <c r="V95" s="1" t="e">
        <f t="shared" si="24"/>
        <v>#DIV/0!</v>
      </c>
      <c r="W95" s="1" t="e">
        <f t="shared" si="25"/>
        <v>#DIV/0!</v>
      </c>
      <c r="X95" s="18">
        <v>-0.8</v>
      </c>
      <c r="Y95" s="18">
        <v>-1</v>
      </c>
      <c r="Z95" s="18">
        <v>-0.2</v>
      </c>
      <c r="AA95" s="18">
        <v>0</v>
      </c>
      <c r="AB95" s="18">
        <v>0</v>
      </c>
      <c r="AC95" s="18">
        <v>0</v>
      </c>
      <c r="AD95" s="25" t="s">
        <v>143</v>
      </c>
      <c r="AE95" s="1">
        <f t="shared" si="26"/>
        <v>0</v>
      </c>
      <c r="AF95" s="1">
        <f t="shared" si="27"/>
        <v>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29</v>
      </c>
      <c r="C96" s="1"/>
      <c r="D96" s="1">
        <v>40</v>
      </c>
      <c r="E96" s="1">
        <v>1</v>
      </c>
      <c r="F96" s="1">
        <v>38</v>
      </c>
      <c r="G96" s="6">
        <v>0.4</v>
      </c>
      <c r="H96" s="1">
        <v>55</v>
      </c>
      <c r="I96" s="1" t="s">
        <v>30</v>
      </c>
      <c r="J96" s="1">
        <v>11</v>
      </c>
      <c r="K96" s="1">
        <f t="shared" si="28"/>
        <v>-10</v>
      </c>
      <c r="L96" s="1"/>
      <c r="M96" s="1"/>
      <c r="N96" s="1"/>
      <c r="O96" s="1">
        <f t="shared" si="22"/>
        <v>0.2</v>
      </c>
      <c r="P96" s="5"/>
      <c r="Q96" s="5">
        <f t="shared" si="31"/>
        <v>0</v>
      </c>
      <c r="R96" s="5"/>
      <c r="S96" s="5">
        <f t="shared" si="32"/>
        <v>0</v>
      </c>
      <c r="T96" s="5"/>
      <c r="U96" s="1"/>
      <c r="V96" s="1">
        <f t="shared" si="24"/>
        <v>190</v>
      </c>
      <c r="W96" s="1">
        <f t="shared" si="25"/>
        <v>190</v>
      </c>
      <c r="X96" s="1">
        <v>2.2000000000000002</v>
      </c>
      <c r="Y96" s="1">
        <v>3.2</v>
      </c>
      <c r="Z96" s="1">
        <v>5.8</v>
      </c>
      <c r="AA96" s="1">
        <v>5.4</v>
      </c>
      <c r="AB96" s="1">
        <v>1.6</v>
      </c>
      <c r="AC96" s="1">
        <v>2</v>
      </c>
      <c r="AD96" s="1"/>
      <c r="AE96" s="1">
        <f t="shared" si="26"/>
        <v>0</v>
      </c>
      <c r="AF96" s="1">
        <f t="shared" si="2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132</v>
      </c>
      <c r="B97" s="1" t="s">
        <v>29</v>
      </c>
      <c r="C97" s="1"/>
      <c r="D97" s="1">
        <v>60</v>
      </c>
      <c r="E97" s="1">
        <v>18</v>
      </c>
      <c r="F97" s="1">
        <v>42</v>
      </c>
      <c r="G97" s="6">
        <v>0.1</v>
      </c>
      <c r="H97" s="1">
        <v>60</v>
      </c>
      <c r="I97" s="1" t="s">
        <v>30</v>
      </c>
      <c r="J97" s="1">
        <v>15</v>
      </c>
      <c r="K97" s="1">
        <f t="shared" si="28"/>
        <v>3</v>
      </c>
      <c r="L97" s="1"/>
      <c r="M97" s="1"/>
      <c r="N97" s="1"/>
      <c r="O97" s="1">
        <f t="shared" si="22"/>
        <v>3.6</v>
      </c>
      <c r="P97" s="5"/>
      <c r="Q97" s="5">
        <f t="shared" si="31"/>
        <v>0</v>
      </c>
      <c r="R97" s="5"/>
      <c r="S97" s="5">
        <f t="shared" si="32"/>
        <v>0</v>
      </c>
      <c r="T97" s="5"/>
      <c r="U97" s="1"/>
      <c r="V97" s="1">
        <f t="shared" si="24"/>
        <v>11.666666666666666</v>
      </c>
      <c r="W97" s="1">
        <f t="shared" si="25"/>
        <v>11.666666666666666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131</v>
      </c>
      <c r="AE97" s="1">
        <f t="shared" si="26"/>
        <v>0</v>
      </c>
      <c r="AF97" s="1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</sheetData>
  <autoFilter ref="A3:AE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2024-06-05T14:26:24Z</dcterms:created>
  <dcterms:modified xsi:type="dcterms:W3CDTF">2024-06-06T09:29:09Z</dcterms:modified>
</cp:coreProperties>
</file>