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5,06,24 ПОКОМ КИ филиалы\"/>
    </mc:Choice>
  </mc:AlternateContent>
  <xr:revisionPtr revIDLastSave="0" documentId="13_ncr:1_{1AFFD923-CCB6-401E-BB27-949E613B778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Sheet!$A$3:$AE$103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102" i="1" l="1"/>
  <c r="R101" i="1"/>
  <c r="R90" i="1"/>
  <c r="R87" i="1"/>
  <c r="R86" i="1"/>
  <c r="R85" i="1"/>
  <c r="R84" i="1"/>
  <c r="R82" i="1"/>
  <c r="AE82" i="1" s="1"/>
  <c r="R81" i="1"/>
  <c r="R80" i="1"/>
  <c r="AE80" i="1" s="1"/>
  <c r="R79" i="1"/>
  <c r="R77" i="1"/>
  <c r="R75" i="1"/>
  <c r="R74" i="1"/>
  <c r="AE74" i="1" s="1"/>
  <c r="R73" i="1"/>
  <c r="R70" i="1"/>
  <c r="AE70" i="1" s="1"/>
  <c r="R68" i="1"/>
  <c r="R65" i="1"/>
  <c r="R64" i="1"/>
  <c r="R63" i="1"/>
  <c r="R62" i="1"/>
  <c r="R61" i="1"/>
  <c r="R60" i="1"/>
  <c r="R59" i="1"/>
  <c r="R56" i="1"/>
  <c r="R55" i="1"/>
  <c r="R54" i="1"/>
  <c r="R52" i="1"/>
  <c r="AE52" i="1" s="1"/>
  <c r="R51" i="1"/>
  <c r="R50" i="1"/>
  <c r="AE50" i="1" s="1"/>
  <c r="R49" i="1"/>
  <c r="R47" i="1"/>
  <c r="R46" i="1"/>
  <c r="R42" i="1"/>
  <c r="AE42" i="1" s="1"/>
  <c r="R41" i="1"/>
  <c r="R40" i="1"/>
  <c r="AE40" i="1" s="1"/>
  <c r="R39" i="1"/>
  <c r="R37" i="1"/>
  <c r="R30" i="1"/>
  <c r="R29" i="1"/>
  <c r="R28" i="1"/>
  <c r="R27" i="1"/>
  <c r="R26" i="1"/>
  <c r="AE26" i="1" s="1"/>
  <c r="R25" i="1"/>
  <c r="AE25" i="1" s="1"/>
  <c r="R22" i="1"/>
  <c r="R21" i="1"/>
  <c r="AE21" i="1" s="1"/>
  <c r="R20" i="1"/>
  <c r="R19" i="1"/>
  <c r="AE19" i="1" s="1"/>
  <c r="R18" i="1"/>
  <c r="R12" i="1"/>
  <c r="AE12" i="1" s="1"/>
  <c r="R10" i="1"/>
  <c r="R9" i="1"/>
  <c r="R8" i="1"/>
  <c r="R7" i="1"/>
  <c r="AE7" i="1" s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6" i="1"/>
  <c r="AE8" i="1"/>
  <c r="AE9" i="1"/>
  <c r="AE10" i="1"/>
  <c r="AE11" i="1"/>
  <c r="AE13" i="1"/>
  <c r="AE14" i="1"/>
  <c r="AE15" i="1"/>
  <c r="AE16" i="1"/>
  <c r="AE17" i="1"/>
  <c r="AE18" i="1"/>
  <c r="AE20" i="1"/>
  <c r="AE22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1" i="1"/>
  <c r="AE43" i="1"/>
  <c r="AE44" i="1"/>
  <c r="AE45" i="1"/>
  <c r="AE46" i="1"/>
  <c r="AE47" i="1"/>
  <c r="AE48" i="1"/>
  <c r="AE49" i="1"/>
  <c r="AE51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1" i="1"/>
  <c r="AE72" i="1"/>
  <c r="AE73" i="1"/>
  <c r="AE75" i="1"/>
  <c r="AE76" i="1"/>
  <c r="AE77" i="1"/>
  <c r="AE78" i="1"/>
  <c r="AE79" i="1"/>
  <c r="AE81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6" i="1"/>
  <c r="S5" i="1"/>
  <c r="AF5" i="1" l="1"/>
  <c r="F25" i="1"/>
  <c r="E25" i="1"/>
  <c r="K25" i="1" s="1"/>
  <c r="F26" i="1"/>
  <c r="F5" i="1" s="1"/>
  <c r="E26" i="1"/>
  <c r="L26" i="1" s="1"/>
  <c r="P26" i="1" s="1"/>
  <c r="L6" i="1"/>
  <c r="P6" i="1" s="1"/>
  <c r="L7" i="1"/>
  <c r="P7" i="1" s="1"/>
  <c r="L8" i="1"/>
  <c r="P8" i="1" s="1"/>
  <c r="L9" i="1"/>
  <c r="P9" i="1" s="1"/>
  <c r="L10" i="1"/>
  <c r="P10" i="1" s="1"/>
  <c r="L11" i="1"/>
  <c r="P11" i="1" s="1"/>
  <c r="V11" i="1" s="1"/>
  <c r="L12" i="1"/>
  <c r="P12" i="1" s="1"/>
  <c r="L13" i="1"/>
  <c r="P13" i="1" s="1"/>
  <c r="V13" i="1" s="1"/>
  <c r="L14" i="1"/>
  <c r="P14" i="1" s="1"/>
  <c r="V14" i="1" s="1"/>
  <c r="L15" i="1"/>
  <c r="P15" i="1" s="1"/>
  <c r="V15" i="1" s="1"/>
  <c r="L16" i="1"/>
  <c r="P16" i="1" s="1"/>
  <c r="V16" i="1" s="1"/>
  <c r="L17" i="1"/>
  <c r="P17" i="1" s="1"/>
  <c r="V17" i="1" s="1"/>
  <c r="L18" i="1"/>
  <c r="P18" i="1" s="1"/>
  <c r="L19" i="1"/>
  <c r="P19" i="1" s="1"/>
  <c r="L20" i="1"/>
  <c r="P20" i="1" s="1"/>
  <c r="L21" i="1"/>
  <c r="P21" i="1" s="1"/>
  <c r="W21" i="1" s="1"/>
  <c r="L22" i="1"/>
  <c r="P22" i="1" s="1"/>
  <c r="L23" i="1"/>
  <c r="P23" i="1" s="1"/>
  <c r="L24" i="1"/>
  <c r="P24" i="1" s="1"/>
  <c r="L27" i="1"/>
  <c r="P27" i="1" s="1"/>
  <c r="L28" i="1"/>
  <c r="P28" i="1" s="1"/>
  <c r="L29" i="1"/>
  <c r="P29" i="1" s="1"/>
  <c r="L30" i="1"/>
  <c r="P30" i="1" s="1"/>
  <c r="L31" i="1"/>
  <c r="P31" i="1" s="1"/>
  <c r="V31" i="1" s="1"/>
  <c r="L32" i="1"/>
  <c r="P32" i="1" s="1"/>
  <c r="V32" i="1" s="1"/>
  <c r="L33" i="1"/>
  <c r="P33" i="1" s="1"/>
  <c r="V33" i="1" s="1"/>
  <c r="L34" i="1"/>
  <c r="P34" i="1" s="1"/>
  <c r="V34" i="1" s="1"/>
  <c r="L35" i="1"/>
  <c r="P35" i="1" s="1"/>
  <c r="V35" i="1" s="1"/>
  <c r="L36" i="1"/>
  <c r="P36" i="1" s="1"/>
  <c r="V36" i="1" s="1"/>
  <c r="L37" i="1"/>
  <c r="P37" i="1" s="1"/>
  <c r="L38" i="1"/>
  <c r="P38" i="1" s="1"/>
  <c r="V38" i="1" s="1"/>
  <c r="L39" i="1"/>
  <c r="P39" i="1" s="1"/>
  <c r="L40" i="1"/>
  <c r="P40" i="1" s="1"/>
  <c r="L41" i="1"/>
  <c r="P41" i="1" s="1"/>
  <c r="L42" i="1"/>
  <c r="P42" i="1" s="1"/>
  <c r="L43" i="1"/>
  <c r="P43" i="1" s="1"/>
  <c r="V43" i="1" s="1"/>
  <c r="L44" i="1"/>
  <c r="P44" i="1" s="1"/>
  <c r="V44" i="1" s="1"/>
  <c r="L45" i="1"/>
  <c r="P45" i="1" s="1"/>
  <c r="V45" i="1" s="1"/>
  <c r="L46" i="1"/>
  <c r="P46" i="1" s="1"/>
  <c r="L47" i="1"/>
  <c r="P47" i="1" s="1"/>
  <c r="L48" i="1"/>
  <c r="P48" i="1" s="1"/>
  <c r="V48" i="1" s="1"/>
  <c r="L49" i="1"/>
  <c r="P49" i="1" s="1"/>
  <c r="L50" i="1"/>
  <c r="P50" i="1" s="1"/>
  <c r="L51" i="1"/>
  <c r="P51" i="1" s="1"/>
  <c r="L52" i="1"/>
  <c r="P52" i="1" s="1"/>
  <c r="L53" i="1"/>
  <c r="P53" i="1" s="1"/>
  <c r="V53" i="1" s="1"/>
  <c r="L54" i="1"/>
  <c r="P54" i="1" s="1"/>
  <c r="L55" i="1"/>
  <c r="P55" i="1" s="1"/>
  <c r="L56" i="1"/>
  <c r="P56" i="1" s="1"/>
  <c r="L57" i="1"/>
  <c r="P57" i="1" s="1"/>
  <c r="V57" i="1" s="1"/>
  <c r="L58" i="1"/>
  <c r="P58" i="1" s="1"/>
  <c r="V58" i="1" s="1"/>
  <c r="L59" i="1"/>
  <c r="P59" i="1" s="1"/>
  <c r="L60" i="1"/>
  <c r="P60" i="1" s="1"/>
  <c r="L61" i="1"/>
  <c r="P61" i="1" s="1"/>
  <c r="L62" i="1"/>
  <c r="P62" i="1" s="1"/>
  <c r="L63" i="1"/>
  <c r="P63" i="1" s="1"/>
  <c r="L64" i="1"/>
  <c r="P64" i="1" s="1"/>
  <c r="L65" i="1"/>
  <c r="P65" i="1" s="1"/>
  <c r="L66" i="1"/>
  <c r="P66" i="1" s="1"/>
  <c r="V66" i="1" s="1"/>
  <c r="L67" i="1"/>
  <c r="P67" i="1" s="1"/>
  <c r="V67" i="1" s="1"/>
  <c r="L68" i="1"/>
  <c r="P68" i="1" s="1"/>
  <c r="L69" i="1"/>
  <c r="P69" i="1" s="1"/>
  <c r="V69" i="1" s="1"/>
  <c r="L70" i="1"/>
  <c r="P70" i="1" s="1"/>
  <c r="L71" i="1"/>
  <c r="P71" i="1" s="1"/>
  <c r="V71" i="1" s="1"/>
  <c r="L72" i="1"/>
  <c r="P72" i="1" s="1"/>
  <c r="V72" i="1" s="1"/>
  <c r="L73" i="1"/>
  <c r="P73" i="1" s="1"/>
  <c r="L74" i="1"/>
  <c r="P74" i="1" s="1"/>
  <c r="L75" i="1"/>
  <c r="P75" i="1" s="1"/>
  <c r="L76" i="1"/>
  <c r="P76" i="1" s="1"/>
  <c r="V76" i="1" s="1"/>
  <c r="L77" i="1"/>
  <c r="P77" i="1" s="1"/>
  <c r="L78" i="1"/>
  <c r="P78" i="1" s="1"/>
  <c r="V78" i="1" s="1"/>
  <c r="L79" i="1"/>
  <c r="P79" i="1" s="1"/>
  <c r="L80" i="1"/>
  <c r="P80" i="1" s="1"/>
  <c r="L81" i="1"/>
  <c r="P81" i="1" s="1"/>
  <c r="L82" i="1"/>
  <c r="P82" i="1" s="1"/>
  <c r="L83" i="1"/>
  <c r="P83" i="1" s="1"/>
  <c r="V83" i="1" s="1"/>
  <c r="L84" i="1"/>
  <c r="P84" i="1" s="1"/>
  <c r="L85" i="1"/>
  <c r="P85" i="1" s="1"/>
  <c r="L86" i="1"/>
  <c r="P86" i="1" s="1"/>
  <c r="L87" i="1"/>
  <c r="P87" i="1" s="1"/>
  <c r="L88" i="1"/>
  <c r="P88" i="1" s="1"/>
  <c r="V88" i="1" s="1"/>
  <c r="L89" i="1"/>
  <c r="P89" i="1" s="1"/>
  <c r="V89" i="1" s="1"/>
  <c r="L90" i="1"/>
  <c r="P90" i="1" s="1"/>
  <c r="L91" i="1"/>
  <c r="P91" i="1" s="1"/>
  <c r="V91" i="1" s="1"/>
  <c r="L92" i="1"/>
  <c r="P92" i="1" s="1"/>
  <c r="V92" i="1" s="1"/>
  <c r="L93" i="1"/>
  <c r="P93" i="1" s="1"/>
  <c r="V93" i="1" s="1"/>
  <c r="L94" i="1"/>
  <c r="P94" i="1" s="1"/>
  <c r="V94" i="1" s="1"/>
  <c r="L95" i="1"/>
  <c r="P95" i="1" s="1"/>
  <c r="V95" i="1" s="1"/>
  <c r="L96" i="1"/>
  <c r="P96" i="1" s="1"/>
  <c r="V96" i="1" s="1"/>
  <c r="L97" i="1"/>
  <c r="P97" i="1" s="1"/>
  <c r="V97" i="1" s="1"/>
  <c r="L98" i="1"/>
  <c r="P98" i="1" s="1"/>
  <c r="V98" i="1" s="1"/>
  <c r="L99" i="1"/>
  <c r="P99" i="1" s="1"/>
  <c r="V99" i="1" s="1"/>
  <c r="L100" i="1"/>
  <c r="P100" i="1" s="1"/>
  <c r="V100" i="1" s="1"/>
  <c r="L101" i="1"/>
  <c r="P101" i="1" s="1"/>
  <c r="L102" i="1"/>
  <c r="P102" i="1" s="1"/>
  <c r="L103" i="1"/>
  <c r="P103" i="1" s="1"/>
  <c r="V103" i="1" s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C5" i="1"/>
  <c r="AB5" i="1"/>
  <c r="AA5" i="1"/>
  <c r="Z5" i="1"/>
  <c r="Y5" i="1"/>
  <c r="X5" i="1"/>
  <c r="T5" i="1"/>
  <c r="O5" i="1"/>
  <c r="N5" i="1"/>
  <c r="M5" i="1"/>
  <c r="J5" i="1"/>
  <c r="Q23" i="1" l="1"/>
  <c r="R23" i="1" s="1"/>
  <c r="Q24" i="1"/>
  <c r="R24" i="1" s="1"/>
  <c r="AE24" i="1" s="1"/>
  <c r="W87" i="1"/>
  <c r="W85" i="1"/>
  <c r="L25" i="1"/>
  <c r="P25" i="1" s="1"/>
  <c r="P5" i="1" s="1"/>
  <c r="V80" i="1"/>
  <c r="V74" i="1"/>
  <c r="V52" i="1"/>
  <c r="V50" i="1"/>
  <c r="V42" i="1"/>
  <c r="V40" i="1"/>
  <c r="V19" i="1"/>
  <c r="V9" i="1"/>
  <c r="V7" i="1"/>
  <c r="E5" i="1"/>
  <c r="K26" i="1"/>
  <c r="K5" i="1" s="1"/>
  <c r="V25" i="1"/>
  <c r="W26" i="1"/>
  <c r="W82" i="1"/>
  <c r="V82" i="1"/>
  <c r="W24" i="1"/>
  <c r="W23" i="1"/>
  <c r="W22" i="1"/>
  <c r="V22" i="1"/>
  <c r="V21" i="1"/>
  <c r="W84" i="1"/>
  <c r="W70" i="1"/>
  <c r="W97" i="1"/>
  <c r="W94" i="1"/>
  <c r="W89" i="1"/>
  <c r="W99" i="1"/>
  <c r="W90" i="1"/>
  <c r="W88" i="1"/>
  <c r="V6" i="1"/>
  <c r="W6" i="1"/>
  <c r="W103" i="1"/>
  <c r="W102" i="1"/>
  <c r="W101" i="1"/>
  <c r="W100" i="1"/>
  <c r="W98" i="1"/>
  <c r="W96" i="1"/>
  <c r="W95" i="1"/>
  <c r="W93" i="1"/>
  <c r="W92" i="1"/>
  <c r="W91" i="1"/>
  <c r="W83" i="1"/>
  <c r="W79" i="1"/>
  <c r="W76" i="1"/>
  <c r="W72" i="1"/>
  <c r="W68" i="1"/>
  <c r="W64" i="1"/>
  <c r="W60" i="1"/>
  <c r="W56" i="1"/>
  <c r="W52" i="1"/>
  <c r="W48" i="1"/>
  <c r="W44" i="1"/>
  <c r="W40" i="1"/>
  <c r="W36" i="1"/>
  <c r="W32" i="1"/>
  <c r="W28" i="1"/>
  <c r="W17" i="1"/>
  <c r="W13" i="1"/>
  <c r="W9" i="1"/>
  <c r="W81" i="1"/>
  <c r="W74" i="1"/>
  <c r="W66" i="1"/>
  <c r="W62" i="1"/>
  <c r="W58" i="1"/>
  <c r="W54" i="1"/>
  <c r="W50" i="1"/>
  <c r="W46" i="1"/>
  <c r="W42" i="1"/>
  <c r="W38" i="1"/>
  <c r="W34" i="1"/>
  <c r="W30" i="1"/>
  <c r="W19" i="1"/>
  <c r="W15" i="1"/>
  <c r="W11" i="1"/>
  <c r="W7" i="1"/>
  <c r="W86" i="1"/>
  <c r="W80" i="1"/>
  <c r="W78" i="1"/>
  <c r="W77" i="1"/>
  <c r="W75" i="1"/>
  <c r="W73" i="1"/>
  <c r="W71" i="1"/>
  <c r="W69" i="1"/>
  <c r="W67" i="1"/>
  <c r="W65" i="1"/>
  <c r="W63" i="1"/>
  <c r="W61" i="1"/>
  <c r="W59" i="1"/>
  <c r="W57" i="1"/>
  <c r="W55" i="1"/>
  <c r="W53" i="1"/>
  <c r="W51" i="1"/>
  <c r="W49" i="1"/>
  <c r="W47" i="1"/>
  <c r="W45" i="1"/>
  <c r="W43" i="1"/>
  <c r="W41" i="1"/>
  <c r="W39" i="1"/>
  <c r="W37" i="1"/>
  <c r="W35" i="1"/>
  <c r="W33" i="1"/>
  <c r="W31" i="1"/>
  <c r="W29" i="1"/>
  <c r="W27" i="1"/>
  <c r="W20" i="1"/>
  <c r="W18" i="1"/>
  <c r="W16" i="1"/>
  <c r="W14" i="1"/>
  <c r="W12" i="1"/>
  <c r="W10" i="1"/>
  <c r="W8" i="1"/>
  <c r="AE23" i="1" l="1"/>
  <c r="R5" i="1"/>
  <c r="V70" i="1"/>
  <c r="V23" i="1"/>
  <c r="V24" i="1"/>
  <c r="L5" i="1"/>
  <c r="W25" i="1"/>
  <c r="V26" i="1"/>
  <c r="AE5" i="1"/>
  <c r="V28" i="1"/>
  <c r="V46" i="1"/>
  <c r="V56" i="1"/>
  <c r="V62" i="1"/>
  <c r="V68" i="1"/>
  <c r="V86" i="1"/>
  <c r="V102" i="1"/>
  <c r="V87" i="1"/>
  <c r="V85" i="1"/>
  <c r="V30" i="1"/>
  <c r="V54" i="1"/>
  <c r="V60" i="1"/>
  <c r="V64" i="1"/>
  <c r="V84" i="1"/>
  <c r="V90" i="1"/>
  <c r="Q5" i="1"/>
  <c r="V27" i="1"/>
  <c r="V29" i="1"/>
  <c r="V37" i="1"/>
  <c r="V39" i="1"/>
  <c r="V41" i="1"/>
  <c r="V47" i="1"/>
  <c r="V49" i="1"/>
  <c r="V51" i="1"/>
  <c r="V55" i="1"/>
  <c r="V59" i="1"/>
  <c r="V61" i="1"/>
  <c r="V63" i="1"/>
  <c r="V65" i="1"/>
  <c r="V73" i="1"/>
  <c r="V75" i="1"/>
  <c r="V77" i="1"/>
  <c r="V79" i="1"/>
  <c r="V81" i="1"/>
  <c r="V101" i="1"/>
  <c r="V8" i="1"/>
  <c r="V10" i="1"/>
  <c r="V12" i="1"/>
  <c r="V18" i="1"/>
  <c r="V20" i="1"/>
</calcChain>
</file>

<file path=xl/sharedStrings.xml><?xml version="1.0" encoding="utf-8"?>
<sst xmlns="http://schemas.openxmlformats.org/spreadsheetml/2006/main" count="380" uniqueCount="141">
  <si>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</si>
  <si>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</si>
  <si>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</si>
  <si>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</si>
  <si>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</si>
  <si>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</si>
  <si>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</si>
  <si>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</si>
  <si>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</si>
  <si>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</si>
  <si>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</si>
  <si>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</si>
  <si>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</si>
  <si>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</si>
  <si>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</si>
  <si>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</si>
  <si>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</si>
  <si>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</si>
  <si>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</si>
  <si>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</si>
  <si>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</si>
  <si>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</si>
  <si>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</si>
  <si>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03,06,(1)</t>
  </si>
  <si>
    <t>03,06,(2)</t>
  </si>
  <si>
    <t>05,06,</t>
  </si>
  <si>
    <t>30,05,</t>
  </si>
  <si>
    <t>29,05,</t>
  </si>
  <si>
    <t>23,05,</t>
  </si>
  <si>
    <t>22,05,</t>
  </si>
  <si>
    <t>16,05,</t>
  </si>
  <si>
    <t>15,05,</t>
  </si>
  <si>
    <t>шт</t>
  </si>
  <si>
    <t>в матрице</t>
  </si>
  <si>
    <t xml:space="preserve"> 304  Колбаса Салями Мясорубская с рубленным шпиком ВЕС ТМ Стародворье  ПОКОМ</t>
  </si>
  <si>
    <t>кг</t>
  </si>
  <si>
    <t>нет потребности</t>
  </si>
  <si>
    <t xml:space="preserve"> 312  Ветчина Филейская ТМ Вязанка ТС Столичная ВЕС  ПОКОМ</t>
  </si>
  <si>
    <t xml:space="preserve"> 317 Колбаса Сервелат Рижский ТМ Зареченские, ВЕС  ПОКОМ</t>
  </si>
  <si>
    <t xml:space="preserve"> 318  Сосиски Датские ТМ Зареченские, ВЕС  ПОКОМ</t>
  </si>
  <si>
    <t xml:space="preserve"> 321  Колбаса Сервелат Пражский ТМ Зареченские, ВЕС ПОКОМ</t>
  </si>
  <si>
    <t xml:space="preserve"> 326  Колбаса вареная Сочинка ТМ Стародворье,  0,45 кг. ПОКОМ</t>
  </si>
  <si>
    <t xml:space="preserve"> 327  Сосиски Сочинки с сыром ТМ Стародворье, ВЕС ПОКОМ</t>
  </si>
  <si>
    <t xml:space="preserve"> 340  Сосиски Сочинки Молочные ТМ Стародворье,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</si>
  <si>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</si>
  <si>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</si>
  <si>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</si>
  <si>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</si>
  <si>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</si>
  <si>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</si>
  <si>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427  Колбаса Филедворская ТМ Стародворье в оболочке полиамид.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</si>
  <si>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</si>
  <si>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</si>
  <si>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450  Сосиски Молочные ТМ Вязанка в оболочке целлофан. 0,3 кг ПОКОМ</t>
  </si>
  <si>
    <t xml:space="preserve"> 451 Сосиски Филейские ТМ Вязанка в оболочке целлофан 0,3 кг. ПОКОМ</t>
  </si>
  <si>
    <t xml:space="preserve"> 452  Колбаса Со шпиком ВЕС большой батон ТМ Особый рецепт  ПОКОМ</t>
  </si>
  <si>
    <t xml:space="preserve"> 453  Колбаса Докторская Филейная ВЕС большой батон ТМ Особый рецепт  ПОКОМ</t>
  </si>
  <si>
    <t>005  Колбаса Докторская ГОСТ, Вязанка вектор,ВЕС. ПОКОМ</t>
  </si>
  <si>
    <t>016  Сосиски Вязанка Молочные, Вязанка вискофан  ВЕС.ПОКОМ</t>
  </si>
  <si>
    <t>017  Сосиски Вязанка Сливочные, Вязанка амицел ВЕС.ПОКОМ</t>
  </si>
  <si>
    <t>018  Сосиски Рубленые, Вязанка вискофан  ВЕС.ПОКОМ</t>
  </si>
  <si>
    <t>030  Сосиски Вязанка Молочные, Вязанка вискофан МГС, 0.45кг, ПОКОМ</t>
  </si>
  <si>
    <t>032  Сосиски Вязанка Сливочные, Вязанка амицел МГС, 0.45кг, ПОКОМ</t>
  </si>
  <si>
    <t>047  Кол Баварская, белков.обол. в термоусад. пакете 0.17 кг, ТМ Стародворье  ПОКОМ</t>
  </si>
  <si>
    <t>058  Колбаса Докторская Особая ТМ Особый рецепт,  0,5кг, ПОКОМ</t>
  </si>
  <si>
    <t>не в матрице</t>
  </si>
  <si>
    <t>062  Колбаса Кракушка пряная с сальцем, 0.3кг в/у п/к, БАВАРУШКА ПОКОМ</t>
  </si>
  <si>
    <t>064  Колбаса Молочная Дугушка, вектор 0,4 кг, ТМ Стародворье  ПОКОМ</t>
  </si>
  <si>
    <t>083  Колбаса Швейцарская 0,17 кг., ШТ., сырокопченая   ПОКОМ</t>
  </si>
  <si>
    <t>117  Колбаса Сервелат Филейбургский с ароматными пряностями, в/у 0,35 кг срез, БАВАРУШКА ПОКОМ</t>
  </si>
  <si>
    <t>118  Колбаса Сервелат Филейбургский с филе сочного окорока, в/у 0,35 кг срез, БАВАРУШКА ПОКОМ</t>
  </si>
  <si>
    <t>200  Ветчина Дугушка ТМ Стародворье, вектор в/у    ПОКОМ</t>
  </si>
  <si>
    <t>201  Ветчина Нежная ТМ Особый рецепт, (2,5кг), ПОКОМ</t>
  </si>
  <si>
    <t>217  Колбаса Докторская Дугушка, ВЕС, НЕ ГОСТ, ТМ Стародворье ПОКОМ</t>
  </si>
  <si>
    <t>218  Колбаса Докторская оригинальная ТМ Особый рецепт БОЛЬШОЙ БАТОН, п/а ВЕС, ТМ Стародворье ПОКОМ</t>
  </si>
  <si>
    <t>219  Колбаса Докторская Особая ТМ Особый рецепт, ВЕС  ПОКОМ</t>
  </si>
  <si>
    <t>ротация ОР</t>
  </si>
  <si>
    <t>225  Колбаса Дугушка со шпиком, ВЕС, ТМ Стародворье  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</si>
  <si>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</si>
  <si>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</si>
  <si>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235  Колбаса Особая ТМ Особый рецепт, ВЕС, ТМ Стародворье ПОКОМ</t>
  </si>
  <si>
    <t>236  Колбаса Рубленая ЗАПЕЧ. Дугушка ТМ Стародворье, вектор, в/к    ПОКОМ</t>
  </si>
  <si>
    <t>239  Колбаса Салями запеч Дугушка, оболочка вектор, ВЕС, ТМ Стародворье  ПОКОМ</t>
  </si>
  <si>
    <t>242  Колбаса Сервелат ЗАПЕЧ.Дугушка ТМ Стародворье, вектор, в/к     ПОКОМ</t>
  </si>
  <si>
    <t>243  Колбаса Сервелат Зернистый, ВЕС.  ПОКОМ</t>
  </si>
  <si>
    <t>244  Колбаса Сервелат Кремлевский, ВЕС. ПОКОМ</t>
  </si>
  <si>
    <t>247  Сардельки Нежные, ВЕС.  ПОКОМ</t>
  </si>
  <si>
    <t>248  Сардельки Сочные ТМ Особый рецепт,   ПОКОМ</t>
  </si>
  <si>
    <t>250  Сардельки стародворские с говядиной в обол. NDX, ВЕС. ПОКОМ</t>
  </si>
  <si>
    <t>251  Сосиски Баварские, ВЕС.  ПОКОМ</t>
  </si>
  <si>
    <t>253  Сосиски Ганноверские   ПОКОМ</t>
  </si>
  <si>
    <t>255  Сосиски Молочные для завтрака ТМ Особый рецепт, п/а МГС, ВЕС, ТМ Стародворье  ПОКОМ</t>
  </si>
  <si>
    <t>257  Сосиски Молочные оригинальные ТМ Особый рецепт, ВЕС.   ПОКОМ</t>
  </si>
  <si>
    <t>259  Сосиски Сливочные Дугушка, ВЕС.   ПОКОМ</t>
  </si>
  <si>
    <t>263  Шпикачки Стародворские, ВЕС.  ПОКОМ</t>
  </si>
  <si>
    <t>265  Колбаса Балыкбургская, ВЕС, ТМ Баварушка  ПОКОМ</t>
  </si>
  <si>
    <t>266  Колбаса Филейбургская с сочным окороком, ВЕС, ТМ Баварушка  ПОКОМ</t>
  </si>
  <si>
    <t>267  Колбаса Салями Филейбургская зернистая, оболочка фиброуз, ВЕС, ТМ Баварушка  ПОКОМ</t>
  </si>
  <si>
    <t>268  Сосиски Филейбургские с филе сочного окорока, ВЕС, ТМ Баварушка  ПОКОМ</t>
  </si>
  <si>
    <t>ротация</t>
  </si>
  <si>
    <t>271  Колбаса Сервелат Левантский ТМ Особый Рецепт, ВЕС. ПОКОМ</t>
  </si>
  <si>
    <t>273  Сосиски Сочинки с сочной грудинкой, МГС 0.4кг,   ПОКОМ</t>
  </si>
  <si>
    <t>276  Колбаса Сливушка ТМ Вязанка в оболочке полиамид 0,45 кг  ПОКОМ</t>
  </si>
  <si>
    <t>278  Сосиски Сочинки с сочным окороком, МГС 0.4кг,   ПОКОМ</t>
  </si>
  <si>
    <t>283  Сосиски Сочинки, ВЕС, ТМ Стародворье ПОКОМ</t>
  </si>
  <si>
    <t>296  Колбаса Мясорубская с рубленой грудинкой 0,35кг срез ТМ Стародворье  ПОКОМ</t>
  </si>
  <si>
    <t>297  Колбаса Мясорубская с рубленой грудинкой ВЕС ТМ Стародворье  ПОКОМ</t>
  </si>
  <si>
    <t>301  Сосиски Сочинки по-баварски с сыром,  0.4кг, ТМ Стародворье  ПОКОМ</t>
  </si>
  <si>
    <t>302  Сосиски Сочинки по-баварски,  0.4кг, ТМ Стародворье  ПОКОМ</t>
  </si>
  <si>
    <t>307  Колбаса Сервелат Мясорубский с мелкорубленным окороком 0,35 кг срез ТМ Стародворье   Поком</t>
  </si>
  <si>
    <t>309  Сосиски Сочинки с сыром 0,4 кг ТМ Стародворье  ПОКОМ</t>
  </si>
  <si>
    <t>314 Колбаса вареная Филейская ТМ Вязанка ТС Классическая в оболочке полиамид.  ПОКОМ</t>
  </si>
  <si>
    <t>315 Колбаса вареная Молокуша ТМ Вязанка в оболочке полиамид. ВЕС  ПОКОМ</t>
  </si>
  <si>
    <t>328  Сардельки Сочинки Стародворье ТМ  0,4 кг ПОКОМ</t>
  </si>
  <si>
    <t>329  Сардельки Сочинки с сыром Стародворье ТМ, 0,4 кг. ПОКОМ</t>
  </si>
  <si>
    <t>335  Колбаса Сливушка ТМ Вязанка. ВЕС.  ПОКОМ</t>
  </si>
  <si>
    <t>339  Колбаса вареная Филейская ТМ Вязанка ТС Классическая, 0,40 кг.  ПОКОМ</t>
  </si>
  <si>
    <t>342 Сосиски Сочинки Молочные ТМ Стародворье 0,4 кг ПОКОМ</t>
  </si>
  <si>
    <t>343 Сосиски Сочинки Сливочные ТМ Стародворье  0,4 кг</t>
  </si>
  <si>
    <t>344  Колбаса Сочинка по-европейски с сочной грудинкой ТМ Стародворье, ВЕС ПОКОМ</t>
  </si>
  <si>
    <t>345  Колбаса Сочинка по-фински с сочным окроком ТМ Стародворье ВЕС ПОКОМ</t>
  </si>
  <si>
    <t>350 Сосиски Молокуши миникушай ТМ Вязанка в оболочке амицел в модифиц газовой среде 0,45 кг  Поком</t>
  </si>
  <si>
    <t>358 Колбаса Сервелат Мясорубский ТМ Стародворье с мелкорубленным окороком в вак упак  ПОКОМ</t>
  </si>
  <si>
    <t>364  Сардельки Филейские Вязанка ВЕС NDX ТМ Вязанка  ПОКОМ</t>
  </si>
  <si>
    <t>367 Вареные колбасы Молокуша Вязанка Фикс.вес 0,45 п/а Вязанка  ПОКОМ</t>
  </si>
  <si>
    <t>370 Ветчина Сливушка с индейкой ТМ Вязанка в оболочке полиамид.</t>
  </si>
  <si>
    <t>391 Вареные колбасы «Докторская ГОСТ» Фикс.вес 0,37 п/а ТМ «Вязанка»  Поком</t>
  </si>
  <si>
    <t>392 Вареные колбасы «Докторская ГОСТ» Фикс.вес 0,6 Вектор ТМ «Дугушка»  Поком</t>
  </si>
  <si>
    <t>393 Ветчины Сливушка с индейкой Вязанка Фикс.вес 0,4 П/а Вязанка  Поком</t>
  </si>
  <si>
    <t>395 Ветчины «Дугушка» Фикс.вес 0,6 П/а ТМ «Дугушка»  Поком</t>
  </si>
  <si>
    <t>396 Сардельки «Филейские» Фикс.вес 0,4 NDX мгс ТМ «Вязанка»</t>
  </si>
  <si>
    <t>397 Сосиски Сливочные по-стародворски Бордо Фикс.вес 0,45 П/а мгс Стародворье  Поком</t>
  </si>
  <si>
    <t>398 Сосиски Молочные Дугушки Дугушка Весовые П/а мгс Дугушка  Поком</t>
  </si>
  <si>
    <t>470 Колбаса Любительская ТМ Вязанка в оболочке полиамид.Мясной продукт категории А.  Поком</t>
  </si>
  <si>
    <t>новинка</t>
  </si>
  <si>
    <t>484 Колбаса Филедворская ТМ Стародворье в оболочке полиамид 0,4 кг.  Поком</t>
  </si>
  <si>
    <t>494 Ветчина Балыкбургская ТМ Баварушка с мраморным балыком в вакуумн упаковке 0,1 кг нарезка.  Поком</t>
  </si>
  <si>
    <t>ДУБЛЬ 326  Колбаса вареная Сочинка ТМ Стародворье,  0,45 кг. ПОКОМ</t>
  </si>
  <si>
    <t>заказ</t>
  </si>
  <si>
    <t>08,06,(1)</t>
  </si>
  <si>
    <t>08,06,(2)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</si>
</sst>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2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4" fillId="0" borderId="1" xfId="1" applyNumberFormat="1" applyFont="1" applyFill="1"/>
    <xf numFmtId="164" fontId="1" fillId="0" borderId="1" xfId="1" applyNumberFormat="1" applyFill="1"/>
    <xf numFmtId="164" fontId="4" fillId="0" borderId="1" xfId="1" applyNumberFormat="1" applyFont="1"/>
    <xf numFmtId="164" fontId="4" fillId="5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4" fillId="6" borderId="1" xfId="1" applyNumberFormat="1" applyFont="1" applyFill="1"/>
    <xf numFmtId="164" fontId="5" fillId="7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71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U7" sqref="U7"/>
    </sheetView>
  </sheetViews>
  <sheetFormatPr defaultRowHeight="15" x14ac:dyDescent="0.25"/>
  <cols>
    <col min="1" max="1" width="60" customWidth="1"/>
    <col min="2" max="2" width="3.140625" customWidth="1"/>
    <col min="3" max="6" width="6.42578125" customWidth="1"/>
    <col min="7" max="7" width="4.5703125" style="8" customWidth="1"/>
    <col min="8" max="8" width="4.5703125" customWidth="1"/>
    <col min="9" max="9" width="12.140625" customWidth="1"/>
    <col min="10" max="20" width="6.42578125" customWidth="1"/>
    <col min="21" max="21" width="21.5703125" customWidth="1"/>
    <col min="22" max="23" width="4.85546875" customWidth="1"/>
    <col min="24" max="29" width="5.85546875" customWidth="1"/>
    <col min="30" max="30" width="26.42578125" customWidth="1"/>
    <col min="31" max="51" width="8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3" t="s">
        <v>138</v>
      </c>
      <c r="S3" s="3" t="s">
        <v>138</v>
      </c>
      <c r="T3" s="9" t="s">
        <v>16</v>
      </c>
      <c r="U3" s="9" t="s">
        <v>17</v>
      </c>
      <c r="V3" s="2" t="s">
        <v>18</v>
      </c>
      <c r="W3" s="2" t="s">
        <v>19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21</v>
      </c>
      <c r="AE3" s="2" t="s">
        <v>22</v>
      </c>
      <c r="AF3" s="2" t="s">
        <v>22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 t="s">
        <v>139</v>
      </c>
      <c r="S4" s="1" t="s">
        <v>140</v>
      </c>
      <c r="T4" s="1"/>
      <c r="U4" s="1"/>
      <c r="V4" s="1"/>
      <c r="W4" s="1"/>
      <c r="X4" s="1" t="s">
        <v>26</v>
      </c>
      <c r="Y4" s="1" t="s">
        <v>27</v>
      </c>
      <c r="Z4" s="1" t="s">
        <v>28</v>
      </c>
      <c r="AA4" s="1" t="s">
        <v>29</v>
      </c>
      <c r="AB4" s="1" t="s">
        <v>30</v>
      </c>
      <c r="AC4" s="1" t="s">
        <v>31</v>
      </c>
      <c r="AD4" s="1"/>
      <c r="AE4" s="1" t="s">
        <v>139</v>
      </c>
      <c r="AF4" s="1" t="s">
        <v>140</v>
      </c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SUM(E6:E471)</f>
        <v>75486.069000000003</v>
      </c>
      <c r="F5" s="4">
        <f>SUM(F6:F471)</f>
        <v>22296.477999999988</v>
      </c>
      <c r="G5" s="6"/>
      <c r="H5" s="1"/>
      <c r="I5" s="1"/>
      <c r="J5" s="4">
        <f t="shared" ref="J5:T5" si="0">SUM(J6:J471)</f>
        <v>72382.167999999976</v>
      </c>
      <c r="K5" s="4">
        <f t="shared" si="0"/>
        <v>3103.9010000000007</v>
      </c>
      <c r="L5" s="4">
        <f t="shared" si="0"/>
        <v>25847.415000000008</v>
      </c>
      <c r="M5" s="4">
        <f t="shared" si="0"/>
        <v>49638.65400000001</v>
      </c>
      <c r="N5" s="4">
        <f t="shared" si="0"/>
        <v>2500</v>
      </c>
      <c r="O5" s="4">
        <f t="shared" si="0"/>
        <v>4199.588200000002</v>
      </c>
      <c r="P5" s="4">
        <f t="shared" si="0"/>
        <v>5169.4830000000011</v>
      </c>
      <c r="Q5" s="4">
        <f t="shared" si="0"/>
        <v>15385.6</v>
      </c>
      <c r="R5" s="4">
        <f t="shared" si="0"/>
        <v>10685.6</v>
      </c>
      <c r="S5" s="4">
        <f t="shared" si="0"/>
        <v>4700</v>
      </c>
      <c r="T5" s="4">
        <f t="shared" si="0"/>
        <v>0</v>
      </c>
      <c r="U5" s="1"/>
      <c r="V5" s="1"/>
      <c r="W5" s="1"/>
      <c r="X5" s="4">
        <f t="shared" ref="X5:AC5" si="1">SUM(X6:X471)</f>
        <v>4610.6057999999985</v>
      </c>
      <c r="Y5" s="4">
        <f t="shared" si="1"/>
        <v>4375.4112000000005</v>
      </c>
      <c r="Z5" s="4">
        <f t="shared" si="1"/>
        <v>4367.0843999999997</v>
      </c>
      <c r="AA5" s="4">
        <f t="shared" si="1"/>
        <v>4437.106600000001</v>
      </c>
      <c r="AB5" s="4">
        <f t="shared" si="1"/>
        <v>3855.9174000000007</v>
      </c>
      <c r="AC5" s="4">
        <f t="shared" si="1"/>
        <v>3894.978599999999</v>
      </c>
      <c r="AD5" s="1"/>
      <c r="AE5" s="4">
        <f>SUM(AE6:AE471)</f>
        <v>8018</v>
      </c>
      <c r="AF5" s="4">
        <f>SUM(AF6:AF471)</f>
        <v>4400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3" t="s">
        <v>34</v>
      </c>
      <c r="B6" s="14" t="s">
        <v>35</v>
      </c>
      <c r="C6" s="14"/>
      <c r="D6" s="14">
        <v>52.066000000000003</v>
      </c>
      <c r="E6" s="14">
        <v>52.066000000000003</v>
      </c>
      <c r="F6" s="14"/>
      <c r="G6" s="15">
        <v>0</v>
      </c>
      <c r="H6" s="14" t="e">
        <v>#N/A</v>
      </c>
      <c r="I6" s="14" t="s">
        <v>65</v>
      </c>
      <c r="J6" s="14">
        <v>52.066000000000003</v>
      </c>
      <c r="K6" s="14">
        <f t="shared" ref="K6:K34" si="2">E6-J6</f>
        <v>0</v>
      </c>
      <c r="L6" s="14">
        <f t="shared" ref="L6:L67" si="3">E6-M6</f>
        <v>0</v>
      </c>
      <c r="M6" s="14">
        <v>52.066000000000003</v>
      </c>
      <c r="N6" s="14"/>
      <c r="O6" s="14"/>
      <c r="P6" s="14">
        <f t="shared" ref="P6:P67" si="4">L6/5</f>
        <v>0</v>
      </c>
      <c r="Q6" s="16"/>
      <c r="R6" s="16"/>
      <c r="S6" s="16"/>
      <c r="T6" s="16"/>
      <c r="U6" s="14"/>
      <c r="V6" s="14" t="e">
        <f t="shared" ref="V6:V67" si="5">(F6+N6+O6+Q6)/P6</f>
        <v>#DIV/0!</v>
      </c>
      <c r="W6" s="14" t="e">
        <f t="shared" ref="W6:W67" si="6">(F6+N6+O6)/P6</f>
        <v>#DIV/0!</v>
      </c>
      <c r="X6" s="14">
        <v>0</v>
      </c>
      <c r="Y6" s="14">
        <v>0</v>
      </c>
      <c r="Z6" s="14">
        <v>0</v>
      </c>
      <c r="AA6" s="14">
        <v>0</v>
      </c>
      <c r="AB6" s="14">
        <v>0</v>
      </c>
      <c r="AC6" s="14">
        <v>0</v>
      </c>
      <c r="AD6" s="14"/>
      <c r="AE6" s="14">
        <f>ROUND(R6*G6,0)</f>
        <v>0</v>
      </c>
      <c r="AF6" s="14">
        <f>ROUND(S6*G6,0)</f>
        <v>0</v>
      </c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0" t="s">
        <v>37</v>
      </c>
      <c r="B7" s="1" t="s">
        <v>35</v>
      </c>
      <c r="C7" s="1">
        <v>142.791</v>
      </c>
      <c r="D7" s="1"/>
      <c r="E7" s="1">
        <v>117.03</v>
      </c>
      <c r="F7" s="1">
        <v>12.055</v>
      </c>
      <c r="G7" s="6">
        <v>1</v>
      </c>
      <c r="H7" s="1">
        <v>50</v>
      </c>
      <c r="I7" s="1" t="s">
        <v>33</v>
      </c>
      <c r="J7" s="1">
        <v>119.1</v>
      </c>
      <c r="K7" s="1">
        <f t="shared" si="2"/>
        <v>-2.0699999999999932</v>
      </c>
      <c r="L7" s="1">
        <f t="shared" si="3"/>
        <v>117.03</v>
      </c>
      <c r="M7" s="1"/>
      <c r="N7" s="1"/>
      <c r="O7" s="1">
        <v>103.61539999999999</v>
      </c>
      <c r="P7" s="1">
        <f t="shared" si="4"/>
        <v>23.405999999999999</v>
      </c>
      <c r="Q7" s="5">
        <v>115</v>
      </c>
      <c r="R7" s="5">
        <f>Q7-S7</f>
        <v>115</v>
      </c>
      <c r="S7" s="5"/>
      <c r="T7" s="5"/>
      <c r="U7" s="1"/>
      <c r="V7" s="1">
        <f t="shared" si="5"/>
        <v>9.8551824318550807</v>
      </c>
      <c r="W7" s="1">
        <f t="shared" si="6"/>
        <v>4.9419123301717507</v>
      </c>
      <c r="X7" s="1">
        <v>18.6784</v>
      </c>
      <c r="Y7" s="1">
        <v>13.2308</v>
      </c>
      <c r="Z7" s="1">
        <v>9.1356000000000002</v>
      </c>
      <c r="AA7" s="1">
        <v>12.134399999999999</v>
      </c>
      <c r="AB7" s="1">
        <v>20.4572</v>
      </c>
      <c r="AC7" s="1">
        <v>18.5288</v>
      </c>
      <c r="AD7" s="1"/>
      <c r="AE7" s="1">
        <f t="shared" ref="AE7:AE70" si="7">ROUND(R7*G7,0)</f>
        <v>115</v>
      </c>
      <c r="AF7" s="1">
        <f t="shared" ref="AF7:AF70" si="8">ROUND(S7*G7,0)</f>
        <v>0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38</v>
      </c>
      <c r="B8" s="1" t="s">
        <v>35</v>
      </c>
      <c r="C8" s="1">
        <v>48.886000000000003</v>
      </c>
      <c r="D8" s="1">
        <v>446.02199999999999</v>
      </c>
      <c r="E8" s="1">
        <v>245.37200000000001</v>
      </c>
      <c r="F8" s="1">
        <v>69.734999999999999</v>
      </c>
      <c r="G8" s="6">
        <v>1</v>
      </c>
      <c r="H8" s="1">
        <v>40</v>
      </c>
      <c r="I8" s="1" t="s">
        <v>33</v>
      </c>
      <c r="J8" s="1">
        <v>238.41900000000001</v>
      </c>
      <c r="K8" s="1">
        <f t="shared" si="2"/>
        <v>6.953000000000003</v>
      </c>
      <c r="L8" s="1">
        <f t="shared" si="3"/>
        <v>123.05300000000001</v>
      </c>
      <c r="M8" s="1">
        <v>122.319</v>
      </c>
      <c r="N8" s="1"/>
      <c r="O8" s="1">
        <v>54.858399999999961</v>
      </c>
      <c r="P8" s="1">
        <f t="shared" si="4"/>
        <v>24.610600000000002</v>
      </c>
      <c r="Q8" s="5">
        <v>120</v>
      </c>
      <c r="R8" s="5">
        <f t="shared" ref="R8:R10" si="9">Q8-S8</f>
        <v>120</v>
      </c>
      <c r="S8" s="5"/>
      <c r="T8" s="5"/>
      <c r="U8" s="1"/>
      <c r="V8" s="1">
        <f t="shared" si="5"/>
        <v>9.9385386784556236</v>
      </c>
      <c r="W8" s="1">
        <f t="shared" si="6"/>
        <v>5.0625909161093166</v>
      </c>
      <c r="X8" s="1">
        <v>21.2804</v>
      </c>
      <c r="Y8" s="1">
        <v>19.846800000000002</v>
      </c>
      <c r="Z8" s="1">
        <v>22.6282</v>
      </c>
      <c r="AA8" s="1">
        <v>25.681999999999999</v>
      </c>
      <c r="AB8" s="1">
        <v>20.4636</v>
      </c>
      <c r="AC8" s="1">
        <v>17.667400000000001</v>
      </c>
      <c r="AD8" s="1"/>
      <c r="AE8" s="1">
        <f t="shared" si="7"/>
        <v>120</v>
      </c>
      <c r="AF8" s="1">
        <f t="shared" si="8"/>
        <v>0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39</v>
      </c>
      <c r="B9" s="1" t="s">
        <v>35</v>
      </c>
      <c r="C9" s="1">
        <v>313.75099999999998</v>
      </c>
      <c r="D9" s="1">
        <v>5230.32</v>
      </c>
      <c r="E9" s="1">
        <v>4005.0740000000001</v>
      </c>
      <c r="F9" s="1">
        <v>576.23299999999995</v>
      </c>
      <c r="G9" s="6">
        <v>1</v>
      </c>
      <c r="H9" s="1">
        <v>40</v>
      </c>
      <c r="I9" s="1" t="s">
        <v>33</v>
      </c>
      <c r="J9" s="1">
        <v>4028.1390000000001</v>
      </c>
      <c r="K9" s="1">
        <f t="shared" si="2"/>
        <v>-23.065000000000055</v>
      </c>
      <c r="L9" s="1">
        <f t="shared" si="3"/>
        <v>480.73500000000013</v>
      </c>
      <c r="M9" s="1">
        <v>3524.3389999999999</v>
      </c>
      <c r="N9" s="1">
        <v>200</v>
      </c>
      <c r="O9" s="1">
        <v>100.4156</v>
      </c>
      <c r="P9" s="1">
        <f t="shared" si="4"/>
        <v>96.14700000000002</v>
      </c>
      <c r="Q9" s="5">
        <v>70</v>
      </c>
      <c r="R9" s="5">
        <f t="shared" si="9"/>
        <v>70</v>
      </c>
      <c r="S9" s="5"/>
      <c r="T9" s="5"/>
      <c r="U9" s="1"/>
      <c r="V9" s="1">
        <f t="shared" si="5"/>
        <v>9.8458464642682539</v>
      </c>
      <c r="W9" s="1">
        <f t="shared" si="6"/>
        <v>9.1177946269774388</v>
      </c>
      <c r="X9" s="1">
        <v>113.6986</v>
      </c>
      <c r="Y9" s="1">
        <v>101.2508</v>
      </c>
      <c r="Z9" s="1">
        <v>84.854799999999983</v>
      </c>
      <c r="AA9" s="1">
        <v>93.527199999999993</v>
      </c>
      <c r="AB9" s="1">
        <v>94.295399999999972</v>
      </c>
      <c r="AC9" s="1">
        <v>99.359999999999943</v>
      </c>
      <c r="AD9" s="1"/>
      <c r="AE9" s="1">
        <f t="shared" si="7"/>
        <v>70</v>
      </c>
      <c r="AF9" s="1">
        <f t="shared" si="8"/>
        <v>0</v>
      </c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40</v>
      </c>
      <c r="B10" s="1" t="s">
        <v>35</v>
      </c>
      <c r="C10" s="1">
        <v>74.290999999999997</v>
      </c>
      <c r="D10" s="1">
        <v>286.137</v>
      </c>
      <c r="E10" s="1">
        <v>130.292</v>
      </c>
      <c r="F10" s="1">
        <v>157.52000000000001</v>
      </c>
      <c r="G10" s="6">
        <v>1</v>
      </c>
      <c r="H10" s="1">
        <v>40</v>
      </c>
      <c r="I10" s="1" t="s">
        <v>33</v>
      </c>
      <c r="J10" s="1">
        <v>125.848</v>
      </c>
      <c r="K10" s="1">
        <f t="shared" si="2"/>
        <v>4.4440000000000026</v>
      </c>
      <c r="L10" s="1">
        <f t="shared" si="3"/>
        <v>94.044000000000011</v>
      </c>
      <c r="M10" s="1">
        <v>36.247999999999998</v>
      </c>
      <c r="N10" s="1"/>
      <c r="O10" s="1">
        <v>32.823400000000063</v>
      </c>
      <c r="P10" s="1">
        <f t="shared" si="4"/>
        <v>18.808800000000002</v>
      </c>
      <c r="Q10" s="5"/>
      <c r="R10" s="5">
        <f t="shared" si="9"/>
        <v>0</v>
      </c>
      <c r="S10" s="5"/>
      <c r="T10" s="5"/>
      <c r="U10" s="1"/>
      <c r="V10" s="1">
        <f t="shared" si="5"/>
        <v>10.119911956105657</v>
      </c>
      <c r="W10" s="1">
        <f t="shared" si="6"/>
        <v>10.119911956105657</v>
      </c>
      <c r="X10" s="1">
        <v>24.135999999999999</v>
      </c>
      <c r="Y10" s="1">
        <v>24.401399999999999</v>
      </c>
      <c r="Z10" s="1">
        <v>20.730399999999999</v>
      </c>
      <c r="AA10" s="1">
        <v>21.7944</v>
      </c>
      <c r="AB10" s="1">
        <v>23.353999999999999</v>
      </c>
      <c r="AC10" s="1">
        <v>21.4724</v>
      </c>
      <c r="AD10" s="1"/>
      <c r="AE10" s="1">
        <f t="shared" si="7"/>
        <v>0</v>
      </c>
      <c r="AF10" s="1">
        <f t="shared" si="8"/>
        <v>0</v>
      </c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3" t="s">
        <v>41</v>
      </c>
      <c r="B11" s="14" t="s">
        <v>32</v>
      </c>
      <c r="C11" s="14"/>
      <c r="D11" s="14">
        <v>66</v>
      </c>
      <c r="E11" s="14">
        <v>66</v>
      </c>
      <c r="F11" s="14"/>
      <c r="G11" s="15">
        <v>0</v>
      </c>
      <c r="H11" s="14" t="e">
        <v>#N/A</v>
      </c>
      <c r="I11" s="14" t="s">
        <v>65</v>
      </c>
      <c r="J11" s="14">
        <v>66</v>
      </c>
      <c r="K11" s="14">
        <f t="shared" si="2"/>
        <v>0</v>
      </c>
      <c r="L11" s="14">
        <f t="shared" si="3"/>
        <v>0</v>
      </c>
      <c r="M11" s="14">
        <v>66</v>
      </c>
      <c r="N11" s="14"/>
      <c r="O11" s="14"/>
      <c r="P11" s="14">
        <f t="shared" si="4"/>
        <v>0</v>
      </c>
      <c r="Q11" s="16"/>
      <c r="R11" s="16"/>
      <c r="S11" s="16"/>
      <c r="T11" s="16"/>
      <c r="U11" s="14"/>
      <c r="V11" s="14" t="e">
        <f t="shared" si="5"/>
        <v>#DIV/0!</v>
      </c>
      <c r="W11" s="14" t="e">
        <f t="shared" si="6"/>
        <v>#DIV/0!</v>
      </c>
      <c r="X11" s="14">
        <v>0</v>
      </c>
      <c r="Y11" s="14">
        <v>0</v>
      </c>
      <c r="Z11" s="14">
        <v>0</v>
      </c>
      <c r="AA11" s="14">
        <v>0</v>
      </c>
      <c r="AB11" s="14">
        <v>0</v>
      </c>
      <c r="AC11" s="14">
        <v>0</v>
      </c>
      <c r="AD11" s="14"/>
      <c r="AE11" s="14">
        <f t="shared" si="7"/>
        <v>0</v>
      </c>
      <c r="AF11" s="14">
        <f t="shared" si="8"/>
        <v>0</v>
      </c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42</v>
      </c>
      <c r="B12" s="1" t="s">
        <v>35</v>
      </c>
      <c r="C12" s="1">
        <v>115.244</v>
      </c>
      <c r="D12" s="1">
        <v>621.34799999999996</v>
      </c>
      <c r="E12" s="1">
        <v>242.50299999999999</v>
      </c>
      <c r="F12" s="1">
        <v>197.541</v>
      </c>
      <c r="G12" s="6">
        <v>1</v>
      </c>
      <c r="H12" s="1">
        <v>40</v>
      </c>
      <c r="I12" s="1" t="s">
        <v>33</v>
      </c>
      <c r="J12" s="1">
        <v>210.297</v>
      </c>
      <c r="K12" s="1">
        <f t="shared" si="2"/>
        <v>32.205999999999989</v>
      </c>
      <c r="L12" s="1">
        <f t="shared" si="3"/>
        <v>210.50599999999997</v>
      </c>
      <c r="M12" s="1">
        <v>31.997</v>
      </c>
      <c r="N12" s="1"/>
      <c r="O12" s="1"/>
      <c r="P12" s="1">
        <f t="shared" si="4"/>
        <v>42.101199999999992</v>
      </c>
      <c r="Q12" s="5">
        <v>210</v>
      </c>
      <c r="R12" s="5">
        <f>Q12-S12</f>
        <v>210</v>
      </c>
      <c r="S12" s="5"/>
      <c r="T12" s="5"/>
      <c r="U12" s="1"/>
      <c r="V12" s="1">
        <f t="shared" si="5"/>
        <v>9.6800328731722622</v>
      </c>
      <c r="W12" s="1">
        <f t="shared" si="6"/>
        <v>4.6920515329729326</v>
      </c>
      <c r="X12" s="1">
        <v>32.537400000000012</v>
      </c>
      <c r="Y12" s="1">
        <v>33.637199999999993</v>
      </c>
      <c r="Z12" s="1">
        <v>47.638199999999998</v>
      </c>
      <c r="AA12" s="1">
        <v>48.360399999999998</v>
      </c>
      <c r="AB12" s="1">
        <v>40.219799999999999</v>
      </c>
      <c r="AC12" s="1">
        <v>41.184600000000003</v>
      </c>
      <c r="AD12" s="1"/>
      <c r="AE12" s="1">
        <f t="shared" si="7"/>
        <v>210</v>
      </c>
      <c r="AF12" s="1">
        <f t="shared" si="8"/>
        <v>0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3" t="s">
        <v>43</v>
      </c>
      <c r="B13" s="14" t="s">
        <v>35</v>
      </c>
      <c r="C13" s="14"/>
      <c r="D13" s="14">
        <v>111.568</v>
      </c>
      <c r="E13" s="14">
        <v>111.568</v>
      </c>
      <c r="F13" s="14"/>
      <c r="G13" s="15">
        <v>0</v>
      </c>
      <c r="H13" s="14" t="e">
        <v>#N/A</v>
      </c>
      <c r="I13" s="14" t="s">
        <v>65</v>
      </c>
      <c r="J13" s="14">
        <v>111.568</v>
      </c>
      <c r="K13" s="14">
        <f t="shared" si="2"/>
        <v>0</v>
      </c>
      <c r="L13" s="14">
        <f t="shared" si="3"/>
        <v>0</v>
      </c>
      <c r="M13" s="14">
        <v>111.568</v>
      </c>
      <c r="N13" s="14"/>
      <c r="O13" s="14"/>
      <c r="P13" s="14">
        <f t="shared" si="4"/>
        <v>0</v>
      </c>
      <c r="Q13" s="16"/>
      <c r="R13" s="16"/>
      <c r="S13" s="16"/>
      <c r="T13" s="16"/>
      <c r="U13" s="14"/>
      <c r="V13" s="14" t="e">
        <f t="shared" si="5"/>
        <v>#DIV/0!</v>
      </c>
      <c r="W13" s="14" t="e">
        <f t="shared" si="6"/>
        <v>#DIV/0!</v>
      </c>
      <c r="X13" s="14">
        <v>0</v>
      </c>
      <c r="Y13" s="14">
        <v>0</v>
      </c>
      <c r="Z13" s="14">
        <v>0</v>
      </c>
      <c r="AA13" s="14">
        <v>0</v>
      </c>
      <c r="AB13" s="14">
        <v>0</v>
      </c>
      <c r="AC13" s="14">
        <v>0</v>
      </c>
      <c r="AD13" s="14"/>
      <c r="AE13" s="14">
        <f t="shared" si="7"/>
        <v>0</v>
      </c>
      <c r="AF13" s="14">
        <f t="shared" si="8"/>
        <v>0</v>
      </c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4" t="s">
        <v>44</v>
      </c>
      <c r="B14" s="14" t="s">
        <v>35</v>
      </c>
      <c r="C14" s="14"/>
      <c r="D14" s="14">
        <v>81.614000000000004</v>
      </c>
      <c r="E14" s="14">
        <v>81.614000000000004</v>
      </c>
      <c r="F14" s="14"/>
      <c r="G14" s="15">
        <v>0</v>
      </c>
      <c r="H14" s="14" t="e">
        <v>#N/A</v>
      </c>
      <c r="I14" s="14" t="s">
        <v>65</v>
      </c>
      <c r="J14" s="14">
        <v>81.614000000000004</v>
      </c>
      <c r="K14" s="14">
        <f t="shared" si="2"/>
        <v>0</v>
      </c>
      <c r="L14" s="14">
        <f t="shared" si="3"/>
        <v>0</v>
      </c>
      <c r="M14" s="14">
        <v>81.614000000000004</v>
      </c>
      <c r="N14" s="14"/>
      <c r="O14" s="14"/>
      <c r="P14" s="14">
        <f t="shared" si="4"/>
        <v>0</v>
      </c>
      <c r="Q14" s="16"/>
      <c r="R14" s="16"/>
      <c r="S14" s="16"/>
      <c r="T14" s="16"/>
      <c r="U14" s="14"/>
      <c r="V14" s="14" t="e">
        <f t="shared" si="5"/>
        <v>#DIV/0!</v>
      </c>
      <c r="W14" s="14" t="e">
        <f t="shared" si="6"/>
        <v>#DIV/0!</v>
      </c>
      <c r="X14" s="14">
        <v>0</v>
      </c>
      <c r="Y14" s="14">
        <v>0</v>
      </c>
      <c r="Z14" s="14">
        <v>0</v>
      </c>
      <c r="AA14" s="14">
        <v>0</v>
      </c>
      <c r="AB14" s="14">
        <v>0</v>
      </c>
      <c r="AC14" s="14">
        <v>0</v>
      </c>
      <c r="AD14" s="14"/>
      <c r="AE14" s="14">
        <f t="shared" si="7"/>
        <v>0</v>
      </c>
      <c r="AF14" s="14">
        <f t="shared" si="8"/>
        <v>0</v>
      </c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7" t="s">
        <v>45</v>
      </c>
      <c r="B15" s="17" t="s">
        <v>35</v>
      </c>
      <c r="C15" s="17"/>
      <c r="D15" s="17">
        <v>127.175</v>
      </c>
      <c r="E15" s="17">
        <v>127.175</v>
      </c>
      <c r="F15" s="17"/>
      <c r="G15" s="18">
        <v>0</v>
      </c>
      <c r="H15" s="17">
        <v>40</v>
      </c>
      <c r="I15" s="17" t="s">
        <v>33</v>
      </c>
      <c r="J15" s="17">
        <v>127.175</v>
      </c>
      <c r="K15" s="17">
        <f t="shared" si="2"/>
        <v>0</v>
      </c>
      <c r="L15" s="17">
        <f t="shared" si="3"/>
        <v>0</v>
      </c>
      <c r="M15" s="17">
        <v>127.175</v>
      </c>
      <c r="N15" s="17"/>
      <c r="O15" s="17"/>
      <c r="P15" s="17">
        <f t="shared" si="4"/>
        <v>0</v>
      </c>
      <c r="Q15" s="19"/>
      <c r="R15" s="19"/>
      <c r="S15" s="19"/>
      <c r="T15" s="19"/>
      <c r="U15" s="17"/>
      <c r="V15" s="17" t="e">
        <f t="shared" si="5"/>
        <v>#DIV/0!</v>
      </c>
      <c r="W15" s="17" t="e">
        <f t="shared" si="6"/>
        <v>#DIV/0!</v>
      </c>
      <c r="X15" s="17">
        <v>0</v>
      </c>
      <c r="Y15" s="17">
        <v>0</v>
      </c>
      <c r="Z15" s="17">
        <v>0</v>
      </c>
      <c r="AA15" s="17">
        <v>0</v>
      </c>
      <c r="AB15" s="17">
        <v>0</v>
      </c>
      <c r="AC15" s="17">
        <v>0</v>
      </c>
      <c r="AD15" s="17" t="s">
        <v>36</v>
      </c>
      <c r="AE15" s="17">
        <f t="shared" si="7"/>
        <v>0</v>
      </c>
      <c r="AF15" s="17">
        <f t="shared" si="8"/>
        <v>0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3" t="s">
        <v>46</v>
      </c>
      <c r="B16" s="14" t="s">
        <v>32</v>
      </c>
      <c r="C16" s="14"/>
      <c r="D16" s="14">
        <v>36</v>
      </c>
      <c r="E16" s="14"/>
      <c r="F16" s="14"/>
      <c r="G16" s="15">
        <v>0</v>
      </c>
      <c r="H16" s="14" t="e">
        <v>#N/A</v>
      </c>
      <c r="I16" s="14" t="s">
        <v>65</v>
      </c>
      <c r="J16" s="14">
        <v>12</v>
      </c>
      <c r="K16" s="14">
        <f t="shared" si="2"/>
        <v>-12</v>
      </c>
      <c r="L16" s="14">
        <f t="shared" si="3"/>
        <v>0</v>
      </c>
      <c r="M16" s="14"/>
      <c r="N16" s="14"/>
      <c r="O16" s="14"/>
      <c r="P16" s="14">
        <f t="shared" si="4"/>
        <v>0</v>
      </c>
      <c r="Q16" s="16"/>
      <c r="R16" s="16"/>
      <c r="S16" s="16"/>
      <c r="T16" s="16"/>
      <c r="U16" s="14"/>
      <c r="V16" s="14" t="e">
        <f t="shared" si="5"/>
        <v>#DIV/0!</v>
      </c>
      <c r="W16" s="14" t="e">
        <f t="shared" si="6"/>
        <v>#DIV/0!</v>
      </c>
      <c r="X16" s="14">
        <v>0</v>
      </c>
      <c r="Y16" s="14">
        <v>0</v>
      </c>
      <c r="Z16" s="14">
        <v>0</v>
      </c>
      <c r="AA16" s="14">
        <v>0</v>
      </c>
      <c r="AB16" s="14">
        <v>0</v>
      </c>
      <c r="AC16" s="14">
        <v>0</v>
      </c>
      <c r="AD16" s="14" t="s">
        <v>99</v>
      </c>
      <c r="AE16" s="14">
        <f t="shared" si="7"/>
        <v>0</v>
      </c>
      <c r="AF16" s="14">
        <f t="shared" si="8"/>
        <v>0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4" t="s">
        <v>47</v>
      </c>
      <c r="B17" s="14" t="s">
        <v>32</v>
      </c>
      <c r="C17" s="14"/>
      <c r="D17" s="14">
        <v>36</v>
      </c>
      <c r="E17" s="14">
        <v>-2</v>
      </c>
      <c r="F17" s="14"/>
      <c r="G17" s="15">
        <v>0</v>
      </c>
      <c r="H17" s="14" t="e">
        <v>#N/A</v>
      </c>
      <c r="I17" s="14" t="s">
        <v>65</v>
      </c>
      <c r="J17" s="14">
        <v>12</v>
      </c>
      <c r="K17" s="14">
        <f t="shared" si="2"/>
        <v>-14</v>
      </c>
      <c r="L17" s="14">
        <f t="shared" si="3"/>
        <v>-2</v>
      </c>
      <c r="M17" s="14"/>
      <c r="N17" s="14"/>
      <c r="O17" s="14"/>
      <c r="P17" s="14">
        <f t="shared" si="4"/>
        <v>-0.4</v>
      </c>
      <c r="Q17" s="16"/>
      <c r="R17" s="16"/>
      <c r="S17" s="16"/>
      <c r="T17" s="16"/>
      <c r="U17" s="14"/>
      <c r="V17" s="14">
        <f t="shared" si="5"/>
        <v>0</v>
      </c>
      <c r="W17" s="14">
        <f t="shared" si="6"/>
        <v>0</v>
      </c>
      <c r="X17" s="14">
        <v>0</v>
      </c>
      <c r="Y17" s="14">
        <v>-0.2</v>
      </c>
      <c r="Z17" s="14">
        <v>8</v>
      </c>
      <c r="AA17" s="14">
        <v>9.8000000000000007</v>
      </c>
      <c r="AB17" s="14">
        <v>3.2</v>
      </c>
      <c r="AC17" s="14">
        <v>1.8</v>
      </c>
      <c r="AD17" s="14" t="s">
        <v>99</v>
      </c>
      <c r="AE17" s="14">
        <f t="shared" si="7"/>
        <v>0</v>
      </c>
      <c r="AF17" s="14">
        <f t="shared" si="8"/>
        <v>0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0" t="s">
        <v>48</v>
      </c>
      <c r="B18" s="1" t="s">
        <v>32</v>
      </c>
      <c r="C18" s="1"/>
      <c r="D18" s="1">
        <v>220</v>
      </c>
      <c r="E18" s="1">
        <v>76</v>
      </c>
      <c r="F18" s="1">
        <v>144</v>
      </c>
      <c r="G18" s="6">
        <v>0.06</v>
      </c>
      <c r="H18" s="1">
        <v>60</v>
      </c>
      <c r="I18" s="1" t="s">
        <v>33</v>
      </c>
      <c r="J18" s="1">
        <v>76</v>
      </c>
      <c r="K18" s="1">
        <f t="shared" si="2"/>
        <v>0</v>
      </c>
      <c r="L18" s="1">
        <f t="shared" si="3"/>
        <v>76</v>
      </c>
      <c r="M18" s="1"/>
      <c r="N18" s="1"/>
      <c r="O18" s="1"/>
      <c r="P18" s="1">
        <f t="shared" si="4"/>
        <v>15.2</v>
      </c>
      <c r="Q18" s="5">
        <v>10</v>
      </c>
      <c r="R18" s="5">
        <f t="shared" ref="R18:R30" si="10">Q18-S18</f>
        <v>10</v>
      </c>
      <c r="S18" s="5"/>
      <c r="T18" s="5"/>
      <c r="U18" s="1"/>
      <c r="V18" s="1">
        <f t="shared" si="5"/>
        <v>10.131578947368421</v>
      </c>
      <c r="W18" s="1">
        <f t="shared" si="6"/>
        <v>9.4736842105263168</v>
      </c>
      <c r="X18" s="1">
        <v>1.4</v>
      </c>
      <c r="Y18" s="1">
        <v>3</v>
      </c>
      <c r="Z18" s="1">
        <v>15.6</v>
      </c>
      <c r="AA18" s="1">
        <v>13</v>
      </c>
      <c r="AB18" s="1">
        <v>0.4</v>
      </c>
      <c r="AC18" s="1">
        <v>0</v>
      </c>
      <c r="AD18" s="1" t="s">
        <v>134</v>
      </c>
      <c r="AE18" s="1">
        <f t="shared" si="7"/>
        <v>1</v>
      </c>
      <c r="AF18" s="1">
        <f t="shared" si="8"/>
        <v>0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0" t="s">
        <v>49</v>
      </c>
      <c r="B19" s="1" t="s">
        <v>32</v>
      </c>
      <c r="C19" s="1"/>
      <c r="D19" s="1">
        <v>200</v>
      </c>
      <c r="E19" s="1">
        <v>96</v>
      </c>
      <c r="F19" s="1">
        <v>103</v>
      </c>
      <c r="G19" s="6">
        <v>0.15</v>
      </c>
      <c r="H19" s="1">
        <v>60</v>
      </c>
      <c r="I19" s="1" t="s">
        <v>33</v>
      </c>
      <c r="J19" s="1">
        <v>97</v>
      </c>
      <c r="K19" s="1">
        <f t="shared" si="2"/>
        <v>-1</v>
      </c>
      <c r="L19" s="1">
        <f t="shared" si="3"/>
        <v>96</v>
      </c>
      <c r="M19" s="1"/>
      <c r="N19" s="1"/>
      <c r="O19" s="1"/>
      <c r="P19" s="1">
        <f t="shared" si="4"/>
        <v>19.2</v>
      </c>
      <c r="Q19" s="5">
        <v>80</v>
      </c>
      <c r="R19" s="5">
        <f t="shared" si="10"/>
        <v>80</v>
      </c>
      <c r="S19" s="5"/>
      <c r="T19" s="5"/>
      <c r="U19" s="1"/>
      <c r="V19" s="1">
        <f t="shared" si="5"/>
        <v>9.53125</v>
      </c>
      <c r="W19" s="1">
        <f t="shared" si="6"/>
        <v>5.3645833333333339</v>
      </c>
      <c r="X19" s="1">
        <v>4.2</v>
      </c>
      <c r="Y19" s="1">
        <v>-0.2</v>
      </c>
      <c r="Z19" s="1">
        <v>15.4</v>
      </c>
      <c r="AA19" s="1">
        <v>20</v>
      </c>
      <c r="AB19" s="1">
        <v>4.4000000000000004</v>
      </c>
      <c r="AC19" s="1">
        <v>0</v>
      </c>
      <c r="AD19" s="1" t="s">
        <v>134</v>
      </c>
      <c r="AE19" s="1">
        <f t="shared" si="7"/>
        <v>12</v>
      </c>
      <c r="AF19" s="1">
        <f t="shared" si="8"/>
        <v>0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0" t="s">
        <v>50</v>
      </c>
      <c r="B20" s="1" t="s">
        <v>35</v>
      </c>
      <c r="C20" s="1">
        <v>56.723999999999997</v>
      </c>
      <c r="D20" s="1">
        <v>137.554</v>
      </c>
      <c r="E20" s="1">
        <v>55.27</v>
      </c>
      <c r="F20" s="1">
        <v>127.438</v>
      </c>
      <c r="G20" s="6">
        <v>1</v>
      </c>
      <c r="H20" s="1">
        <v>55</v>
      </c>
      <c r="I20" s="1" t="s">
        <v>33</v>
      </c>
      <c r="J20" s="1">
        <v>64.7</v>
      </c>
      <c r="K20" s="1">
        <f t="shared" si="2"/>
        <v>-9.43</v>
      </c>
      <c r="L20" s="1">
        <f t="shared" si="3"/>
        <v>55.27</v>
      </c>
      <c r="M20" s="1"/>
      <c r="N20" s="1"/>
      <c r="O20" s="1"/>
      <c r="P20" s="1">
        <f t="shared" si="4"/>
        <v>11.054</v>
      </c>
      <c r="Q20" s="5"/>
      <c r="R20" s="5">
        <f t="shared" si="10"/>
        <v>0</v>
      </c>
      <c r="S20" s="5"/>
      <c r="T20" s="5"/>
      <c r="U20" s="1"/>
      <c r="V20" s="1">
        <f t="shared" si="5"/>
        <v>11.528677401845485</v>
      </c>
      <c r="W20" s="1">
        <f t="shared" si="6"/>
        <v>11.528677401845485</v>
      </c>
      <c r="X20" s="1">
        <v>16.526399999999999</v>
      </c>
      <c r="Y20" s="1">
        <v>16.205200000000001</v>
      </c>
      <c r="Z20" s="1">
        <v>12.726800000000001</v>
      </c>
      <c r="AA20" s="1">
        <v>12.4368</v>
      </c>
      <c r="AB20" s="1">
        <v>16.226800000000001</v>
      </c>
      <c r="AC20" s="1">
        <v>15.643599999999999</v>
      </c>
      <c r="AD20" s="1"/>
      <c r="AE20" s="1">
        <f t="shared" si="7"/>
        <v>0</v>
      </c>
      <c r="AF20" s="1">
        <f t="shared" si="8"/>
        <v>0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0" t="s">
        <v>51</v>
      </c>
      <c r="B21" s="1" t="s">
        <v>32</v>
      </c>
      <c r="C21" s="1">
        <v>61</v>
      </c>
      <c r="D21" s="1">
        <v>40</v>
      </c>
      <c r="E21" s="1">
        <v>41</v>
      </c>
      <c r="F21" s="1">
        <v>56</v>
      </c>
      <c r="G21" s="6">
        <v>0.4</v>
      </c>
      <c r="H21" s="1">
        <v>55</v>
      </c>
      <c r="I21" s="1" t="s">
        <v>33</v>
      </c>
      <c r="J21" s="1">
        <v>52</v>
      </c>
      <c r="K21" s="1">
        <f t="shared" si="2"/>
        <v>-11</v>
      </c>
      <c r="L21" s="1">
        <f t="shared" si="3"/>
        <v>41</v>
      </c>
      <c r="M21" s="1"/>
      <c r="N21" s="1"/>
      <c r="O21" s="1">
        <v>23.599999999999991</v>
      </c>
      <c r="P21" s="1">
        <f t="shared" si="4"/>
        <v>8.1999999999999993</v>
      </c>
      <c r="Q21" s="5"/>
      <c r="R21" s="5">
        <f t="shared" si="10"/>
        <v>0</v>
      </c>
      <c r="S21" s="5"/>
      <c r="T21" s="5"/>
      <c r="U21" s="1"/>
      <c r="V21" s="1">
        <f t="shared" si="5"/>
        <v>9.7073170731707314</v>
      </c>
      <c r="W21" s="1">
        <f t="shared" si="6"/>
        <v>9.7073170731707314</v>
      </c>
      <c r="X21" s="1">
        <v>9.6</v>
      </c>
      <c r="Y21" s="1">
        <v>9</v>
      </c>
      <c r="Z21" s="1">
        <v>4.5999999999999996</v>
      </c>
      <c r="AA21" s="1">
        <v>7.6</v>
      </c>
      <c r="AB21" s="1">
        <v>10.4</v>
      </c>
      <c r="AC21" s="1">
        <v>7</v>
      </c>
      <c r="AD21" s="1"/>
      <c r="AE21" s="1">
        <f t="shared" si="7"/>
        <v>0</v>
      </c>
      <c r="AF21" s="1">
        <f t="shared" si="8"/>
        <v>0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1" t="s">
        <v>52</v>
      </c>
      <c r="B22" s="1" t="s">
        <v>35</v>
      </c>
      <c r="C22" s="1">
        <v>58.866999999999997</v>
      </c>
      <c r="D22" s="1">
        <v>150.78</v>
      </c>
      <c r="E22" s="1">
        <v>72.087999999999994</v>
      </c>
      <c r="F22" s="1">
        <v>126.059</v>
      </c>
      <c r="G22" s="6">
        <v>1</v>
      </c>
      <c r="H22" s="1">
        <v>55</v>
      </c>
      <c r="I22" s="1" t="s">
        <v>33</v>
      </c>
      <c r="J22" s="1">
        <v>101.5</v>
      </c>
      <c r="K22" s="1">
        <f t="shared" si="2"/>
        <v>-29.412000000000006</v>
      </c>
      <c r="L22" s="1">
        <f t="shared" si="3"/>
        <v>72.087999999999994</v>
      </c>
      <c r="M22" s="1"/>
      <c r="N22" s="1"/>
      <c r="O22" s="1">
        <v>48.688599999999951</v>
      </c>
      <c r="P22" s="1">
        <f t="shared" si="4"/>
        <v>14.417599999999998</v>
      </c>
      <c r="Q22" s="5"/>
      <c r="R22" s="5">
        <f t="shared" si="10"/>
        <v>0</v>
      </c>
      <c r="S22" s="5"/>
      <c r="T22" s="5"/>
      <c r="U22" s="1"/>
      <c r="V22" s="1">
        <f t="shared" si="5"/>
        <v>12.120436133614469</v>
      </c>
      <c r="W22" s="1">
        <f t="shared" si="6"/>
        <v>12.120436133614469</v>
      </c>
      <c r="X22" s="1">
        <v>18.724799999999998</v>
      </c>
      <c r="Y22" s="1">
        <v>17.287600000000001</v>
      </c>
      <c r="Z22" s="1">
        <v>13.8134</v>
      </c>
      <c r="AA22" s="1">
        <v>14.673400000000001</v>
      </c>
      <c r="AB22" s="1">
        <v>17.639600000000002</v>
      </c>
      <c r="AC22" s="1">
        <v>15.948399999999999</v>
      </c>
      <c r="AD22" s="1"/>
      <c r="AE22" s="1">
        <f t="shared" si="7"/>
        <v>0</v>
      </c>
      <c r="AF22" s="1">
        <f t="shared" si="8"/>
        <v>0</v>
      </c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0" t="s">
        <v>53</v>
      </c>
      <c r="B23" s="1" t="s">
        <v>32</v>
      </c>
      <c r="C23" s="1">
        <v>48</v>
      </c>
      <c r="D23" s="1">
        <v>12</v>
      </c>
      <c r="E23" s="1">
        <v>41</v>
      </c>
      <c r="F23" s="1">
        <v>12</v>
      </c>
      <c r="G23" s="6">
        <v>0.3</v>
      </c>
      <c r="H23" s="1">
        <v>30</v>
      </c>
      <c r="I23" s="1" t="s">
        <v>33</v>
      </c>
      <c r="J23" s="1">
        <v>51</v>
      </c>
      <c r="K23" s="1">
        <f t="shared" si="2"/>
        <v>-10</v>
      </c>
      <c r="L23" s="1">
        <f t="shared" si="3"/>
        <v>41</v>
      </c>
      <c r="M23" s="1"/>
      <c r="N23" s="1"/>
      <c r="O23" s="1">
        <v>44</v>
      </c>
      <c r="P23" s="1">
        <f t="shared" si="4"/>
        <v>8.1999999999999993</v>
      </c>
      <c r="Q23" s="5">
        <f>9*P23-O23-N23-F23</f>
        <v>17.799999999999997</v>
      </c>
      <c r="R23" s="5">
        <f t="shared" si="10"/>
        <v>17.799999999999997</v>
      </c>
      <c r="S23" s="5"/>
      <c r="T23" s="5"/>
      <c r="U23" s="1"/>
      <c r="V23" s="1">
        <f t="shared" si="5"/>
        <v>9</v>
      </c>
      <c r="W23" s="1">
        <f t="shared" si="6"/>
        <v>6.8292682926829276</v>
      </c>
      <c r="X23" s="1">
        <v>8</v>
      </c>
      <c r="Y23" s="1">
        <v>4.8</v>
      </c>
      <c r="Z23" s="1">
        <v>0.4</v>
      </c>
      <c r="AA23" s="1">
        <v>2.8</v>
      </c>
      <c r="AB23" s="1">
        <v>6</v>
      </c>
      <c r="AC23" s="1">
        <v>3.2</v>
      </c>
      <c r="AD23" s="1" t="s">
        <v>134</v>
      </c>
      <c r="AE23" s="1">
        <f t="shared" si="7"/>
        <v>5</v>
      </c>
      <c r="AF23" s="1">
        <f t="shared" si="8"/>
        <v>0</v>
      </c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0" t="s">
        <v>54</v>
      </c>
      <c r="B24" s="1" t="s">
        <v>32</v>
      </c>
      <c r="C24" s="1">
        <v>54</v>
      </c>
      <c r="D24" s="1"/>
      <c r="E24" s="1">
        <v>46</v>
      </c>
      <c r="F24" s="1"/>
      <c r="G24" s="6">
        <v>0.3</v>
      </c>
      <c r="H24" s="1">
        <v>30</v>
      </c>
      <c r="I24" s="1" t="s">
        <v>33</v>
      </c>
      <c r="J24" s="1">
        <v>48</v>
      </c>
      <c r="K24" s="1">
        <f t="shared" si="2"/>
        <v>-2</v>
      </c>
      <c r="L24" s="1">
        <f t="shared" si="3"/>
        <v>46</v>
      </c>
      <c r="M24" s="1"/>
      <c r="N24" s="1"/>
      <c r="O24" s="1">
        <v>60</v>
      </c>
      <c r="P24" s="1">
        <f t="shared" si="4"/>
        <v>9.1999999999999993</v>
      </c>
      <c r="Q24" s="5">
        <f>9*P24-O24-N24-F24</f>
        <v>22.799999999999997</v>
      </c>
      <c r="R24" s="5">
        <f t="shared" si="10"/>
        <v>22.799999999999997</v>
      </c>
      <c r="S24" s="5"/>
      <c r="T24" s="5"/>
      <c r="U24" s="1"/>
      <c r="V24" s="1">
        <f t="shared" si="5"/>
        <v>9</v>
      </c>
      <c r="W24" s="1">
        <f t="shared" si="6"/>
        <v>6.5217391304347831</v>
      </c>
      <c r="X24" s="1">
        <v>8.4</v>
      </c>
      <c r="Y24" s="1">
        <v>4.4000000000000004</v>
      </c>
      <c r="Z24" s="1">
        <v>0.4</v>
      </c>
      <c r="AA24" s="1">
        <v>3.2</v>
      </c>
      <c r="AB24" s="1">
        <v>6</v>
      </c>
      <c r="AC24" s="1">
        <v>2.4</v>
      </c>
      <c r="AD24" s="1" t="s">
        <v>134</v>
      </c>
      <c r="AE24" s="1">
        <f t="shared" si="7"/>
        <v>7</v>
      </c>
      <c r="AF24" s="1">
        <f t="shared" si="8"/>
        <v>0</v>
      </c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0" t="s">
        <v>55</v>
      </c>
      <c r="B25" s="1" t="s">
        <v>35</v>
      </c>
      <c r="C25" s="1">
        <v>1850.789</v>
      </c>
      <c r="D25" s="1">
        <v>8739.24</v>
      </c>
      <c r="E25" s="21">
        <f>8230.753+E48</f>
        <v>8321.6990000000005</v>
      </c>
      <c r="F25" s="21">
        <f>1341.12+F48</f>
        <v>1371.79</v>
      </c>
      <c r="G25" s="6">
        <v>1</v>
      </c>
      <c r="H25" s="1">
        <v>60</v>
      </c>
      <c r="I25" s="1" t="s">
        <v>33</v>
      </c>
      <c r="J25" s="1">
        <v>8168.7150000000001</v>
      </c>
      <c r="K25" s="1">
        <f t="shared" si="2"/>
        <v>152.98400000000038</v>
      </c>
      <c r="L25" s="1">
        <f t="shared" si="3"/>
        <v>1802.4840000000004</v>
      </c>
      <c r="M25" s="1">
        <v>6519.2150000000001</v>
      </c>
      <c r="N25" s="1"/>
      <c r="O25" s="1"/>
      <c r="P25" s="1">
        <f t="shared" si="4"/>
        <v>360.49680000000006</v>
      </c>
      <c r="Q25" s="5">
        <v>2100</v>
      </c>
      <c r="R25" s="5">
        <f t="shared" si="10"/>
        <v>900</v>
      </c>
      <c r="S25" s="5">
        <v>1200</v>
      </c>
      <c r="T25" s="5"/>
      <c r="U25" s="1"/>
      <c r="V25" s="1">
        <f t="shared" si="5"/>
        <v>9.6305709232370429</v>
      </c>
      <c r="W25" s="1">
        <f t="shared" si="6"/>
        <v>3.8052764962130032</v>
      </c>
      <c r="X25" s="1">
        <v>212.7857999999998</v>
      </c>
      <c r="Y25" s="1">
        <v>146.96760000000009</v>
      </c>
      <c r="Z25" s="1">
        <v>0</v>
      </c>
      <c r="AA25" s="1">
        <v>0</v>
      </c>
      <c r="AB25" s="1">
        <v>0</v>
      </c>
      <c r="AC25" s="1">
        <v>0</v>
      </c>
      <c r="AD25" s="1" t="s">
        <v>76</v>
      </c>
      <c r="AE25" s="1">
        <f t="shared" si="7"/>
        <v>900</v>
      </c>
      <c r="AF25" s="1">
        <f t="shared" si="8"/>
        <v>1200</v>
      </c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0" t="s">
        <v>56</v>
      </c>
      <c r="B26" s="1" t="s">
        <v>35</v>
      </c>
      <c r="C26" s="1"/>
      <c r="D26" s="1">
        <v>19460.514999999999</v>
      </c>
      <c r="E26" s="21">
        <f>12355.092+E44</f>
        <v>15250.25</v>
      </c>
      <c r="F26" s="21">
        <f>3588.168+F44</f>
        <v>3630.6590000000001</v>
      </c>
      <c r="G26" s="6">
        <v>1</v>
      </c>
      <c r="H26" s="1">
        <v>60</v>
      </c>
      <c r="I26" s="1" t="s">
        <v>33</v>
      </c>
      <c r="J26" s="1">
        <v>12403.87</v>
      </c>
      <c r="K26" s="1">
        <f t="shared" si="2"/>
        <v>2846.3799999999992</v>
      </c>
      <c r="L26" s="1">
        <f t="shared" si="3"/>
        <v>3262.0300000000007</v>
      </c>
      <c r="M26" s="1">
        <v>11988.22</v>
      </c>
      <c r="N26" s="1">
        <v>700</v>
      </c>
      <c r="O26" s="1">
        <v>469.7241999999992</v>
      </c>
      <c r="P26" s="1">
        <f t="shared" si="4"/>
        <v>652.40600000000018</v>
      </c>
      <c r="Q26" s="5">
        <v>1600</v>
      </c>
      <c r="R26" s="5">
        <f t="shared" si="10"/>
        <v>700</v>
      </c>
      <c r="S26" s="5">
        <v>900</v>
      </c>
      <c r="T26" s="5"/>
      <c r="U26" s="1"/>
      <c r="V26" s="1">
        <f t="shared" si="5"/>
        <v>9.8104297017501327</v>
      </c>
      <c r="W26" s="1">
        <f t="shared" si="6"/>
        <v>7.3579691173900867</v>
      </c>
      <c r="X26" s="1">
        <v>626.35120000000006</v>
      </c>
      <c r="Y26" s="1">
        <v>620.08199999999999</v>
      </c>
      <c r="Z26" s="1">
        <v>0</v>
      </c>
      <c r="AA26" s="1">
        <v>0</v>
      </c>
      <c r="AB26" s="1">
        <v>0</v>
      </c>
      <c r="AC26" s="1">
        <v>0</v>
      </c>
      <c r="AD26" s="1" t="s">
        <v>76</v>
      </c>
      <c r="AE26" s="1">
        <f t="shared" si="7"/>
        <v>700</v>
      </c>
      <c r="AF26" s="1">
        <f t="shared" si="8"/>
        <v>900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57</v>
      </c>
      <c r="B27" s="1" t="s">
        <v>35</v>
      </c>
      <c r="C27" s="1">
        <v>34.258000000000003</v>
      </c>
      <c r="D27" s="1">
        <v>245.28800000000001</v>
      </c>
      <c r="E27" s="1">
        <v>70.745000000000005</v>
      </c>
      <c r="F27" s="1">
        <v>188.745</v>
      </c>
      <c r="G27" s="6">
        <v>1</v>
      </c>
      <c r="H27" s="1">
        <v>50</v>
      </c>
      <c r="I27" s="1" t="s">
        <v>33</v>
      </c>
      <c r="J27" s="1">
        <v>95.05</v>
      </c>
      <c r="K27" s="1">
        <f t="shared" si="2"/>
        <v>-24.304999999999993</v>
      </c>
      <c r="L27" s="1">
        <f t="shared" si="3"/>
        <v>70.745000000000005</v>
      </c>
      <c r="M27" s="1"/>
      <c r="N27" s="1"/>
      <c r="O27" s="1">
        <v>55.394599999999983</v>
      </c>
      <c r="P27" s="1">
        <f t="shared" si="4"/>
        <v>14.149000000000001</v>
      </c>
      <c r="Q27" s="5"/>
      <c r="R27" s="5">
        <f t="shared" si="10"/>
        <v>0</v>
      </c>
      <c r="S27" s="5"/>
      <c r="T27" s="5"/>
      <c r="U27" s="1"/>
      <c r="V27" s="1">
        <f t="shared" si="5"/>
        <v>17.254901406459819</v>
      </c>
      <c r="W27" s="1">
        <f t="shared" si="6"/>
        <v>17.254901406459819</v>
      </c>
      <c r="X27" s="1">
        <v>25.238399999999999</v>
      </c>
      <c r="Y27" s="1">
        <v>23.712199999999999</v>
      </c>
      <c r="Z27" s="1">
        <v>16.5746</v>
      </c>
      <c r="AA27" s="1">
        <v>16.3264</v>
      </c>
      <c r="AB27" s="1">
        <v>15.2372</v>
      </c>
      <c r="AC27" s="1">
        <v>13.842000000000001</v>
      </c>
      <c r="AD27" s="1"/>
      <c r="AE27" s="1">
        <f t="shared" si="7"/>
        <v>0</v>
      </c>
      <c r="AF27" s="1">
        <f t="shared" si="8"/>
        <v>0</v>
      </c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58</v>
      </c>
      <c r="B28" s="1" t="s">
        <v>35</v>
      </c>
      <c r="C28" s="1">
        <v>154.72200000000001</v>
      </c>
      <c r="D28" s="1">
        <v>768.45399999999995</v>
      </c>
      <c r="E28" s="1">
        <v>471.52600000000001</v>
      </c>
      <c r="F28" s="1">
        <v>231.10499999999999</v>
      </c>
      <c r="G28" s="6">
        <v>1</v>
      </c>
      <c r="H28" s="1">
        <v>45</v>
      </c>
      <c r="I28" s="1" t="s">
        <v>33</v>
      </c>
      <c r="J28" s="1">
        <v>393.8</v>
      </c>
      <c r="K28" s="1">
        <f t="shared" si="2"/>
        <v>77.725999999999999</v>
      </c>
      <c r="L28" s="1">
        <f t="shared" si="3"/>
        <v>471.52600000000001</v>
      </c>
      <c r="M28" s="1"/>
      <c r="N28" s="1"/>
      <c r="O28" s="1">
        <v>121.81100000000011</v>
      </c>
      <c r="P28" s="1">
        <f t="shared" si="4"/>
        <v>94.305199999999999</v>
      </c>
      <c r="Q28" s="5">
        <v>550</v>
      </c>
      <c r="R28" s="5">
        <f t="shared" si="10"/>
        <v>250</v>
      </c>
      <c r="S28" s="5">
        <v>300</v>
      </c>
      <c r="T28" s="5"/>
      <c r="U28" s="1"/>
      <c r="V28" s="1">
        <f t="shared" si="5"/>
        <v>9.5744031082061234</v>
      </c>
      <c r="W28" s="1">
        <f t="shared" si="6"/>
        <v>3.7422750813316776</v>
      </c>
      <c r="X28" s="1">
        <v>66.4178</v>
      </c>
      <c r="Y28" s="1">
        <v>67.254199999999997</v>
      </c>
      <c r="Z28" s="1">
        <v>80.904200000000003</v>
      </c>
      <c r="AA28" s="1">
        <v>80.130799999999994</v>
      </c>
      <c r="AB28" s="1">
        <v>62.422800000000002</v>
      </c>
      <c r="AC28" s="1">
        <v>59.4024</v>
      </c>
      <c r="AD28" s="1"/>
      <c r="AE28" s="1">
        <f t="shared" si="7"/>
        <v>250</v>
      </c>
      <c r="AF28" s="1">
        <f t="shared" si="8"/>
        <v>300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59</v>
      </c>
      <c r="B29" s="1" t="s">
        <v>35</v>
      </c>
      <c r="C29" s="1">
        <v>423.93099999999998</v>
      </c>
      <c r="D29" s="1">
        <v>888.12300000000005</v>
      </c>
      <c r="E29" s="1">
        <v>605.25199999999995</v>
      </c>
      <c r="F29" s="1">
        <v>378.91</v>
      </c>
      <c r="G29" s="6">
        <v>1</v>
      </c>
      <c r="H29" s="1">
        <v>45</v>
      </c>
      <c r="I29" s="1" t="s">
        <v>33</v>
      </c>
      <c r="J29" s="1">
        <v>576.27700000000004</v>
      </c>
      <c r="K29" s="1">
        <f t="shared" si="2"/>
        <v>28.974999999999909</v>
      </c>
      <c r="L29" s="1">
        <f t="shared" si="3"/>
        <v>499.17499999999995</v>
      </c>
      <c r="M29" s="1">
        <v>106.077</v>
      </c>
      <c r="N29" s="1"/>
      <c r="O29" s="1"/>
      <c r="P29" s="1">
        <f t="shared" si="4"/>
        <v>99.834999999999994</v>
      </c>
      <c r="Q29" s="5">
        <v>580</v>
      </c>
      <c r="R29" s="5">
        <f t="shared" si="10"/>
        <v>280</v>
      </c>
      <c r="S29" s="5">
        <v>300</v>
      </c>
      <c r="T29" s="5"/>
      <c r="U29" s="1"/>
      <c r="V29" s="1">
        <f t="shared" si="5"/>
        <v>9.604948164471379</v>
      </c>
      <c r="W29" s="1">
        <f t="shared" si="6"/>
        <v>3.7953623478739926</v>
      </c>
      <c r="X29" s="1">
        <v>54.413799999999988</v>
      </c>
      <c r="Y29" s="1">
        <v>44.065199999999997</v>
      </c>
      <c r="Z29" s="1">
        <v>94.006799999999998</v>
      </c>
      <c r="AA29" s="1">
        <v>108.25360000000001</v>
      </c>
      <c r="AB29" s="1">
        <v>88.404799999999994</v>
      </c>
      <c r="AC29" s="1">
        <v>79.38239999999999</v>
      </c>
      <c r="AD29" s="1"/>
      <c r="AE29" s="1">
        <f t="shared" si="7"/>
        <v>280</v>
      </c>
      <c r="AF29" s="1">
        <f t="shared" si="8"/>
        <v>300</v>
      </c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60</v>
      </c>
      <c r="B30" s="1" t="s">
        <v>35</v>
      </c>
      <c r="C30" s="1">
        <v>90.497</v>
      </c>
      <c r="D30" s="1">
        <v>277.18799999999999</v>
      </c>
      <c r="E30" s="1">
        <v>158.31200000000001</v>
      </c>
      <c r="F30" s="1">
        <v>100.04300000000001</v>
      </c>
      <c r="G30" s="6">
        <v>1</v>
      </c>
      <c r="H30" s="1">
        <v>40</v>
      </c>
      <c r="I30" s="1" t="s">
        <v>33</v>
      </c>
      <c r="J30" s="1">
        <v>152.5</v>
      </c>
      <c r="K30" s="1">
        <f t="shared" si="2"/>
        <v>5.8120000000000118</v>
      </c>
      <c r="L30" s="1">
        <f t="shared" si="3"/>
        <v>158.31200000000001</v>
      </c>
      <c r="M30" s="1"/>
      <c r="N30" s="1"/>
      <c r="O30" s="1">
        <v>44.129199999999969</v>
      </c>
      <c r="P30" s="1">
        <f t="shared" si="4"/>
        <v>31.662400000000002</v>
      </c>
      <c r="Q30" s="5">
        <v>160</v>
      </c>
      <c r="R30" s="5">
        <f t="shared" si="10"/>
        <v>160</v>
      </c>
      <c r="S30" s="5"/>
      <c r="T30" s="5"/>
      <c r="U30" s="1"/>
      <c r="V30" s="1">
        <f t="shared" si="5"/>
        <v>9.6067322755065927</v>
      </c>
      <c r="W30" s="1">
        <f t="shared" si="6"/>
        <v>4.5534198291980381</v>
      </c>
      <c r="X30" s="1">
        <v>24.885000000000002</v>
      </c>
      <c r="Y30" s="1">
        <v>24.137</v>
      </c>
      <c r="Z30" s="1">
        <v>25.683199999999999</v>
      </c>
      <c r="AA30" s="1">
        <v>25.374600000000001</v>
      </c>
      <c r="AB30" s="1">
        <v>25.3278</v>
      </c>
      <c r="AC30" s="1">
        <v>27.041399999999999</v>
      </c>
      <c r="AD30" s="1"/>
      <c r="AE30" s="1">
        <f t="shared" si="7"/>
        <v>160</v>
      </c>
      <c r="AF30" s="1">
        <f t="shared" si="8"/>
        <v>0</v>
      </c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7" t="s">
        <v>61</v>
      </c>
      <c r="B31" s="17" t="s">
        <v>32</v>
      </c>
      <c r="C31" s="17"/>
      <c r="D31" s="17"/>
      <c r="E31" s="17"/>
      <c r="F31" s="17"/>
      <c r="G31" s="18">
        <v>0</v>
      </c>
      <c r="H31" s="17">
        <v>45</v>
      </c>
      <c r="I31" s="17" t="s">
        <v>33</v>
      </c>
      <c r="J31" s="17"/>
      <c r="K31" s="17">
        <f t="shared" si="2"/>
        <v>0</v>
      </c>
      <c r="L31" s="17">
        <f t="shared" si="3"/>
        <v>0</v>
      </c>
      <c r="M31" s="17"/>
      <c r="N31" s="17"/>
      <c r="O31" s="17"/>
      <c r="P31" s="17">
        <f t="shared" si="4"/>
        <v>0</v>
      </c>
      <c r="Q31" s="19"/>
      <c r="R31" s="19"/>
      <c r="S31" s="19"/>
      <c r="T31" s="19"/>
      <c r="U31" s="17"/>
      <c r="V31" s="17" t="e">
        <f t="shared" si="5"/>
        <v>#DIV/0!</v>
      </c>
      <c r="W31" s="17" t="e">
        <f t="shared" si="6"/>
        <v>#DIV/0!</v>
      </c>
      <c r="X31" s="17">
        <v>0</v>
      </c>
      <c r="Y31" s="17">
        <v>0</v>
      </c>
      <c r="Z31" s="17">
        <v>0</v>
      </c>
      <c r="AA31" s="17">
        <v>0</v>
      </c>
      <c r="AB31" s="17">
        <v>0</v>
      </c>
      <c r="AC31" s="17">
        <v>0</v>
      </c>
      <c r="AD31" s="17" t="s">
        <v>36</v>
      </c>
      <c r="AE31" s="17">
        <f t="shared" si="7"/>
        <v>0</v>
      </c>
      <c r="AF31" s="17">
        <f t="shared" si="8"/>
        <v>0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7" t="s">
        <v>62</v>
      </c>
      <c r="B32" s="17" t="s">
        <v>32</v>
      </c>
      <c r="C32" s="17"/>
      <c r="D32" s="17"/>
      <c r="E32" s="17"/>
      <c r="F32" s="17"/>
      <c r="G32" s="18">
        <v>0</v>
      </c>
      <c r="H32" s="17">
        <v>45</v>
      </c>
      <c r="I32" s="17" t="s">
        <v>33</v>
      </c>
      <c r="J32" s="17"/>
      <c r="K32" s="17">
        <f t="shared" si="2"/>
        <v>0</v>
      </c>
      <c r="L32" s="17">
        <f t="shared" si="3"/>
        <v>0</v>
      </c>
      <c r="M32" s="17"/>
      <c r="N32" s="17"/>
      <c r="O32" s="17"/>
      <c r="P32" s="17">
        <f t="shared" si="4"/>
        <v>0</v>
      </c>
      <c r="Q32" s="19"/>
      <c r="R32" s="19"/>
      <c r="S32" s="19"/>
      <c r="T32" s="19"/>
      <c r="U32" s="17"/>
      <c r="V32" s="17" t="e">
        <f t="shared" si="5"/>
        <v>#DIV/0!</v>
      </c>
      <c r="W32" s="17" t="e">
        <f t="shared" si="6"/>
        <v>#DIV/0!</v>
      </c>
      <c r="X32" s="17">
        <v>-0.2</v>
      </c>
      <c r="Y32" s="17">
        <v>-0.2</v>
      </c>
      <c r="Z32" s="17">
        <v>0</v>
      </c>
      <c r="AA32" s="17">
        <v>0</v>
      </c>
      <c r="AB32" s="17">
        <v>0</v>
      </c>
      <c r="AC32" s="17">
        <v>0</v>
      </c>
      <c r="AD32" s="17" t="s">
        <v>36</v>
      </c>
      <c r="AE32" s="17">
        <f t="shared" si="7"/>
        <v>0</v>
      </c>
      <c r="AF32" s="17">
        <f t="shared" si="8"/>
        <v>0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7" t="s">
        <v>63</v>
      </c>
      <c r="B33" s="17" t="s">
        <v>32</v>
      </c>
      <c r="C33" s="17"/>
      <c r="D33" s="17"/>
      <c r="E33" s="17"/>
      <c r="F33" s="17"/>
      <c r="G33" s="18">
        <v>0</v>
      </c>
      <c r="H33" s="17">
        <v>180</v>
      </c>
      <c r="I33" s="17" t="s">
        <v>33</v>
      </c>
      <c r="J33" s="17"/>
      <c r="K33" s="17">
        <f t="shared" si="2"/>
        <v>0</v>
      </c>
      <c r="L33" s="17">
        <f t="shared" si="3"/>
        <v>0</v>
      </c>
      <c r="M33" s="17"/>
      <c r="N33" s="17"/>
      <c r="O33" s="17"/>
      <c r="P33" s="17">
        <f t="shared" si="4"/>
        <v>0</v>
      </c>
      <c r="Q33" s="19"/>
      <c r="R33" s="19"/>
      <c r="S33" s="19"/>
      <c r="T33" s="19"/>
      <c r="U33" s="17"/>
      <c r="V33" s="17" t="e">
        <f t="shared" si="5"/>
        <v>#DIV/0!</v>
      </c>
      <c r="W33" s="17" t="e">
        <f t="shared" si="6"/>
        <v>#DIV/0!</v>
      </c>
      <c r="X33" s="17">
        <v>0</v>
      </c>
      <c r="Y33" s="17">
        <v>0</v>
      </c>
      <c r="Z33" s="17">
        <v>0</v>
      </c>
      <c r="AA33" s="17">
        <v>0</v>
      </c>
      <c r="AB33" s="17">
        <v>0</v>
      </c>
      <c r="AC33" s="17">
        <v>0</v>
      </c>
      <c r="AD33" s="17" t="s">
        <v>36</v>
      </c>
      <c r="AE33" s="17">
        <f t="shared" si="7"/>
        <v>0</v>
      </c>
      <c r="AF33" s="17">
        <f t="shared" si="8"/>
        <v>0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4" t="s">
        <v>64</v>
      </c>
      <c r="B34" s="14" t="s">
        <v>32</v>
      </c>
      <c r="C34" s="14"/>
      <c r="D34" s="14">
        <v>120</v>
      </c>
      <c r="E34" s="14"/>
      <c r="F34" s="14"/>
      <c r="G34" s="15">
        <v>0</v>
      </c>
      <c r="H34" s="14" t="e">
        <v>#N/A</v>
      </c>
      <c r="I34" s="14" t="s">
        <v>65</v>
      </c>
      <c r="J34" s="14"/>
      <c r="K34" s="14">
        <f t="shared" si="2"/>
        <v>0</v>
      </c>
      <c r="L34" s="14">
        <f t="shared" si="3"/>
        <v>0</v>
      </c>
      <c r="M34" s="14"/>
      <c r="N34" s="14"/>
      <c r="O34" s="14"/>
      <c r="P34" s="14">
        <f t="shared" si="4"/>
        <v>0</v>
      </c>
      <c r="Q34" s="16"/>
      <c r="R34" s="16"/>
      <c r="S34" s="16"/>
      <c r="T34" s="16"/>
      <c r="U34" s="14"/>
      <c r="V34" s="14" t="e">
        <f t="shared" si="5"/>
        <v>#DIV/0!</v>
      </c>
      <c r="W34" s="14" t="e">
        <f t="shared" si="6"/>
        <v>#DIV/0!</v>
      </c>
      <c r="X34" s="14">
        <v>0</v>
      </c>
      <c r="Y34" s="14">
        <v>0</v>
      </c>
      <c r="Z34" s="14">
        <v>0</v>
      </c>
      <c r="AA34" s="14">
        <v>0</v>
      </c>
      <c r="AB34" s="14">
        <v>0</v>
      </c>
      <c r="AC34" s="14">
        <v>0</v>
      </c>
      <c r="AD34" s="14"/>
      <c r="AE34" s="14">
        <f t="shared" si="7"/>
        <v>0</v>
      </c>
      <c r="AF34" s="14">
        <f t="shared" si="8"/>
        <v>0</v>
      </c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7" t="s">
        <v>66</v>
      </c>
      <c r="B35" s="17" t="s">
        <v>32</v>
      </c>
      <c r="C35" s="17"/>
      <c r="D35" s="17"/>
      <c r="E35" s="17"/>
      <c r="F35" s="17"/>
      <c r="G35" s="18">
        <v>0</v>
      </c>
      <c r="H35" s="17">
        <v>40</v>
      </c>
      <c r="I35" s="17" t="s">
        <v>33</v>
      </c>
      <c r="J35" s="17"/>
      <c r="K35" s="17">
        <f t="shared" ref="K35:K66" si="11">E35-J35</f>
        <v>0</v>
      </c>
      <c r="L35" s="17">
        <f t="shared" si="3"/>
        <v>0</v>
      </c>
      <c r="M35" s="17"/>
      <c r="N35" s="17"/>
      <c r="O35" s="17"/>
      <c r="P35" s="17">
        <f t="shared" si="4"/>
        <v>0</v>
      </c>
      <c r="Q35" s="19"/>
      <c r="R35" s="19"/>
      <c r="S35" s="19"/>
      <c r="T35" s="19"/>
      <c r="U35" s="17"/>
      <c r="V35" s="17" t="e">
        <f t="shared" si="5"/>
        <v>#DIV/0!</v>
      </c>
      <c r="W35" s="17" t="e">
        <f t="shared" si="6"/>
        <v>#DIV/0!</v>
      </c>
      <c r="X35" s="17">
        <v>0</v>
      </c>
      <c r="Y35" s="17">
        <v>0</v>
      </c>
      <c r="Z35" s="17">
        <v>0</v>
      </c>
      <c r="AA35" s="17">
        <v>0</v>
      </c>
      <c r="AB35" s="17">
        <v>0</v>
      </c>
      <c r="AC35" s="17">
        <v>0</v>
      </c>
      <c r="AD35" s="17" t="s">
        <v>36</v>
      </c>
      <c r="AE35" s="17">
        <f t="shared" si="7"/>
        <v>0</v>
      </c>
      <c r="AF35" s="17">
        <f t="shared" si="8"/>
        <v>0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7" t="s">
        <v>67</v>
      </c>
      <c r="B36" s="17" t="s">
        <v>32</v>
      </c>
      <c r="C36" s="17"/>
      <c r="D36" s="17"/>
      <c r="E36" s="17"/>
      <c r="F36" s="17"/>
      <c r="G36" s="18">
        <v>0</v>
      </c>
      <c r="H36" s="17">
        <v>50</v>
      </c>
      <c r="I36" s="17" t="s">
        <v>33</v>
      </c>
      <c r="J36" s="17"/>
      <c r="K36" s="17">
        <f t="shared" si="11"/>
        <v>0</v>
      </c>
      <c r="L36" s="17">
        <f t="shared" si="3"/>
        <v>0</v>
      </c>
      <c r="M36" s="17"/>
      <c r="N36" s="17"/>
      <c r="O36" s="17"/>
      <c r="P36" s="17">
        <f t="shared" si="4"/>
        <v>0</v>
      </c>
      <c r="Q36" s="19"/>
      <c r="R36" s="19"/>
      <c r="S36" s="19"/>
      <c r="T36" s="19"/>
      <c r="U36" s="17"/>
      <c r="V36" s="17" t="e">
        <f t="shared" si="5"/>
        <v>#DIV/0!</v>
      </c>
      <c r="W36" s="17" t="e">
        <f t="shared" si="6"/>
        <v>#DIV/0!</v>
      </c>
      <c r="X36" s="17">
        <v>0</v>
      </c>
      <c r="Y36" s="17">
        <v>0</v>
      </c>
      <c r="Z36" s="17">
        <v>0</v>
      </c>
      <c r="AA36" s="17">
        <v>0</v>
      </c>
      <c r="AB36" s="17">
        <v>0</v>
      </c>
      <c r="AC36" s="17">
        <v>0</v>
      </c>
      <c r="AD36" s="17" t="s">
        <v>36</v>
      </c>
      <c r="AE36" s="17">
        <f t="shared" si="7"/>
        <v>0</v>
      </c>
      <c r="AF36" s="17">
        <f t="shared" si="8"/>
        <v>0</v>
      </c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68</v>
      </c>
      <c r="B37" s="1" t="s">
        <v>32</v>
      </c>
      <c r="C37" s="1">
        <v>66</v>
      </c>
      <c r="D37" s="1">
        <v>225</v>
      </c>
      <c r="E37" s="1">
        <v>82</v>
      </c>
      <c r="F37" s="1">
        <v>209</v>
      </c>
      <c r="G37" s="6">
        <v>0.17</v>
      </c>
      <c r="H37" s="1">
        <v>120</v>
      </c>
      <c r="I37" s="1" t="s">
        <v>33</v>
      </c>
      <c r="J37" s="1">
        <v>84</v>
      </c>
      <c r="K37" s="1">
        <f t="shared" si="11"/>
        <v>-2</v>
      </c>
      <c r="L37" s="1">
        <f t="shared" si="3"/>
        <v>82</v>
      </c>
      <c r="M37" s="1"/>
      <c r="N37" s="1"/>
      <c r="O37" s="1"/>
      <c r="P37" s="1">
        <f t="shared" si="4"/>
        <v>16.399999999999999</v>
      </c>
      <c r="Q37" s="5"/>
      <c r="R37" s="5">
        <f>Q37-S37</f>
        <v>0</v>
      </c>
      <c r="S37" s="5"/>
      <c r="T37" s="5"/>
      <c r="U37" s="1"/>
      <c r="V37" s="1">
        <f t="shared" si="5"/>
        <v>12.74390243902439</v>
      </c>
      <c r="W37" s="1">
        <f t="shared" si="6"/>
        <v>12.74390243902439</v>
      </c>
      <c r="X37" s="1">
        <v>12.2</v>
      </c>
      <c r="Y37" s="1">
        <v>9</v>
      </c>
      <c r="Z37" s="1">
        <v>27</v>
      </c>
      <c r="AA37" s="1">
        <v>28.4</v>
      </c>
      <c r="AB37" s="1">
        <v>13.4</v>
      </c>
      <c r="AC37" s="1">
        <v>16.600000000000001</v>
      </c>
      <c r="AD37" s="1"/>
      <c r="AE37" s="1">
        <f t="shared" si="7"/>
        <v>0</v>
      </c>
      <c r="AF37" s="1">
        <f t="shared" si="8"/>
        <v>0</v>
      </c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7" t="s">
        <v>69</v>
      </c>
      <c r="B38" s="17" t="s">
        <v>32</v>
      </c>
      <c r="C38" s="17"/>
      <c r="D38" s="17"/>
      <c r="E38" s="17"/>
      <c r="F38" s="17"/>
      <c r="G38" s="18">
        <v>0</v>
      </c>
      <c r="H38" s="17">
        <v>45</v>
      </c>
      <c r="I38" s="17" t="s">
        <v>33</v>
      </c>
      <c r="J38" s="17"/>
      <c r="K38" s="17">
        <f t="shared" si="11"/>
        <v>0</v>
      </c>
      <c r="L38" s="17">
        <f t="shared" si="3"/>
        <v>0</v>
      </c>
      <c r="M38" s="17"/>
      <c r="N38" s="17"/>
      <c r="O38" s="17"/>
      <c r="P38" s="17">
        <f t="shared" si="4"/>
        <v>0</v>
      </c>
      <c r="Q38" s="19"/>
      <c r="R38" s="19"/>
      <c r="S38" s="19"/>
      <c r="T38" s="19"/>
      <c r="U38" s="17"/>
      <c r="V38" s="17" t="e">
        <f t="shared" si="5"/>
        <v>#DIV/0!</v>
      </c>
      <c r="W38" s="17" t="e">
        <f t="shared" si="6"/>
        <v>#DIV/0!</v>
      </c>
      <c r="X38" s="17">
        <v>-0.2</v>
      </c>
      <c r="Y38" s="17">
        <v>-0.2</v>
      </c>
      <c r="Z38" s="17">
        <v>-0.2</v>
      </c>
      <c r="AA38" s="17">
        <v>-0.2</v>
      </c>
      <c r="AB38" s="17">
        <v>0</v>
      </c>
      <c r="AC38" s="17">
        <v>-0.2</v>
      </c>
      <c r="AD38" s="17" t="s">
        <v>36</v>
      </c>
      <c r="AE38" s="17">
        <f t="shared" si="7"/>
        <v>0</v>
      </c>
      <c r="AF38" s="17">
        <f t="shared" si="8"/>
        <v>0</v>
      </c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70</v>
      </c>
      <c r="B39" s="1" t="s">
        <v>32</v>
      </c>
      <c r="C39" s="1">
        <v>38</v>
      </c>
      <c r="D39" s="1">
        <v>444</v>
      </c>
      <c r="E39" s="1">
        <v>200</v>
      </c>
      <c r="F39" s="1">
        <v>163</v>
      </c>
      <c r="G39" s="6">
        <v>0.35</v>
      </c>
      <c r="H39" s="1">
        <v>45</v>
      </c>
      <c r="I39" s="1" t="s">
        <v>33</v>
      </c>
      <c r="J39" s="1">
        <v>195</v>
      </c>
      <c r="K39" s="1">
        <f t="shared" si="11"/>
        <v>5</v>
      </c>
      <c r="L39" s="1">
        <f t="shared" si="3"/>
        <v>152</v>
      </c>
      <c r="M39" s="1">
        <v>48</v>
      </c>
      <c r="N39" s="1"/>
      <c r="O39" s="1"/>
      <c r="P39" s="1">
        <f t="shared" si="4"/>
        <v>30.4</v>
      </c>
      <c r="Q39" s="5">
        <v>130</v>
      </c>
      <c r="R39" s="5">
        <f t="shared" ref="R39:R42" si="12">Q39-S39</f>
        <v>130</v>
      </c>
      <c r="S39" s="5"/>
      <c r="T39" s="5"/>
      <c r="U39" s="1"/>
      <c r="V39" s="1">
        <f t="shared" si="5"/>
        <v>9.6381578947368425</v>
      </c>
      <c r="W39" s="1">
        <f t="shared" si="6"/>
        <v>5.3618421052631584</v>
      </c>
      <c r="X39" s="1">
        <v>22.8</v>
      </c>
      <c r="Y39" s="1">
        <v>24</v>
      </c>
      <c r="Z39" s="1">
        <v>36.6</v>
      </c>
      <c r="AA39" s="1">
        <v>35.4</v>
      </c>
      <c r="AB39" s="1">
        <v>26.6</v>
      </c>
      <c r="AC39" s="1">
        <v>29</v>
      </c>
      <c r="AD39" s="1"/>
      <c r="AE39" s="1">
        <f t="shared" si="7"/>
        <v>46</v>
      </c>
      <c r="AF39" s="1">
        <f t="shared" si="8"/>
        <v>0</v>
      </c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71</v>
      </c>
      <c r="B40" s="1" t="s">
        <v>35</v>
      </c>
      <c r="C40" s="1">
        <v>96.472999999999999</v>
      </c>
      <c r="D40" s="1">
        <v>794.74</v>
      </c>
      <c r="E40" s="1">
        <v>528.45000000000005</v>
      </c>
      <c r="F40" s="1">
        <v>289.96600000000001</v>
      </c>
      <c r="G40" s="6">
        <v>1</v>
      </c>
      <c r="H40" s="1">
        <v>55</v>
      </c>
      <c r="I40" s="1" t="s">
        <v>33</v>
      </c>
      <c r="J40" s="1">
        <v>470.9</v>
      </c>
      <c r="K40" s="1">
        <f t="shared" si="11"/>
        <v>57.550000000000068</v>
      </c>
      <c r="L40" s="1">
        <f t="shared" si="3"/>
        <v>470.46000000000004</v>
      </c>
      <c r="M40" s="1">
        <v>57.99</v>
      </c>
      <c r="N40" s="1">
        <v>100</v>
      </c>
      <c r="O40" s="1">
        <v>142.2179999999999</v>
      </c>
      <c r="P40" s="1">
        <f t="shared" si="4"/>
        <v>94.092000000000013</v>
      </c>
      <c r="Q40" s="5">
        <v>380</v>
      </c>
      <c r="R40" s="5">
        <f t="shared" si="12"/>
        <v>380</v>
      </c>
      <c r="S40" s="5"/>
      <c r="T40" s="5"/>
      <c r="U40" s="1"/>
      <c r="V40" s="1">
        <f t="shared" si="5"/>
        <v>9.6945967776219</v>
      </c>
      <c r="W40" s="1">
        <f t="shared" si="6"/>
        <v>5.6559962589805712</v>
      </c>
      <c r="X40" s="1">
        <v>76.795400000000001</v>
      </c>
      <c r="Y40" s="1">
        <v>75.357600000000005</v>
      </c>
      <c r="Z40" s="1">
        <v>78.073999999999998</v>
      </c>
      <c r="AA40" s="1">
        <v>76.261200000000002</v>
      </c>
      <c r="AB40" s="1">
        <v>63.888800000000003</v>
      </c>
      <c r="AC40" s="1">
        <v>62.904600000000002</v>
      </c>
      <c r="AD40" s="1"/>
      <c r="AE40" s="1">
        <f t="shared" si="7"/>
        <v>380</v>
      </c>
      <c r="AF40" s="1">
        <f t="shared" si="8"/>
        <v>0</v>
      </c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72</v>
      </c>
      <c r="B41" s="1" t="s">
        <v>35</v>
      </c>
      <c r="C41" s="1">
        <v>730.40300000000002</v>
      </c>
      <c r="D41" s="1">
        <v>13872.304</v>
      </c>
      <c r="E41" s="1">
        <v>5617.3090000000002</v>
      </c>
      <c r="F41" s="1">
        <v>3283.5479999999998</v>
      </c>
      <c r="G41" s="6">
        <v>1</v>
      </c>
      <c r="H41" s="1">
        <v>50</v>
      </c>
      <c r="I41" s="1" t="s">
        <v>33</v>
      </c>
      <c r="J41" s="1">
        <v>5629.8609999999999</v>
      </c>
      <c r="K41" s="1">
        <f t="shared" si="11"/>
        <v>-12.55199999999968</v>
      </c>
      <c r="L41" s="1">
        <f t="shared" si="3"/>
        <v>2089.9480000000003</v>
      </c>
      <c r="M41" s="1">
        <v>3527.3609999999999</v>
      </c>
      <c r="N41" s="1">
        <v>400</v>
      </c>
      <c r="O41" s="1">
        <v>384.53800000000228</v>
      </c>
      <c r="P41" s="1">
        <f t="shared" si="4"/>
        <v>417.98960000000005</v>
      </c>
      <c r="Q41" s="5">
        <v>100</v>
      </c>
      <c r="R41" s="5">
        <f t="shared" si="12"/>
        <v>100</v>
      </c>
      <c r="S41" s="5"/>
      <c r="T41" s="5"/>
      <c r="U41" s="1"/>
      <c r="V41" s="1">
        <f t="shared" si="5"/>
        <v>9.9717457085056704</v>
      </c>
      <c r="W41" s="1">
        <f t="shared" si="6"/>
        <v>9.7325053063521239</v>
      </c>
      <c r="X41" s="1">
        <v>476.11599999999999</v>
      </c>
      <c r="Y41" s="1">
        <v>480.63900000000001</v>
      </c>
      <c r="Z41" s="1">
        <v>499.89600000000002</v>
      </c>
      <c r="AA41" s="1">
        <v>479.3254</v>
      </c>
      <c r="AB41" s="1">
        <v>370.08600000000001</v>
      </c>
      <c r="AC41" s="1">
        <v>371.06619999999998</v>
      </c>
      <c r="AD41" s="1"/>
      <c r="AE41" s="1">
        <f t="shared" si="7"/>
        <v>100</v>
      </c>
      <c r="AF41" s="1">
        <f t="shared" si="8"/>
        <v>0</v>
      </c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73</v>
      </c>
      <c r="B42" s="1" t="s">
        <v>35</v>
      </c>
      <c r="C42" s="1">
        <v>429.01499999999999</v>
      </c>
      <c r="D42" s="1">
        <v>618.51</v>
      </c>
      <c r="E42" s="1">
        <v>631.03300000000002</v>
      </c>
      <c r="F42" s="1">
        <v>326.83600000000001</v>
      </c>
      <c r="G42" s="6">
        <v>1</v>
      </c>
      <c r="H42" s="1">
        <v>55</v>
      </c>
      <c r="I42" s="1" t="s">
        <v>33</v>
      </c>
      <c r="J42" s="1">
        <v>589.41</v>
      </c>
      <c r="K42" s="1">
        <f t="shared" si="11"/>
        <v>41.623000000000047</v>
      </c>
      <c r="L42" s="1">
        <f t="shared" si="3"/>
        <v>509.07300000000004</v>
      </c>
      <c r="M42" s="1">
        <v>121.96</v>
      </c>
      <c r="N42" s="1"/>
      <c r="O42" s="1">
        <v>153.39500000000001</v>
      </c>
      <c r="P42" s="1">
        <f t="shared" si="4"/>
        <v>101.81460000000001</v>
      </c>
      <c r="Q42" s="5">
        <v>500</v>
      </c>
      <c r="R42" s="5">
        <f t="shared" si="12"/>
        <v>200</v>
      </c>
      <c r="S42" s="5">
        <v>300</v>
      </c>
      <c r="T42" s="5"/>
      <c r="U42" s="1"/>
      <c r="V42" s="1">
        <f t="shared" si="5"/>
        <v>9.6276074354758538</v>
      </c>
      <c r="W42" s="1">
        <f t="shared" si="6"/>
        <v>4.7167203917709237</v>
      </c>
      <c r="X42" s="1">
        <v>76.204999999999998</v>
      </c>
      <c r="Y42" s="1">
        <v>72.128599999999992</v>
      </c>
      <c r="Z42" s="1">
        <v>92.218400000000003</v>
      </c>
      <c r="AA42" s="1">
        <v>95.183599999999998</v>
      </c>
      <c r="AB42" s="1">
        <v>89.67</v>
      </c>
      <c r="AC42" s="1">
        <v>87.135199999999998</v>
      </c>
      <c r="AD42" s="1"/>
      <c r="AE42" s="1">
        <f t="shared" si="7"/>
        <v>200</v>
      </c>
      <c r="AF42" s="1">
        <f t="shared" si="8"/>
        <v>300</v>
      </c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7" t="s">
        <v>74</v>
      </c>
      <c r="B43" s="17" t="s">
        <v>35</v>
      </c>
      <c r="C43" s="17"/>
      <c r="D43" s="17"/>
      <c r="E43" s="17"/>
      <c r="F43" s="17"/>
      <c r="G43" s="18">
        <v>0</v>
      </c>
      <c r="H43" s="17">
        <v>60</v>
      </c>
      <c r="I43" s="17" t="s">
        <v>33</v>
      </c>
      <c r="J43" s="17"/>
      <c r="K43" s="17">
        <f t="shared" si="11"/>
        <v>0</v>
      </c>
      <c r="L43" s="17">
        <f t="shared" si="3"/>
        <v>0</v>
      </c>
      <c r="M43" s="17"/>
      <c r="N43" s="17"/>
      <c r="O43" s="17"/>
      <c r="P43" s="17">
        <f t="shared" si="4"/>
        <v>0</v>
      </c>
      <c r="Q43" s="19"/>
      <c r="R43" s="19"/>
      <c r="S43" s="19"/>
      <c r="T43" s="19"/>
      <c r="U43" s="17"/>
      <c r="V43" s="17" t="e">
        <f t="shared" si="5"/>
        <v>#DIV/0!</v>
      </c>
      <c r="W43" s="17" t="e">
        <f t="shared" si="6"/>
        <v>#DIV/0!</v>
      </c>
      <c r="X43" s="17">
        <v>0</v>
      </c>
      <c r="Y43" s="17">
        <v>0</v>
      </c>
      <c r="Z43" s="17">
        <v>0</v>
      </c>
      <c r="AA43" s="17">
        <v>0</v>
      </c>
      <c r="AB43" s="17">
        <v>0</v>
      </c>
      <c r="AC43" s="17">
        <v>0</v>
      </c>
      <c r="AD43" s="17" t="s">
        <v>36</v>
      </c>
      <c r="AE43" s="17">
        <f t="shared" si="7"/>
        <v>0</v>
      </c>
      <c r="AF43" s="17">
        <f t="shared" si="8"/>
        <v>0</v>
      </c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4" t="s">
        <v>75</v>
      </c>
      <c r="B44" s="14" t="s">
        <v>35</v>
      </c>
      <c r="C44" s="14">
        <v>1264.665</v>
      </c>
      <c r="D44" s="14">
        <v>2519.2399999999998</v>
      </c>
      <c r="E44" s="21">
        <v>2895.1579999999999</v>
      </c>
      <c r="F44" s="21">
        <v>42.491</v>
      </c>
      <c r="G44" s="15">
        <v>0</v>
      </c>
      <c r="H44" s="14">
        <v>60</v>
      </c>
      <c r="I44" s="14" t="s">
        <v>65</v>
      </c>
      <c r="J44" s="14">
        <v>2898.5</v>
      </c>
      <c r="K44" s="14">
        <f t="shared" si="11"/>
        <v>-3.3420000000000982</v>
      </c>
      <c r="L44" s="14">
        <f t="shared" si="3"/>
        <v>2895.1579999999999</v>
      </c>
      <c r="M44" s="14"/>
      <c r="N44" s="14"/>
      <c r="O44" s="14"/>
      <c r="P44" s="14">
        <f t="shared" si="4"/>
        <v>579.03160000000003</v>
      </c>
      <c r="Q44" s="16"/>
      <c r="R44" s="16"/>
      <c r="S44" s="16"/>
      <c r="T44" s="16"/>
      <c r="U44" s="14"/>
      <c r="V44" s="14">
        <f t="shared" si="5"/>
        <v>7.3382868914235413E-2</v>
      </c>
      <c r="W44" s="14">
        <f t="shared" si="6"/>
        <v>7.3382868914235413E-2</v>
      </c>
      <c r="X44" s="14">
        <v>626.35119999999995</v>
      </c>
      <c r="Y44" s="14">
        <v>620.08199999999999</v>
      </c>
      <c r="Z44" s="14">
        <v>577.41059999999993</v>
      </c>
      <c r="AA44" s="14">
        <v>541.66239999999993</v>
      </c>
      <c r="AB44" s="14">
        <v>492.25539999999972</v>
      </c>
      <c r="AC44" s="14">
        <v>542.23199999999997</v>
      </c>
      <c r="AD44" s="14" t="s">
        <v>76</v>
      </c>
      <c r="AE44" s="14">
        <f t="shared" si="7"/>
        <v>0</v>
      </c>
      <c r="AF44" s="14">
        <f t="shared" si="8"/>
        <v>0</v>
      </c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7" t="s">
        <v>77</v>
      </c>
      <c r="B45" s="17" t="s">
        <v>35</v>
      </c>
      <c r="C45" s="17"/>
      <c r="D45" s="17">
        <v>105.8</v>
      </c>
      <c r="E45" s="17">
        <v>52.91</v>
      </c>
      <c r="F45" s="17"/>
      <c r="G45" s="18">
        <v>0</v>
      </c>
      <c r="H45" s="17">
        <v>50</v>
      </c>
      <c r="I45" s="17" t="s">
        <v>33</v>
      </c>
      <c r="J45" s="17">
        <v>57.51</v>
      </c>
      <c r="K45" s="17">
        <f t="shared" si="11"/>
        <v>-4.6000000000000014</v>
      </c>
      <c r="L45" s="17">
        <f t="shared" si="3"/>
        <v>0</v>
      </c>
      <c r="M45" s="17">
        <v>52.91</v>
      </c>
      <c r="N45" s="17"/>
      <c r="O45" s="17"/>
      <c r="P45" s="17">
        <f t="shared" si="4"/>
        <v>0</v>
      </c>
      <c r="Q45" s="19"/>
      <c r="R45" s="19"/>
      <c r="S45" s="19"/>
      <c r="T45" s="19"/>
      <c r="U45" s="17"/>
      <c r="V45" s="17" t="e">
        <f t="shared" si="5"/>
        <v>#DIV/0!</v>
      </c>
      <c r="W45" s="17" t="e">
        <f t="shared" si="6"/>
        <v>#DIV/0!</v>
      </c>
      <c r="X45" s="17">
        <v>0</v>
      </c>
      <c r="Y45" s="17">
        <v>0</v>
      </c>
      <c r="Z45" s="17">
        <v>0</v>
      </c>
      <c r="AA45" s="17">
        <v>-0.16</v>
      </c>
      <c r="AB45" s="17">
        <v>-0.16</v>
      </c>
      <c r="AC45" s="17">
        <v>0</v>
      </c>
      <c r="AD45" s="17" t="s">
        <v>36</v>
      </c>
      <c r="AE45" s="17">
        <f t="shared" si="7"/>
        <v>0</v>
      </c>
      <c r="AF45" s="17">
        <f t="shared" si="8"/>
        <v>0</v>
      </c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78</v>
      </c>
      <c r="B46" s="1" t="s">
        <v>35</v>
      </c>
      <c r="C46" s="1">
        <v>251.55199999999999</v>
      </c>
      <c r="D46" s="1">
        <v>740.49199999999996</v>
      </c>
      <c r="E46" s="1">
        <v>610.27200000000005</v>
      </c>
      <c r="F46" s="1">
        <v>321.13</v>
      </c>
      <c r="G46" s="6">
        <v>1</v>
      </c>
      <c r="H46" s="1">
        <v>55</v>
      </c>
      <c r="I46" s="1" t="s">
        <v>33</v>
      </c>
      <c r="J46" s="1">
        <v>564.98</v>
      </c>
      <c r="K46" s="1">
        <f t="shared" si="11"/>
        <v>45.29200000000003</v>
      </c>
      <c r="L46" s="1">
        <f t="shared" si="3"/>
        <v>488.88200000000006</v>
      </c>
      <c r="M46" s="1">
        <v>121.39</v>
      </c>
      <c r="N46" s="1"/>
      <c r="O46" s="1">
        <v>159.09480000000011</v>
      </c>
      <c r="P46" s="1">
        <f t="shared" si="4"/>
        <v>97.77640000000001</v>
      </c>
      <c r="Q46" s="5">
        <v>470</v>
      </c>
      <c r="R46" s="5">
        <f t="shared" ref="R46:R47" si="13">Q46-S46</f>
        <v>170</v>
      </c>
      <c r="S46" s="5">
        <v>300</v>
      </c>
      <c r="T46" s="5"/>
      <c r="U46" s="1"/>
      <c r="V46" s="1">
        <f t="shared" si="5"/>
        <v>9.7183451221358119</v>
      </c>
      <c r="W46" s="1">
        <f t="shared" si="6"/>
        <v>4.9114592069251888</v>
      </c>
      <c r="X46" s="1">
        <v>74.486000000000004</v>
      </c>
      <c r="Y46" s="1">
        <v>80.031199999999998</v>
      </c>
      <c r="Z46" s="1">
        <v>83.55</v>
      </c>
      <c r="AA46" s="1">
        <v>79.805999999999997</v>
      </c>
      <c r="AB46" s="1">
        <v>75.751599999999996</v>
      </c>
      <c r="AC46" s="1">
        <v>74.527200000000008</v>
      </c>
      <c r="AD46" s="1"/>
      <c r="AE46" s="1">
        <f t="shared" si="7"/>
        <v>170</v>
      </c>
      <c r="AF46" s="1">
        <f t="shared" si="8"/>
        <v>300</v>
      </c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79</v>
      </c>
      <c r="B47" s="1" t="s">
        <v>35</v>
      </c>
      <c r="C47" s="1">
        <v>962.3</v>
      </c>
      <c r="D47" s="1">
        <v>25564.83</v>
      </c>
      <c r="E47" s="1">
        <v>18727.041000000001</v>
      </c>
      <c r="F47" s="1">
        <v>3157.0010000000002</v>
      </c>
      <c r="G47" s="6">
        <v>1</v>
      </c>
      <c r="H47" s="1">
        <v>60</v>
      </c>
      <c r="I47" s="1" t="s">
        <v>33</v>
      </c>
      <c r="J47" s="1">
        <v>18634.32</v>
      </c>
      <c r="K47" s="1">
        <f t="shared" si="11"/>
        <v>92.721000000001368</v>
      </c>
      <c r="L47" s="1">
        <f t="shared" si="3"/>
        <v>2738.2210000000014</v>
      </c>
      <c r="M47" s="1">
        <v>15988.82</v>
      </c>
      <c r="N47" s="1">
        <v>900</v>
      </c>
      <c r="O47" s="1">
        <v>409.16240000000113</v>
      </c>
      <c r="P47" s="1">
        <f t="shared" si="4"/>
        <v>547.6442000000003</v>
      </c>
      <c r="Q47" s="5">
        <v>900</v>
      </c>
      <c r="R47" s="5">
        <f t="shared" si="13"/>
        <v>400</v>
      </c>
      <c r="S47" s="5">
        <v>500</v>
      </c>
      <c r="T47" s="5"/>
      <c r="U47" s="1"/>
      <c r="V47" s="1">
        <f t="shared" si="5"/>
        <v>9.7986309359251837</v>
      </c>
      <c r="W47" s="1">
        <f t="shared" si="6"/>
        <v>8.1552281572597654</v>
      </c>
      <c r="X47" s="1">
        <v>555.49320000000012</v>
      </c>
      <c r="Y47" s="1">
        <v>530.77019999999993</v>
      </c>
      <c r="Z47" s="1">
        <v>533.64260000000002</v>
      </c>
      <c r="AA47" s="1">
        <v>525.87659999999994</v>
      </c>
      <c r="AB47" s="1">
        <v>434.07900000000012</v>
      </c>
      <c r="AC47" s="1">
        <v>453.28640000000013</v>
      </c>
      <c r="AD47" s="1"/>
      <c r="AE47" s="1">
        <f t="shared" si="7"/>
        <v>400</v>
      </c>
      <c r="AF47" s="1">
        <f t="shared" si="8"/>
        <v>500</v>
      </c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4" t="s">
        <v>80</v>
      </c>
      <c r="B48" s="14" t="s">
        <v>35</v>
      </c>
      <c r="C48" s="14">
        <v>30.67</v>
      </c>
      <c r="D48" s="14">
        <v>103.872</v>
      </c>
      <c r="E48" s="21">
        <v>90.945999999999998</v>
      </c>
      <c r="F48" s="21">
        <v>30.67</v>
      </c>
      <c r="G48" s="15">
        <v>0</v>
      </c>
      <c r="H48" s="14">
        <v>60</v>
      </c>
      <c r="I48" s="14" t="s">
        <v>65</v>
      </c>
      <c r="J48" s="14">
        <v>142.5</v>
      </c>
      <c r="K48" s="14">
        <f t="shared" si="11"/>
        <v>-51.554000000000002</v>
      </c>
      <c r="L48" s="14">
        <f t="shared" si="3"/>
        <v>90.945999999999998</v>
      </c>
      <c r="M48" s="14"/>
      <c r="N48" s="14"/>
      <c r="O48" s="14"/>
      <c r="P48" s="14">
        <f t="shared" si="4"/>
        <v>18.1892</v>
      </c>
      <c r="Q48" s="16"/>
      <c r="R48" s="16"/>
      <c r="S48" s="16"/>
      <c r="T48" s="16"/>
      <c r="U48" s="14"/>
      <c r="V48" s="14">
        <f t="shared" si="5"/>
        <v>1.6861654168407627</v>
      </c>
      <c r="W48" s="14">
        <f t="shared" si="6"/>
        <v>1.6861654168407627</v>
      </c>
      <c r="X48" s="14">
        <v>24.789000000000001</v>
      </c>
      <c r="Y48" s="14">
        <v>25.314599999999999</v>
      </c>
      <c r="Z48" s="14">
        <v>302.46080000000001</v>
      </c>
      <c r="AA48" s="14">
        <v>350.9742</v>
      </c>
      <c r="AB48" s="14">
        <v>303.4126</v>
      </c>
      <c r="AC48" s="14">
        <v>305.35700000000003</v>
      </c>
      <c r="AD48" s="14" t="s">
        <v>76</v>
      </c>
      <c r="AE48" s="14">
        <f t="shared" si="7"/>
        <v>0</v>
      </c>
      <c r="AF48" s="14">
        <f t="shared" si="8"/>
        <v>0</v>
      </c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81</v>
      </c>
      <c r="B49" s="1" t="s">
        <v>35</v>
      </c>
      <c r="C49" s="1">
        <v>95.06</v>
      </c>
      <c r="D49" s="1">
        <v>345.34800000000001</v>
      </c>
      <c r="E49" s="1">
        <v>253.34200000000001</v>
      </c>
      <c r="F49" s="1">
        <v>166.08600000000001</v>
      </c>
      <c r="G49" s="6">
        <v>1</v>
      </c>
      <c r="H49" s="1">
        <v>60</v>
      </c>
      <c r="I49" s="1" t="s">
        <v>33</v>
      </c>
      <c r="J49" s="1">
        <v>241.56</v>
      </c>
      <c r="K49" s="1">
        <f t="shared" si="11"/>
        <v>11.782000000000011</v>
      </c>
      <c r="L49" s="1">
        <f t="shared" si="3"/>
        <v>253.34200000000001</v>
      </c>
      <c r="M49" s="1"/>
      <c r="N49" s="1"/>
      <c r="O49" s="1"/>
      <c r="P49" s="1">
        <f t="shared" si="4"/>
        <v>50.668400000000005</v>
      </c>
      <c r="Q49" s="5">
        <v>280</v>
      </c>
      <c r="R49" s="5">
        <f t="shared" ref="R49:R52" si="14">Q49-S49</f>
        <v>280</v>
      </c>
      <c r="S49" s="5"/>
      <c r="T49" s="5"/>
      <c r="U49" s="1"/>
      <c r="V49" s="1">
        <f t="shared" si="5"/>
        <v>8.8040277569451568</v>
      </c>
      <c r="W49" s="1">
        <f t="shared" si="6"/>
        <v>3.2779010191756597</v>
      </c>
      <c r="X49" s="1">
        <v>33.215600000000002</v>
      </c>
      <c r="Y49" s="1">
        <v>32.687199999999997</v>
      </c>
      <c r="Z49" s="1">
        <v>45.19</v>
      </c>
      <c r="AA49" s="1">
        <v>45.524000000000001</v>
      </c>
      <c r="AB49" s="1">
        <v>39.190800000000003</v>
      </c>
      <c r="AC49" s="1">
        <v>34.979199999999999</v>
      </c>
      <c r="AD49" s="1"/>
      <c r="AE49" s="1">
        <f t="shared" si="7"/>
        <v>280</v>
      </c>
      <c r="AF49" s="1">
        <f t="shared" si="8"/>
        <v>0</v>
      </c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82</v>
      </c>
      <c r="B50" s="1" t="s">
        <v>35</v>
      </c>
      <c r="C50" s="1">
        <v>51.863</v>
      </c>
      <c r="D50" s="1">
        <v>281.27800000000002</v>
      </c>
      <c r="E50" s="1">
        <v>152.179</v>
      </c>
      <c r="F50" s="1">
        <v>162.554</v>
      </c>
      <c r="G50" s="6">
        <v>1</v>
      </c>
      <c r="H50" s="1">
        <v>60</v>
      </c>
      <c r="I50" s="1" t="s">
        <v>33</v>
      </c>
      <c r="J50" s="1">
        <v>151.19999999999999</v>
      </c>
      <c r="K50" s="1">
        <f t="shared" si="11"/>
        <v>0.97900000000001342</v>
      </c>
      <c r="L50" s="1">
        <f t="shared" si="3"/>
        <v>152.179</v>
      </c>
      <c r="M50" s="1"/>
      <c r="N50" s="1"/>
      <c r="O50" s="1">
        <v>39.711400000000047</v>
      </c>
      <c r="P50" s="1">
        <f t="shared" si="4"/>
        <v>30.4358</v>
      </c>
      <c r="Q50" s="5">
        <v>100</v>
      </c>
      <c r="R50" s="5">
        <f t="shared" si="14"/>
        <v>100</v>
      </c>
      <c r="S50" s="5"/>
      <c r="T50" s="5"/>
      <c r="U50" s="1"/>
      <c r="V50" s="1">
        <f t="shared" si="5"/>
        <v>9.9312454412238242</v>
      </c>
      <c r="W50" s="1">
        <f t="shared" si="6"/>
        <v>6.6456409885726693</v>
      </c>
      <c r="X50" s="1">
        <v>28.884399999999999</v>
      </c>
      <c r="Y50" s="1">
        <v>30.093399999999999</v>
      </c>
      <c r="Z50" s="1">
        <v>30.111999999999998</v>
      </c>
      <c r="AA50" s="1">
        <v>27.663799999999998</v>
      </c>
      <c r="AB50" s="1">
        <v>26.6038</v>
      </c>
      <c r="AC50" s="1">
        <v>26.090199999999999</v>
      </c>
      <c r="AD50" s="1"/>
      <c r="AE50" s="1">
        <f t="shared" si="7"/>
        <v>100</v>
      </c>
      <c r="AF50" s="1">
        <f t="shared" si="8"/>
        <v>0</v>
      </c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83</v>
      </c>
      <c r="B51" s="1" t="s">
        <v>35</v>
      </c>
      <c r="C51" s="1">
        <v>187.42</v>
      </c>
      <c r="D51" s="1">
        <v>449.22899999999998</v>
      </c>
      <c r="E51" s="1">
        <v>308.32100000000003</v>
      </c>
      <c r="F51" s="1">
        <v>258.017</v>
      </c>
      <c r="G51" s="6">
        <v>1</v>
      </c>
      <c r="H51" s="1">
        <v>60</v>
      </c>
      <c r="I51" s="1" t="s">
        <v>33</v>
      </c>
      <c r="J51" s="1">
        <v>290.80099999999999</v>
      </c>
      <c r="K51" s="1">
        <f t="shared" si="11"/>
        <v>17.520000000000039</v>
      </c>
      <c r="L51" s="1">
        <f t="shared" si="3"/>
        <v>250.36</v>
      </c>
      <c r="M51" s="1">
        <v>57.960999999999999</v>
      </c>
      <c r="N51" s="1"/>
      <c r="O51" s="1">
        <v>57.390400000000056</v>
      </c>
      <c r="P51" s="1">
        <f t="shared" si="4"/>
        <v>50.072000000000003</v>
      </c>
      <c r="Q51" s="5">
        <v>170</v>
      </c>
      <c r="R51" s="5">
        <f t="shared" si="14"/>
        <v>170</v>
      </c>
      <c r="S51" s="5"/>
      <c r="T51" s="5"/>
      <c r="U51" s="1"/>
      <c r="V51" s="1">
        <f t="shared" si="5"/>
        <v>9.6941883687490016</v>
      </c>
      <c r="W51" s="1">
        <f t="shared" si="6"/>
        <v>6.2990773286467494</v>
      </c>
      <c r="X51" s="1">
        <v>47.961599999999997</v>
      </c>
      <c r="Y51" s="1">
        <v>50.230200000000004</v>
      </c>
      <c r="Z51" s="1">
        <v>44.038400000000003</v>
      </c>
      <c r="AA51" s="1">
        <v>41.944800000000001</v>
      </c>
      <c r="AB51" s="1">
        <v>48.485599999999998</v>
      </c>
      <c r="AC51" s="1">
        <v>48.835000000000001</v>
      </c>
      <c r="AD51" s="1"/>
      <c r="AE51" s="1">
        <f t="shared" si="7"/>
        <v>170</v>
      </c>
      <c r="AF51" s="1">
        <f t="shared" si="8"/>
        <v>0</v>
      </c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84</v>
      </c>
      <c r="B52" s="1" t="s">
        <v>35</v>
      </c>
      <c r="C52" s="1">
        <v>69.406000000000006</v>
      </c>
      <c r="D52" s="1">
        <v>223.149</v>
      </c>
      <c r="E52" s="1">
        <v>114.176</v>
      </c>
      <c r="F52" s="1">
        <v>106.97</v>
      </c>
      <c r="G52" s="6">
        <v>1</v>
      </c>
      <c r="H52" s="1">
        <v>35</v>
      </c>
      <c r="I52" s="1" t="s">
        <v>33</v>
      </c>
      <c r="J52" s="1">
        <v>134.69200000000001</v>
      </c>
      <c r="K52" s="1">
        <f t="shared" si="11"/>
        <v>-20.516000000000005</v>
      </c>
      <c r="L52" s="1">
        <f t="shared" si="3"/>
        <v>60.084000000000003</v>
      </c>
      <c r="M52" s="1">
        <v>54.091999999999999</v>
      </c>
      <c r="N52" s="1"/>
      <c r="O52" s="1"/>
      <c r="P52" s="1">
        <f t="shared" si="4"/>
        <v>12.0168</v>
      </c>
      <c r="Q52" s="5"/>
      <c r="R52" s="5">
        <f t="shared" si="14"/>
        <v>0</v>
      </c>
      <c r="S52" s="5"/>
      <c r="T52" s="5"/>
      <c r="U52" s="1"/>
      <c r="V52" s="1">
        <f t="shared" si="5"/>
        <v>8.901704280673723</v>
      </c>
      <c r="W52" s="1">
        <f t="shared" si="6"/>
        <v>8.901704280673723</v>
      </c>
      <c r="X52" s="1">
        <v>16.726600000000001</v>
      </c>
      <c r="Y52" s="1">
        <v>18.823399999999999</v>
      </c>
      <c r="Z52" s="1">
        <v>17.8962</v>
      </c>
      <c r="AA52" s="1">
        <v>16.779599999999999</v>
      </c>
      <c r="AB52" s="1">
        <v>20.682600000000011</v>
      </c>
      <c r="AC52" s="1">
        <v>21.10860000000001</v>
      </c>
      <c r="AD52" s="1"/>
      <c r="AE52" s="1">
        <f t="shared" si="7"/>
        <v>0</v>
      </c>
      <c r="AF52" s="1">
        <f t="shared" si="8"/>
        <v>0</v>
      </c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4" t="s">
        <v>85</v>
      </c>
      <c r="B53" s="14" t="s">
        <v>35</v>
      </c>
      <c r="C53" s="14"/>
      <c r="D53" s="14">
        <v>305.85500000000002</v>
      </c>
      <c r="E53" s="14">
        <v>305.85500000000002</v>
      </c>
      <c r="F53" s="14"/>
      <c r="G53" s="15">
        <v>0</v>
      </c>
      <c r="H53" s="14" t="e">
        <v>#N/A</v>
      </c>
      <c r="I53" s="14" t="s">
        <v>65</v>
      </c>
      <c r="J53" s="14">
        <v>305.85500000000002</v>
      </c>
      <c r="K53" s="14">
        <f t="shared" si="11"/>
        <v>0</v>
      </c>
      <c r="L53" s="14">
        <f t="shared" si="3"/>
        <v>0</v>
      </c>
      <c r="M53" s="14">
        <v>305.85500000000002</v>
      </c>
      <c r="N53" s="14"/>
      <c r="O53" s="14"/>
      <c r="P53" s="14">
        <f t="shared" si="4"/>
        <v>0</v>
      </c>
      <c r="Q53" s="16"/>
      <c r="R53" s="16"/>
      <c r="S53" s="16"/>
      <c r="T53" s="16"/>
      <c r="U53" s="14"/>
      <c r="V53" s="14" t="e">
        <f t="shared" si="5"/>
        <v>#DIV/0!</v>
      </c>
      <c r="W53" s="14" t="e">
        <f t="shared" si="6"/>
        <v>#DIV/0!</v>
      </c>
      <c r="X53" s="14">
        <v>0</v>
      </c>
      <c r="Y53" s="14">
        <v>0</v>
      </c>
      <c r="Z53" s="14">
        <v>0</v>
      </c>
      <c r="AA53" s="14">
        <v>0</v>
      </c>
      <c r="AB53" s="14">
        <v>0</v>
      </c>
      <c r="AC53" s="14">
        <v>0</v>
      </c>
      <c r="AD53" s="14"/>
      <c r="AE53" s="14">
        <f t="shared" si="7"/>
        <v>0</v>
      </c>
      <c r="AF53" s="14">
        <f t="shared" si="8"/>
        <v>0</v>
      </c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86</v>
      </c>
      <c r="B54" s="1" t="s">
        <v>35</v>
      </c>
      <c r="C54" s="1">
        <v>2.4540000000000002</v>
      </c>
      <c r="D54" s="1">
        <v>1140.68</v>
      </c>
      <c r="E54" s="1">
        <v>850.96900000000005</v>
      </c>
      <c r="F54" s="1">
        <v>205.47</v>
      </c>
      <c r="G54" s="6">
        <v>1</v>
      </c>
      <c r="H54" s="1">
        <v>30</v>
      </c>
      <c r="I54" s="1" t="s">
        <v>33</v>
      </c>
      <c r="J54" s="1">
        <v>887.41700000000003</v>
      </c>
      <c r="K54" s="1">
        <f t="shared" si="11"/>
        <v>-36.447999999999979</v>
      </c>
      <c r="L54" s="1">
        <f t="shared" si="3"/>
        <v>169.41000000000008</v>
      </c>
      <c r="M54" s="1">
        <v>681.55899999999997</v>
      </c>
      <c r="N54" s="1"/>
      <c r="O54" s="1"/>
      <c r="P54" s="1">
        <f t="shared" si="4"/>
        <v>33.882000000000019</v>
      </c>
      <c r="Q54" s="5">
        <v>90</v>
      </c>
      <c r="R54" s="5">
        <f t="shared" ref="R54:R56" si="15">Q54-S54</f>
        <v>90</v>
      </c>
      <c r="S54" s="5"/>
      <c r="T54" s="5"/>
      <c r="U54" s="1"/>
      <c r="V54" s="1">
        <f t="shared" si="5"/>
        <v>8.7205595891623826</v>
      </c>
      <c r="W54" s="1">
        <f t="shared" si="6"/>
        <v>6.0642819196033253</v>
      </c>
      <c r="X54" s="1">
        <v>16.066600000000001</v>
      </c>
      <c r="Y54" s="1">
        <v>18.1126</v>
      </c>
      <c r="Z54" s="1">
        <v>38.130000000000003</v>
      </c>
      <c r="AA54" s="1">
        <v>34.973199999999999</v>
      </c>
      <c r="AB54" s="1">
        <v>24.952199999999991</v>
      </c>
      <c r="AC54" s="1">
        <v>23.384799999999991</v>
      </c>
      <c r="AD54" s="1"/>
      <c r="AE54" s="1">
        <f t="shared" si="7"/>
        <v>90</v>
      </c>
      <c r="AF54" s="1">
        <f t="shared" si="8"/>
        <v>0</v>
      </c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87</v>
      </c>
      <c r="B55" s="1" t="s">
        <v>35</v>
      </c>
      <c r="C55" s="1">
        <v>96.774000000000001</v>
      </c>
      <c r="D55" s="1">
        <v>1655.47</v>
      </c>
      <c r="E55" s="1">
        <v>967.86199999999997</v>
      </c>
      <c r="F55" s="1">
        <v>211.072</v>
      </c>
      <c r="G55" s="6">
        <v>1</v>
      </c>
      <c r="H55" s="1">
        <v>30</v>
      </c>
      <c r="I55" s="1" t="s">
        <v>33</v>
      </c>
      <c r="J55" s="1">
        <v>972.59400000000005</v>
      </c>
      <c r="K55" s="1">
        <f t="shared" si="11"/>
        <v>-4.7320000000000846</v>
      </c>
      <c r="L55" s="1">
        <f t="shared" si="3"/>
        <v>261.16800000000001</v>
      </c>
      <c r="M55" s="1">
        <v>706.69399999999996</v>
      </c>
      <c r="N55" s="1"/>
      <c r="O55" s="1">
        <v>51.167599999999879</v>
      </c>
      <c r="P55" s="1">
        <f t="shared" si="4"/>
        <v>52.233600000000003</v>
      </c>
      <c r="Q55" s="5">
        <v>190</v>
      </c>
      <c r="R55" s="5">
        <f t="shared" si="15"/>
        <v>190</v>
      </c>
      <c r="S55" s="5"/>
      <c r="T55" s="5"/>
      <c r="U55" s="1"/>
      <c r="V55" s="1">
        <f t="shared" si="5"/>
        <v>8.6580208907676255</v>
      </c>
      <c r="W55" s="1">
        <f t="shared" si="6"/>
        <v>5.0205155302334106</v>
      </c>
      <c r="X55" s="1">
        <v>47.110399999999991</v>
      </c>
      <c r="Y55" s="1">
        <v>50.703200000000002</v>
      </c>
      <c r="Z55" s="1">
        <v>53.488200000000013</v>
      </c>
      <c r="AA55" s="1">
        <v>47.764200000000002</v>
      </c>
      <c r="AB55" s="1">
        <v>48.299799999999998</v>
      </c>
      <c r="AC55" s="1">
        <v>51.240000000000009</v>
      </c>
      <c r="AD55" s="1"/>
      <c r="AE55" s="1">
        <f t="shared" si="7"/>
        <v>190</v>
      </c>
      <c r="AF55" s="1">
        <f t="shared" si="8"/>
        <v>0</v>
      </c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88</v>
      </c>
      <c r="B56" s="1" t="s">
        <v>35</v>
      </c>
      <c r="C56" s="1">
        <v>23.699000000000002</v>
      </c>
      <c r="D56" s="1">
        <v>988.19500000000005</v>
      </c>
      <c r="E56" s="1">
        <v>606.92100000000005</v>
      </c>
      <c r="F56" s="1">
        <v>189.38200000000001</v>
      </c>
      <c r="G56" s="6">
        <v>1</v>
      </c>
      <c r="H56" s="1">
        <v>30</v>
      </c>
      <c r="I56" s="1" t="s">
        <v>33</v>
      </c>
      <c r="J56" s="1">
        <v>640.98500000000001</v>
      </c>
      <c r="K56" s="1">
        <f t="shared" si="11"/>
        <v>-34.063999999999965</v>
      </c>
      <c r="L56" s="1">
        <f t="shared" si="3"/>
        <v>296.73600000000005</v>
      </c>
      <c r="M56" s="1">
        <v>310.185</v>
      </c>
      <c r="N56" s="1">
        <v>100</v>
      </c>
      <c r="O56" s="1">
        <v>99.515799999999899</v>
      </c>
      <c r="P56" s="1">
        <f t="shared" si="4"/>
        <v>59.347200000000008</v>
      </c>
      <c r="Q56" s="5">
        <v>130</v>
      </c>
      <c r="R56" s="5">
        <f t="shared" si="15"/>
        <v>130</v>
      </c>
      <c r="S56" s="5"/>
      <c r="T56" s="5"/>
      <c r="U56" s="1"/>
      <c r="V56" s="1">
        <f t="shared" si="5"/>
        <v>8.7434251321039564</v>
      </c>
      <c r="W56" s="1">
        <f t="shared" si="6"/>
        <v>6.552925833063731</v>
      </c>
      <c r="X56" s="1">
        <v>62.338199999999993</v>
      </c>
      <c r="Y56" s="1">
        <v>53.623600000000003</v>
      </c>
      <c r="Z56" s="1">
        <v>53.639200000000002</v>
      </c>
      <c r="AA56" s="1">
        <v>49.868000000000002</v>
      </c>
      <c r="AB56" s="1">
        <v>46.636200000000002</v>
      </c>
      <c r="AC56" s="1">
        <v>52.090200000000003</v>
      </c>
      <c r="AD56" s="1"/>
      <c r="AE56" s="1">
        <f t="shared" si="7"/>
        <v>130</v>
      </c>
      <c r="AF56" s="1">
        <f t="shared" si="8"/>
        <v>0</v>
      </c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7" t="s">
        <v>89</v>
      </c>
      <c r="B57" s="17" t="s">
        <v>35</v>
      </c>
      <c r="C57" s="17"/>
      <c r="D57" s="17"/>
      <c r="E57" s="17"/>
      <c r="F57" s="17"/>
      <c r="G57" s="18">
        <v>0</v>
      </c>
      <c r="H57" s="17">
        <v>45</v>
      </c>
      <c r="I57" s="17" t="s">
        <v>33</v>
      </c>
      <c r="J57" s="17"/>
      <c r="K57" s="17">
        <f t="shared" si="11"/>
        <v>0</v>
      </c>
      <c r="L57" s="17">
        <f t="shared" si="3"/>
        <v>0</v>
      </c>
      <c r="M57" s="17"/>
      <c r="N57" s="17"/>
      <c r="O57" s="17"/>
      <c r="P57" s="17">
        <f t="shared" si="4"/>
        <v>0</v>
      </c>
      <c r="Q57" s="19"/>
      <c r="R57" s="19"/>
      <c r="S57" s="19"/>
      <c r="T57" s="19"/>
      <c r="U57" s="17"/>
      <c r="V57" s="17" t="e">
        <f t="shared" si="5"/>
        <v>#DIV/0!</v>
      </c>
      <c r="W57" s="17" t="e">
        <f t="shared" si="6"/>
        <v>#DIV/0!</v>
      </c>
      <c r="X57" s="17">
        <v>0</v>
      </c>
      <c r="Y57" s="17">
        <v>0</v>
      </c>
      <c r="Z57" s="17">
        <v>0</v>
      </c>
      <c r="AA57" s="17">
        <v>0</v>
      </c>
      <c r="AB57" s="17">
        <v>0</v>
      </c>
      <c r="AC57" s="17">
        <v>0</v>
      </c>
      <c r="AD57" s="17" t="s">
        <v>36</v>
      </c>
      <c r="AE57" s="17">
        <f t="shared" si="7"/>
        <v>0</v>
      </c>
      <c r="AF57" s="17">
        <f t="shared" si="8"/>
        <v>0</v>
      </c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7" t="s">
        <v>90</v>
      </c>
      <c r="B58" s="17" t="s">
        <v>35</v>
      </c>
      <c r="C58" s="17"/>
      <c r="D58" s="17"/>
      <c r="E58" s="17"/>
      <c r="F58" s="17"/>
      <c r="G58" s="18">
        <v>0</v>
      </c>
      <c r="H58" s="17">
        <v>40</v>
      </c>
      <c r="I58" s="17" t="s">
        <v>33</v>
      </c>
      <c r="J58" s="17"/>
      <c r="K58" s="17">
        <f t="shared" si="11"/>
        <v>0</v>
      </c>
      <c r="L58" s="17">
        <f t="shared" si="3"/>
        <v>0</v>
      </c>
      <c r="M58" s="17"/>
      <c r="N58" s="17"/>
      <c r="O58" s="17"/>
      <c r="P58" s="17">
        <f t="shared" si="4"/>
        <v>0</v>
      </c>
      <c r="Q58" s="19"/>
      <c r="R58" s="19"/>
      <c r="S58" s="19"/>
      <c r="T58" s="19"/>
      <c r="U58" s="17"/>
      <c r="V58" s="17" t="e">
        <f t="shared" si="5"/>
        <v>#DIV/0!</v>
      </c>
      <c r="W58" s="17" t="e">
        <f t="shared" si="6"/>
        <v>#DIV/0!</v>
      </c>
      <c r="X58" s="17">
        <v>0</v>
      </c>
      <c r="Y58" s="17">
        <v>0</v>
      </c>
      <c r="Z58" s="17">
        <v>0</v>
      </c>
      <c r="AA58" s="17">
        <v>0</v>
      </c>
      <c r="AB58" s="17">
        <v>0</v>
      </c>
      <c r="AC58" s="17">
        <v>0</v>
      </c>
      <c r="AD58" s="17" t="s">
        <v>36</v>
      </c>
      <c r="AE58" s="17">
        <f t="shared" si="7"/>
        <v>0</v>
      </c>
      <c r="AF58" s="17">
        <f t="shared" si="8"/>
        <v>0</v>
      </c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91</v>
      </c>
      <c r="B59" s="1" t="s">
        <v>35</v>
      </c>
      <c r="C59" s="1">
        <v>308.43099999999998</v>
      </c>
      <c r="D59" s="1">
        <v>985.93700000000001</v>
      </c>
      <c r="E59" s="1">
        <v>633.37599999999998</v>
      </c>
      <c r="F59" s="1">
        <v>319.065</v>
      </c>
      <c r="G59" s="6">
        <v>1</v>
      </c>
      <c r="H59" s="1">
        <v>40</v>
      </c>
      <c r="I59" s="1" t="s">
        <v>33</v>
      </c>
      <c r="J59" s="1">
        <v>600.20000000000005</v>
      </c>
      <c r="K59" s="1">
        <f t="shared" si="11"/>
        <v>33.175999999999931</v>
      </c>
      <c r="L59" s="1">
        <f t="shared" si="3"/>
        <v>633.37599999999998</v>
      </c>
      <c r="M59" s="1"/>
      <c r="N59" s="1">
        <v>100</v>
      </c>
      <c r="O59" s="1">
        <v>100.10939999999979</v>
      </c>
      <c r="P59" s="1">
        <f t="shared" si="4"/>
        <v>126.67519999999999</v>
      </c>
      <c r="Q59" s="5">
        <v>700</v>
      </c>
      <c r="R59" s="5">
        <f t="shared" ref="R59:R65" si="16">Q59-S59</f>
        <v>300</v>
      </c>
      <c r="S59" s="5">
        <v>400</v>
      </c>
      <c r="T59" s="5"/>
      <c r="U59" s="1"/>
      <c r="V59" s="1">
        <f t="shared" si="5"/>
        <v>9.6244126711463647</v>
      </c>
      <c r="W59" s="1">
        <f t="shared" si="6"/>
        <v>4.0984691557621362</v>
      </c>
      <c r="X59" s="1">
        <v>94.541199999999989</v>
      </c>
      <c r="Y59" s="1">
        <v>93.903000000000006</v>
      </c>
      <c r="Z59" s="1">
        <v>109.6802</v>
      </c>
      <c r="AA59" s="1">
        <v>105.4418</v>
      </c>
      <c r="AB59" s="1">
        <v>103.89579999999999</v>
      </c>
      <c r="AC59" s="1">
        <v>100.5866</v>
      </c>
      <c r="AD59" s="1"/>
      <c r="AE59" s="1">
        <f t="shared" si="7"/>
        <v>300</v>
      </c>
      <c r="AF59" s="1">
        <f t="shared" si="8"/>
        <v>400</v>
      </c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92</v>
      </c>
      <c r="B60" s="1" t="s">
        <v>35</v>
      </c>
      <c r="C60" s="1">
        <v>77.242000000000004</v>
      </c>
      <c r="D60" s="1">
        <v>634.13900000000001</v>
      </c>
      <c r="E60" s="1">
        <v>198.946</v>
      </c>
      <c r="F60" s="1">
        <v>195.803</v>
      </c>
      <c r="G60" s="6">
        <v>1</v>
      </c>
      <c r="H60" s="1">
        <v>35</v>
      </c>
      <c r="I60" s="1" t="s">
        <v>33</v>
      </c>
      <c r="J60" s="1">
        <v>173.7</v>
      </c>
      <c r="K60" s="1">
        <f t="shared" si="11"/>
        <v>25.246000000000009</v>
      </c>
      <c r="L60" s="1">
        <f t="shared" si="3"/>
        <v>198.946</v>
      </c>
      <c r="M60" s="1"/>
      <c r="N60" s="1"/>
      <c r="O60" s="1"/>
      <c r="P60" s="1">
        <f t="shared" si="4"/>
        <v>39.789200000000001</v>
      </c>
      <c r="Q60" s="5">
        <v>150</v>
      </c>
      <c r="R60" s="5">
        <f t="shared" si="16"/>
        <v>150</v>
      </c>
      <c r="S60" s="5"/>
      <c r="T60" s="5"/>
      <c r="U60" s="1"/>
      <c r="V60" s="1">
        <f t="shared" si="5"/>
        <v>8.6908759160777294</v>
      </c>
      <c r="W60" s="1">
        <f t="shared" si="6"/>
        <v>4.9210087159329667</v>
      </c>
      <c r="X60" s="1">
        <v>18.9056</v>
      </c>
      <c r="Y60" s="1">
        <v>19.088799999999999</v>
      </c>
      <c r="Z60" s="1">
        <v>36.587200000000003</v>
      </c>
      <c r="AA60" s="1">
        <v>34.901599999999988</v>
      </c>
      <c r="AB60" s="1">
        <v>26.912400000000002</v>
      </c>
      <c r="AC60" s="1">
        <v>24.250599999999999</v>
      </c>
      <c r="AD60" s="1"/>
      <c r="AE60" s="1">
        <f t="shared" si="7"/>
        <v>150</v>
      </c>
      <c r="AF60" s="1">
        <f t="shared" si="8"/>
        <v>0</v>
      </c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93</v>
      </c>
      <c r="B61" s="1" t="s">
        <v>35</v>
      </c>
      <c r="C61" s="1">
        <v>1.4E-2</v>
      </c>
      <c r="D61" s="1">
        <v>159.596</v>
      </c>
      <c r="E61" s="1">
        <v>93.524000000000001</v>
      </c>
      <c r="F61" s="1">
        <v>60.609000000000002</v>
      </c>
      <c r="G61" s="6">
        <v>1</v>
      </c>
      <c r="H61" s="1">
        <v>45</v>
      </c>
      <c r="I61" s="1" t="s">
        <v>33</v>
      </c>
      <c r="J61" s="1">
        <v>91.6</v>
      </c>
      <c r="K61" s="1">
        <f t="shared" si="11"/>
        <v>1.9240000000000066</v>
      </c>
      <c r="L61" s="1">
        <f t="shared" si="3"/>
        <v>93.524000000000001</v>
      </c>
      <c r="M61" s="1"/>
      <c r="N61" s="1"/>
      <c r="O61" s="1">
        <v>81.748800000000017</v>
      </c>
      <c r="P61" s="1">
        <f t="shared" si="4"/>
        <v>18.704799999999999</v>
      </c>
      <c r="Q61" s="5">
        <v>40</v>
      </c>
      <c r="R61" s="5">
        <f t="shared" si="16"/>
        <v>40</v>
      </c>
      <c r="S61" s="5"/>
      <c r="T61" s="5"/>
      <c r="U61" s="1"/>
      <c r="V61" s="1">
        <f t="shared" si="5"/>
        <v>9.7492515290192916</v>
      </c>
      <c r="W61" s="1">
        <f t="shared" si="6"/>
        <v>7.6107630127026233</v>
      </c>
      <c r="X61" s="1">
        <v>18.642800000000001</v>
      </c>
      <c r="Y61" s="1">
        <v>14.932399999999999</v>
      </c>
      <c r="Z61" s="1">
        <v>19.472799999999999</v>
      </c>
      <c r="AA61" s="1">
        <v>18.193999999999999</v>
      </c>
      <c r="AB61" s="1">
        <v>10.9002</v>
      </c>
      <c r="AC61" s="1">
        <v>8.8469999999999995</v>
      </c>
      <c r="AD61" s="1"/>
      <c r="AE61" s="1">
        <f t="shared" si="7"/>
        <v>40</v>
      </c>
      <c r="AF61" s="1">
        <f t="shared" si="8"/>
        <v>0</v>
      </c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94</v>
      </c>
      <c r="B62" s="1" t="s">
        <v>35</v>
      </c>
      <c r="C62" s="1">
        <v>87.052999999999997</v>
      </c>
      <c r="D62" s="1">
        <v>199.94900000000001</v>
      </c>
      <c r="E62" s="1">
        <v>48.07</v>
      </c>
      <c r="F62" s="1">
        <v>146.67400000000001</v>
      </c>
      <c r="G62" s="6">
        <v>1</v>
      </c>
      <c r="H62" s="1">
        <v>30</v>
      </c>
      <c r="I62" s="1" t="s">
        <v>33</v>
      </c>
      <c r="J62" s="1">
        <v>57.7</v>
      </c>
      <c r="K62" s="1">
        <f t="shared" si="11"/>
        <v>-9.6300000000000026</v>
      </c>
      <c r="L62" s="1">
        <f t="shared" si="3"/>
        <v>48.07</v>
      </c>
      <c r="M62" s="1"/>
      <c r="N62" s="1"/>
      <c r="O62" s="1">
        <v>128.48920000000001</v>
      </c>
      <c r="P62" s="1">
        <f t="shared" si="4"/>
        <v>9.6140000000000008</v>
      </c>
      <c r="Q62" s="5"/>
      <c r="R62" s="5">
        <f t="shared" si="16"/>
        <v>0</v>
      </c>
      <c r="S62" s="5"/>
      <c r="T62" s="5"/>
      <c r="U62" s="1"/>
      <c r="V62" s="1">
        <f t="shared" si="5"/>
        <v>28.621094237570208</v>
      </c>
      <c r="W62" s="1">
        <f t="shared" si="6"/>
        <v>28.621094237570208</v>
      </c>
      <c r="X62" s="1">
        <v>29.739599999999999</v>
      </c>
      <c r="Y62" s="1">
        <v>26.586400000000001</v>
      </c>
      <c r="Z62" s="1">
        <v>9.39</v>
      </c>
      <c r="AA62" s="1">
        <v>11.6732</v>
      </c>
      <c r="AB62" s="1">
        <v>21.805800000000001</v>
      </c>
      <c r="AC62" s="1">
        <v>20.958200000000001</v>
      </c>
      <c r="AD62" s="1"/>
      <c r="AE62" s="1">
        <f t="shared" si="7"/>
        <v>0</v>
      </c>
      <c r="AF62" s="1">
        <f t="shared" si="8"/>
        <v>0</v>
      </c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95</v>
      </c>
      <c r="B63" s="1" t="s">
        <v>35</v>
      </c>
      <c r="C63" s="1">
        <v>110.04600000000001</v>
      </c>
      <c r="D63" s="1">
        <v>896.60199999999998</v>
      </c>
      <c r="E63" s="1">
        <v>542.90700000000004</v>
      </c>
      <c r="F63" s="1">
        <v>361.37</v>
      </c>
      <c r="G63" s="6">
        <v>1</v>
      </c>
      <c r="H63" s="1">
        <v>45</v>
      </c>
      <c r="I63" s="1" t="s">
        <v>33</v>
      </c>
      <c r="J63" s="1">
        <v>548.21600000000001</v>
      </c>
      <c r="K63" s="1">
        <f t="shared" si="11"/>
        <v>-5.3089999999999691</v>
      </c>
      <c r="L63" s="1">
        <f t="shared" si="3"/>
        <v>441.39100000000002</v>
      </c>
      <c r="M63" s="1">
        <v>101.51600000000001</v>
      </c>
      <c r="N63" s="1"/>
      <c r="O63" s="1">
        <v>183.3010000000003</v>
      </c>
      <c r="P63" s="1">
        <f t="shared" si="4"/>
        <v>88.278199999999998</v>
      </c>
      <c r="Q63" s="5">
        <v>300</v>
      </c>
      <c r="R63" s="5">
        <f t="shared" si="16"/>
        <v>300</v>
      </c>
      <c r="S63" s="5"/>
      <c r="T63" s="5"/>
      <c r="U63" s="1"/>
      <c r="V63" s="1">
        <f t="shared" si="5"/>
        <v>9.5682852618200229</v>
      </c>
      <c r="W63" s="1">
        <f t="shared" si="6"/>
        <v>6.16993776492951</v>
      </c>
      <c r="X63" s="1">
        <v>83.214200000000005</v>
      </c>
      <c r="Y63" s="1">
        <v>80.136400000000009</v>
      </c>
      <c r="Z63" s="1">
        <v>85.55080000000001</v>
      </c>
      <c r="AA63" s="1">
        <v>86.524199999999993</v>
      </c>
      <c r="AB63" s="1">
        <v>71.262199999999993</v>
      </c>
      <c r="AC63" s="1">
        <v>76.767799999999994</v>
      </c>
      <c r="AD63" s="1"/>
      <c r="AE63" s="1">
        <f t="shared" si="7"/>
        <v>300</v>
      </c>
      <c r="AF63" s="1">
        <f t="shared" si="8"/>
        <v>0</v>
      </c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96</v>
      </c>
      <c r="B64" s="1" t="s">
        <v>35</v>
      </c>
      <c r="C64" s="1">
        <v>175.38900000000001</v>
      </c>
      <c r="D64" s="1">
        <v>589.62</v>
      </c>
      <c r="E64" s="1">
        <v>296.05200000000002</v>
      </c>
      <c r="F64" s="1">
        <v>301.42899999999997</v>
      </c>
      <c r="G64" s="6">
        <v>1</v>
      </c>
      <c r="H64" s="1">
        <v>45</v>
      </c>
      <c r="I64" s="1" t="s">
        <v>33</v>
      </c>
      <c r="J64" s="1">
        <v>315.91399999999999</v>
      </c>
      <c r="K64" s="1">
        <f t="shared" si="11"/>
        <v>-19.861999999999966</v>
      </c>
      <c r="L64" s="1">
        <f t="shared" si="3"/>
        <v>245.03800000000001</v>
      </c>
      <c r="M64" s="1">
        <v>51.014000000000003</v>
      </c>
      <c r="N64" s="1"/>
      <c r="O64" s="1">
        <v>113.7998</v>
      </c>
      <c r="P64" s="1">
        <f t="shared" si="4"/>
        <v>49.007600000000004</v>
      </c>
      <c r="Q64" s="5">
        <v>70</v>
      </c>
      <c r="R64" s="5">
        <f t="shared" si="16"/>
        <v>70</v>
      </c>
      <c r="S64" s="5"/>
      <c r="T64" s="5"/>
      <c r="U64" s="1"/>
      <c r="V64" s="1">
        <f t="shared" si="5"/>
        <v>9.9010928917147538</v>
      </c>
      <c r="W64" s="1">
        <f t="shared" si="6"/>
        <v>8.4727430031260447</v>
      </c>
      <c r="X64" s="1">
        <v>55.565800000000003</v>
      </c>
      <c r="Y64" s="1">
        <v>54.492199999999997</v>
      </c>
      <c r="Z64" s="1">
        <v>48.381</v>
      </c>
      <c r="AA64" s="1">
        <v>47.679000000000002</v>
      </c>
      <c r="AB64" s="1">
        <v>44.883000000000003</v>
      </c>
      <c r="AC64" s="1">
        <v>51.944000000000003</v>
      </c>
      <c r="AD64" s="1"/>
      <c r="AE64" s="1">
        <f t="shared" si="7"/>
        <v>70</v>
      </c>
      <c r="AF64" s="1">
        <f t="shared" si="8"/>
        <v>0</v>
      </c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97</v>
      </c>
      <c r="B65" s="1" t="s">
        <v>35</v>
      </c>
      <c r="C65" s="1">
        <v>65.716999999999999</v>
      </c>
      <c r="D65" s="1">
        <v>350.142</v>
      </c>
      <c r="E65" s="1">
        <v>178.03700000000001</v>
      </c>
      <c r="F65" s="1">
        <v>130.47800000000001</v>
      </c>
      <c r="G65" s="6">
        <v>1</v>
      </c>
      <c r="H65" s="1">
        <v>45</v>
      </c>
      <c r="I65" s="1" t="s">
        <v>33</v>
      </c>
      <c r="J65" s="1">
        <v>221.66399999999999</v>
      </c>
      <c r="K65" s="1">
        <f t="shared" si="11"/>
        <v>-43.626999999999981</v>
      </c>
      <c r="L65" s="1">
        <f t="shared" si="3"/>
        <v>143.57300000000001</v>
      </c>
      <c r="M65" s="1">
        <v>34.463999999999999</v>
      </c>
      <c r="N65" s="1"/>
      <c r="O65" s="1">
        <v>118.0443999999999</v>
      </c>
      <c r="P65" s="1">
        <f t="shared" si="4"/>
        <v>28.714600000000001</v>
      </c>
      <c r="Q65" s="5">
        <v>30</v>
      </c>
      <c r="R65" s="5">
        <f t="shared" si="16"/>
        <v>30</v>
      </c>
      <c r="S65" s="5"/>
      <c r="T65" s="5"/>
      <c r="U65" s="1"/>
      <c r="V65" s="1">
        <f t="shared" si="5"/>
        <v>9.6996789089870621</v>
      </c>
      <c r="W65" s="1">
        <f t="shared" si="6"/>
        <v>8.6549142248194251</v>
      </c>
      <c r="X65" s="1">
        <v>31.313600000000001</v>
      </c>
      <c r="Y65" s="1">
        <v>26.949000000000002</v>
      </c>
      <c r="Z65" s="1">
        <v>29.811799999999991</v>
      </c>
      <c r="AA65" s="1">
        <v>30.394600000000001</v>
      </c>
      <c r="AB65" s="1">
        <v>27.975999999999999</v>
      </c>
      <c r="AC65" s="1">
        <v>29.5932</v>
      </c>
      <c r="AD65" s="1"/>
      <c r="AE65" s="1">
        <f t="shared" si="7"/>
        <v>30</v>
      </c>
      <c r="AF65" s="1">
        <f t="shared" si="8"/>
        <v>0</v>
      </c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4" t="s">
        <v>98</v>
      </c>
      <c r="B66" s="14" t="s">
        <v>35</v>
      </c>
      <c r="C66" s="14"/>
      <c r="D66" s="14">
        <v>541.47500000000002</v>
      </c>
      <c r="E66" s="14">
        <v>556.26900000000001</v>
      </c>
      <c r="F66" s="14">
        <v>-14.794</v>
      </c>
      <c r="G66" s="15">
        <v>0</v>
      </c>
      <c r="H66" s="14" t="e">
        <v>#N/A</v>
      </c>
      <c r="I66" s="14" t="s">
        <v>65</v>
      </c>
      <c r="J66" s="14">
        <v>541.47500000000002</v>
      </c>
      <c r="K66" s="14">
        <f t="shared" si="11"/>
        <v>14.793999999999983</v>
      </c>
      <c r="L66" s="14">
        <f t="shared" si="3"/>
        <v>0</v>
      </c>
      <c r="M66" s="14">
        <v>556.26900000000001</v>
      </c>
      <c r="N66" s="14"/>
      <c r="O66" s="14"/>
      <c r="P66" s="14">
        <f t="shared" si="4"/>
        <v>0</v>
      </c>
      <c r="Q66" s="16"/>
      <c r="R66" s="16"/>
      <c r="S66" s="16"/>
      <c r="T66" s="16"/>
      <c r="U66" s="14"/>
      <c r="V66" s="14" t="e">
        <f t="shared" si="5"/>
        <v>#DIV/0!</v>
      </c>
      <c r="W66" s="14" t="e">
        <f t="shared" si="6"/>
        <v>#DIV/0!</v>
      </c>
      <c r="X66" s="14">
        <v>0</v>
      </c>
      <c r="Y66" s="14">
        <v>0</v>
      </c>
      <c r="Z66" s="14">
        <v>0</v>
      </c>
      <c r="AA66" s="14">
        <v>0</v>
      </c>
      <c r="AB66" s="14">
        <v>0</v>
      </c>
      <c r="AC66" s="14">
        <v>0</v>
      </c>
      <c r="AD66" s="14" t="s">
        <v>99</v>
      </c>
      <c r="AE66" s="14">
        <f t="shared" si="7"/>
        <v>0</v>
      </c>
      <c r="AF66" s="14">
        <f t="shared" si="8"/>
        <v>0</v>
      </c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4" t="s">
        <v>100</v>
      </c>
      <c r="B67" s="14" t="s">
        <v>35</v>
      </c>
      <c r="C67" s="14"/>
      <c r="D67" s="14">
        <v>228.29300000000001</v>
      </c>
      <c r="E67" s="14">
        <v>228.29300000000001</v>
      </c>
      <c r="F67" s="14"/>
      <c r="G67" s="15">
        <v>0</v>
      </c>
      <c r="H67" s="14" t="e">
        <v>#N/A</v>
      </c>
      <c r="I67" s="14" t="s">
        <v>65</v>
      </c>
      <c r="J67" s="14">
        <v>228.29300000000001</v>
      </c>
      <c r="K67" s="14">
        <f t="shared" ref="K67:K92" si="17">E67-J67</f>
        <v>0</v>
      </c>
      <c r="L67" s="14">
        <f t="shared" si="3"/>
        <v>0</v>
      </c>
      <c r="M67" s="14">
        <v>228.29300000000001</v>
      </c>
      <c r="N67" s="14"/>
      <c r="O67" s="14"/>
      <c r="P67" s="14">
        <f t="shared" si="4"/>
        <v>0</v>
      </c>
      <c r="Q67" s="16"/>
      <c r="R67" s="16"/>
      <c r="S67" s="16"/>
      <c r="T67" s="16"/>
      <c r="U67" s="14"/>
      <c r="V67" s="14" t="e">
        <f t="shared" si="5"/>
        <v>#DIV/0!</v>
      </c>
      <c r="W67" s="14" t="e">
        <f t="shared" si="6"/>
        <v>#DIV/0!</v>
      </c>
      <c r="X67" s="14">
        <v>0</v>
      </c>
      <c r="Y67" s="14">
        <v>0</v>
      </c>
      <c r="Z67" s="14">
        <v>0</v>
      </c>
      <c r="AA67" s="14">
        <v>0</v>
      </c>
      <c r="AB67" s="14">
        <v>0</v>
      </c>
      <c r="AC67" s="14">
        <v>0</v>
      </c>
      <c r="AD67" s="14"/>
      <c r="AE67" s="14">
        <f t="shared" si="7"/>
        <v>0</v>
      </c>
      <c r="AF67" s="14">
        <f t="shared" si="8"/>
        <v>0</v>
      </c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101</v>
      </c>
      <c r="B68" s="1" t="s">
        <v>32</v>
      </c>
      <c r="C68" s="1">
        <v>418</v>
      </c>
      <c r="D68" s="1">
        <v>306</v>
      </c>
      <c r="E68" s="1">
        <v>401</v>
      </c>
      <c r="F68" s="1">
        <v>251</v>
      </c>
      <c r="G68" s="6">
        <v>0.4</v>
      </c>
      <c r="H68" s="1">
        <v>45</v>
      </c>
      <c r="I68" s="1" t="s">
        <v>33</v>
      </c>
      <c r="J68" s="1">
        <v>407</v>
      </c>
      <c r="K68" s="1">
        <f t="shared" si="17"/>
        <v>-6</v>
      </c>
      <c r="L68" s="1">
        <f t="shared" ref="L68:L103" si="18">E68-M68</f>
        <v>401</v>
      </c>
      <c r="M68" s="1"/>
      <c r="N68" s="1"/>
      <c r="O68" s="1">
        <v>93.799999999999955</v>
      </c>
      <c r="P68" s="1">
        <f t="shared" ref="P68:P103" si="19">L68/5</f>
        <v>80.2</v>
      </c>
      <c r="Q68" s="5">
        <v>440</v>
      </c>
      <c r="R68" s="5">
        <f>Q68-S68</f>
        <v>440</v>
      </c>
      <c r="S68" s="5"/>
      <c r="T68" s="5"/>
      <c r="U68" s="1"/>
      <c r="V68" s="1">
        <f t="shared" ref="V68:V103" si="20">(F68+N68+O68+Q68)/P68</f>
        <v>9.785536159600996</v>
      </c>
      <c r="W68" s="1">
        <f t="shared" ref="W68:W103" si="21">(F68+N68+O68)/P68</f>
        <v>4.2992518703241887</v>
      </c>
      <c r="X68" s="1">
        <v>61.8</v>
      </c>
      <c r="Y68" s="1">
        <v>53.8</v>
      </c>
      <c r="Z68" s="1">
        <v>80.2</v>
      </c>
      <c r="AA68" s="1">
        <v>91.6</v>
      </c>
      <c r="AB68" s="1">
        <v>90.4</v>
      </c>
      <c r="AC68" s="1">
        <v>86.2</v>
      </c>
      <c r="AD68" s="1"/>
      <c r="AE68" s="1">
        <f t="shared" si="7"/>
        <v>176</v>
      </c>
      <c r="AF68" s="1">
        <f t="shared" si="8"/>
        <v>0</v>
      </c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7" t="s">
        <v>102</v>
      </c>
      <c r="B69" s="17" t="s">
        <v>32</v>
      </c>
      <c r="C69" s="17"/>
      <c r="D69" s="17"/>
      <c r="E69" s="17"/>
      <c r="F69" s="17"/>
      <c r="G69" s="18">
        <v>0</v>
      </c>
      <c r="H69" s="17">
        <v>50</v>
      </c>
      <c r="I69" s="17" t="s">
        <v>33</v>
      </c>
      <c r="J69" s="17"/>
      <c r="K69" s="17">
        <f t="shared" si="17"/>
        <v>0</v>
      </c>
      <c r="L69" s="17">
        <f t="shared" si="18"/>
        <v>0</v>
      </c>
      <c r="M69" s="17"/>
      <c r="N69" s="17"/>
      <c r="O69" s="17"/>
      <c r="P69" s="17">
        <f t="shared" si="19"/>
        <v>0</v>
      </c>
      <c r="Q69" s="19"/>
      <c r="R69" s="19"/>
      <c r="S69" s="19"/>
      <c r="T69" s="19"/>
      <c r="U69" s="17"/>
      <c r="V69" s="17" t="e">
        <f t="shared" si="20"/>
        <v>#DIV/0!</v>
      </c>
      <c r="W69" s="17" t="e">
        <f t="shared" si="21"/>
        <v>#DIV/0!</v>
      </c>
      <c r="X69" s="17">
        <v>0</v>
      </c>
      <c r="Y69" s="17">
        <v>0</v>
      </c>
      <c r="Z69" s="17">
        <v>0</v>
      </c>
      <c r="AA69" s="17">
        <v>0</v>
      </c>
      <c r="AB69" s="17">
        <v>0</v>
      </c>
      <c r="AC69" s="17">
        <v>0</v>
      </c>
      <c r="AD69" s="17" t="s">
        <v>36</v>
      </c>
      <c r="AE69" s="17">
        <f t="shared" si="7"/>
        <v>0</v>
      </c>
      <c r="AF69" s="17">
        <f t="shared" si="8"/>
        <v>0</v>
      </c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1" t="s">
        <v>103</v>
      </c>
      <c r="B70" s="1" t="s">
        <v>32</v>
      </c>
      <c r="C70" s="1">
        <v>330</v>
      </c>
      <c r="D70" s="1">
        <v>1344</v>
      </c>
      <c r="E70" s="1">
        <v>1083</v>
      </c>
      <c r="F70" s="1">
        <v>196</v>
      </c>
      <c r="G70" s="6">
        <v>0.4</v>
      </c>
      <c r="H70" s="1">
        <v>45</v>
      </c>
      <c r="I70" s="1" t="s">
        <v>33</v>
      </c>
      <c r="J70" s="1">
        <v>1079</v>
      </c>
      <c r="K70" s="1">
        <f t="shared" si="17"/>
        <v>4</v>
      </c>
      <c r="L70" s="1">
        <f t="shared" si="18"/>
        <v>543</v>
      </c>
      <c r="M70" s="1">
        <v>540</v>
      </c>
      <c r="N70" s="1"/>
      <c r="O70" s="1">
        <v>184</v>
      </c>
      <c r="P70" s="1">
        <f>L70/5</f>
        <v>108.6</v>
      </c>
      <c r="Q70" s="5">
        <v>560</v>
      </c>
      <c r="R70" s="5">
        <f>Q70-S70</f>
        <v>560</v>
      </c>
      <c r="S70" s="5"/>
      <c r="T70" s="5"/>
      <c r="U70" s="1"/>
      <c r="V70" s="1">
        <f>(F70+N70+O70+Q70)/P70</f>
        <v>8.6556169429097611</v>
      </c>
      <c r="W70" s="1">
        <f>(F70+N70+O70)/P70</f>
        <v>3.4990791896869249</v>
      </c>
      <c r="X70" s="1">
        <v>76</v>
      </c>
      <c r="Y70" s="1">
        <v>63</v>
      </c>
      <c r="Z70" s="1">
        <v>89.8</v>
      </c>
      <c r="AA70" s="1">
        <v>104.4</v>
      </c>
      <c r="AB70" s="1">
        <v>90.4</v>
      </c>
      <c r="AC70" s="1">
        <v>84.6</v>
      </c>
      <c r="AD70" s="1"/>
      <c r="AE70" s="1">
        <f t="shared" si="7"/>
        <v>224</v>
      </c>
      <c r="AF70" s="1">
        <f t="shared" si="8"/>
        <v>0</v>
      </c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7" t="s">
        <v>104</v>
      </c>
      <c r="B71" s="17" t="s">
        <v>35</v>
      </c>
      <c r="C71" s="17"/>
      <c r="D71" s="17">
        <v>344.82</v>
      </c>
      <c r="E71" s="17">
        <v>186.68600000000001</v>
      </c>
      <c r="F71" s="17"/>
      <c r="G71" s="18">
        <v>0</v>
      </c>
      <c r="H71" s="17">
        <v>45</v>
      </c>
      <c r="I71" s="17" t="s">
        <v>33</v>
      </c>
      <c r="J71" s="17">
        <v>186.68600000000001</v>
      </c>
      <c r="K71" s="17">
        <f t="shared" si="17"/>
        <v>0</v>
      </c>
      <c r="L71" s="17">
        <f t="shared" si="18"/>
        <v>0</v>
      </c>
      <c r="M71" s="17">
        <v>186.68600000000001</v>
      </c>
      <c r="N71" s="17"/>
      <c r="O71" s="17"/>
      <c r="P71" s="17">
        <f t="shared" si="19"/>
        <v>0</v>
      </c>
      <c r="Q71" s="19"/>
      <c r="R71" s="19"/>
      <c r="S71" s="19"/>
      <c r="T71" s="19"/>
      <c r="U71" s="17"/>
      <c r="V71" s="17" t="e">
        <f t="shared" si="20"/>
        <v>#DIV/0!</v>
      </c>
      <c r="W71" s="17" t="e">
        <f t="shared" si="21"/>
        <v>#DIV/0!</v>
      </c>
      <c r="X71" s="17">
        <v>0</v>
      </c>
      <c r="Y71" s="17">
        <v>0</v>
      </c>
      <c r="Z71" s="17">
        <v>0</v>
      </c>
      <c r="AA71" s="17">
        <v>0</v>
      </c>
      <c r="AB71" s="17">
        <v>0</v>
      </c>
      <c r="AC71" s="17">
        <v>0</v>
      </c>
      <c r="AD71" s="17" t="s">
        <v>36</v>
      </c>
      <c r="AE71" s="17">
        <f t="shared" ref="AE71:AE103" si="22">ROUND(R71*G71,0)</f>
        <v>0</v>
      </c>
      <c r="AF71" s="17">
        <f t="shared" ref="AF71:AF103" si="23">ROUND(S71*G71,0)</f>
        <v>0</v>
      </c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7" t="s">
        <v>105</v>
      </c>
      <c r="B72" s="17" t="s">
        <v>32</v>
      </c>
      <c r="C72" s="17"/>
      <c r="D72" s="17"/>
      <c r="E72" s="17"/>
      <c r="F72" s="17"/>
      <c r="G72" s="18">
        <v>0</v>
      </c>
      <c r="H72" s="17">
        <v>40</v>
      </c>
      <c r="I72" s="17" t="s">
        <v>33</v>
      </c>
      <c r="J72" s="17"/>
      <c r="K72" s="17">
        <f t="shared" si="17"/>
        <v>0</v>
      </c>
      <c r="L72" s="17">
        <f t="shared" si="18"/>
        <v>0</v>
      </c>
      <c r="M72" s="17"/>
      <c r="N72" s="17"/>
      <c r="O72" s="17"/>
      <c r="P72" s="17">
        <f t="shared" si="19"/>
        <v>0</v>
      </c>
      <c r="Q72" s="19"/>
      <c r="R72" s="19"/>
      <c r="S72" s="19"/>
      <c r="T72" s="19"/>
      <c r="U72" s="17"/>
      <c r="V72" s="17" t="e">
        <f t="shared" si="20"/>
        <v>#DIV/0!</v>
      </c>
      <c r="W72" s="17" t="e">
        <f t="shared" si="21"/>
        <v>#DIV/0!</v>
      </c>
      <c r="X72" s="17">
        <v>0</v>
      </c>
      <c r="Y72" s="17">
        <v>0</v>
      </c>
      <c r="Z72" s="17">
        <v>0</v>
      </c>
      <c r="AA72" s="17">
        <v>0</v>
      </c>
      <c r="AB72" s="17">
        <v>0</v>
      </c>
      <c r="AC72" s="17">
        <v>0</v>
      </c>
      <c r="AD72" s="17" t="s">
        <v>36</v>
      </c>
      <c r="AE72" s="17">
        <f t="shared" si="22"/>
        <v>0</v>
      </c>
      <c r="AF72" s="17">
        <f t="shared" si="23"/>
        <v>0</v>
      </c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106</v>
      </c>
      <c r="B73" s="1" t="s">
        <v>35</v>
      </c>
      <c r="C73" s="1">
        <v>91.486999999999995</v>
      </c>
      <c r="D73" s="1">
        <v>453.13099999999997</v>
      </c>
      <c r="E73" s="1">
        <v>209.345</v>
      </c>
      <c r="F73" s="1">
        <v>245.75899999999999</v>
      </c>
      <c r="G73" s="6">
        <v>1</v>
      </c>
      <c r="H73" s="1">
        <v>40</v>
      </c>
      <c r="I73" s="1" t="s">
        <v>33</v>
      </c>
      <c r="J73" s="1">
        <v>214.078</v>
      </c>
      <c r="K73" s="1">
        <f t="shared" si="17"/>
        <v>-4.7330000000000041</v>
      </c>
      <c r="L73" s="1">
        <f t="shared" si="18"/>
        <v>175.06700000000001</v>
      </c>
      <c r="M73" s="1">
        <v>34.277999999999999</v>
      </c>
      <c r="N73" s="1"/>
      <c r="O73" s="1">
        <v>73.350800000000049</v>
      </c>
      <c r="P73" s="1">
        <f t="shared" si="19"/>
        <v>35.013400000000004</v>
      </c>
      <c r="Q73" s="5">
        <v>30</v>
      </c>
      <c r="R73" s="5">
        <f t="shared" ref="R73:R75" si="24">Q73-S73</f>
        <v>30</v>
      </c>
      <c r="S73" s="5"/>
      <c r="T73" s="5"/>
      <c r="U73" s="1"/>
      <c r="V73" s="1">
        <f t="shared" si="20"/>
        <v>9.9707483420633256</v>
      </c>
      <c r="W73" s="1">
        <f t="shared" si="21"/>
        <v>9.1139335225942073</v>
      </c>
      <c r="X73" s="1">
        <v>41.129800000000003</v>
      </c>
      <c r="Y73" s="1">
        <v>41.5306</v>
      </c>
      <c r="Z73" s="1">
        <v>41.537999999999997</v>
      </c>
      <c r="AA73" s="1">
        <v>37.151000000000003</v>
      </c>
      <c r="AB73" s="1">
        <v>35.642000000000003</v>
      </c>
      <c r="AC73" s="1">
        <v>35.663600000000002</v>
      </c>
      <c r="AD73" s="1"/>
      <c r="AE73" s="1">
        <f t="shared" si="22"/>
        <v>30</v>
      </c>
      <c r="AF73" s="1">
        <f t="shared" si="23"/>
        <v>0</v>
      </c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107</v>
      </c>
      <c r="B74" s="1" t="s">
        <v>32</v>
      </c>
      <c r="C74" s="1">
        <v>133</v>
      </c>
      <c r="D74" s="1">
        <v>870</v>
      </c>
      <c r="E74" s="1">
        <v>562</v>
      </c>
      <c r="F74" s="1">
        <v>294</v>
      </c>
      <c r="G74" s="6">
        <v>0.4</v>
      </c>
      <c r="H74" s="1">
        <v>40</v>
      </c>
      <c r="I74" s="1" t="s">
        <v>33</v>
      </c>
      <c r="J74" s="1">
        <v>555</v>
      </c>
      <c r="K74" s="1">
        <f t="shared" si="17"/>
        <v>7</v>
      </c>
      <c r="L74" s="1">
        <f t="shared" si="18"/>
        <v>322</v>
      </c>
      <c r="M74" s="1">
        <v>240</v>
      </c>
      <c r="N74" s="1"/>
      <c r="O74" s="1">
        <v>128.8000000000001</v>
      </c>
      <c r="P74" s="1">
        <f t="shared" si="19"/>
        <v>64.400000000000006</v>
      </c>
      <c r="Q74" s="5">
        <v>200</v>
      </c>
      <c r="R74" s="5">
        <f t="shared" si="24"/>
        <v>200</v>
      </c>
      <c r="S74" s="5"/>
      <c r="T74" s="5"/>
      <c r="U74" s="1"/>
      <c r="V74" s="1">
        <f t="shared" si="20"/>
        <v>9.670807453416149</v>
      </c>
      <c r="W74" s="1">
        <f t="shared" si="21"/>
        <v>6.5652173913043486</v>
      </c>
      <c r="X74" s="1">
        <v>63.6</v>
      </c>
      <c r="Y74" s="1">
        <v>61</v>
      </c>
      <c r="Z74" s="1">
        <v>70.2</v>
      </c>
      <c r="AA74" s="1">
        <v>68.599999999999994</v>
      </c>
      <c r="AB74" s="1">
        <v>64.400000000000006</v>
      </c>
      <c r="AC74" s="1">
        <v>69.400000000000006</v>
      </c>
      <c r="AD74" s="1"/>
      <c r="AE74" s="1">
        <f t="shared" si="22"/>
        <v>80</v>
      </c>
      <c r="AF74" s="1">
        <f t="shared" si="23"/>
        <v>0</v>
      </c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108</v>
      </c>
      <c r="B75" s="1" t="s">
        <v>32</v>
      </c>
      <c r="C75" s="1">
        <v>200</v>
      </c>
      <c r="D75" s="1">
        <v>872</v>
      </c>
      <c r="E75" s="1">
        <v>419</v>
      </c>
      <c r="F75" s="1">
        <v>458</v>
      </c>
      <c r="G75" s="6">
        <v>0.4</v>
      </c>
      <c r="H75" s="1">
        <v>45</v>
      </c>
      <c r="I75" s="1" t="s">
        <v>33</v>
      </c>
      <c r="J75" s="1">
        <v>413</v>
      </c>
      <c r="K75" s="1">
        <f t="shared" si="17"/>
        <v>6</v>
      </c>
      <c r="L75" s="1">
        <f t="shared" si="18"/>
        <v>359</v>
      </c>
      <c r="M75" s="1">
        <v>60</v>
      </c>
      <c r="N75" s="1"/>
      <c r="O75" s="1"/>
      <c r="P75" s="1">
        <f t="shared" si="19"/>
        <v>71.8</v>
      </c>
      <c r="Q75" s="5">
        <v>250</v>
      </c>
      <c r="R75" s="5">
        <f t="shared" si="24"/>
        <v>250</v>
      </c>
      <c r="S75" s="5"/>
      <c r="T75" s="5"/>
      <c r="U75" s="1"/>
      <c r="V75" s="1">
        <f t="shared" si="20"/>
        <v>9.8607242339832872</v>
      </c>
      <c r="W75" s="1">
        <f t="shared" si="21"/>
        <v>6.3788300835654601</v>
      </c>
      <c r="X75" s="1">
        <v>51.8</v>
      </c>
      <c r="Y75" s="1">
        <v>52.4</v>
      </c>
      <c r="Z75" s="1">
        <v>91.6</v>
      </c>
      <c r="AA75" s="1">
        <v>92</v>
      </c>
      <c r="AB75" s="1">
        <v>73.400000000000006</v>
      </c>
      <c r="AC75" s="1">
        <v>73.400000000000006</v>
      </c>
      <c r="AD75" s="1"/>
      <c r="AE75" s="1">
        <f t="shared" si="22"/>
        <v>100</v>
      </c>
      <c r="AF75" s="1">
        <f t="shared" si="23"/>
        <v>0</v>
      </c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20" t="s">
        <v>109</v>
      </c>
      <c r="B76" s="17" t="s">
        <v>32</v>
      </c>
      <c r="C76" s="17"/>
      <c r="D76" s="17">
        <v>216</v>
      </c>
      <c r="E76" s="17">
        <v>96</v>
      </c>
      <c r="F76" s="17"/>
      <c r="G76" s="18">
        <v>0</v>
      </c>
      <c r="H76" s="17">
        <v>40</v>
      </c>
      <c r="I76" s="17" t="s">
        <v>33</v>
      </c>
      <c r="J76" s="17">
        <v>101</v>
      </c>
      <c r="K76" s="17">
        <f t="shared" si="17"/>
        <v>-5</v>
      </c>
      <c r="L76" s="17">
        <f t="shared" si="18"/>
        <v>0</v>
      </c>
      <c r="M76" s="17">
        <v>96</v>
      </c>
      <c r="N76" s="17"/>
      <c r="O76" s="17"/>
      <c r="P76" s="17">
        <f t="shared" si="19"/>
        <v>0</v>
      </c>
      <c r="Q76" s="19"/>
      <c r="R76" s="19"/>
      <c r="S76" s="19"/>
      <c r="T76" s="19"/>
      <c r="U76" s="17"/>
      <c r="V76" s="17" t="e">
        <f t="shared" si="20"/>
        <v>#DIV/0!</v>
      </c>
      <c r="W76" s="17" t="e">
        <f t="shared" si="21"/>
        <v>#DIV/0!</v>
      </c>
      <c r="X76" s="17">
        <v>0</v>
      </c>
      <c r="Y76" s="17">
        <v>0</v>
      </c>
      <c r="Z76" s="17">
        <v>0</v>
      </c>
      <c r="AA76" s="17">
        <v>0</v>
      </c>
      <c r="AB76" s="17">
        <v>0</v>
      </c>
      <c r="AC76" s="17">
        <v>0</v>
      </c>
      <c r="AD76" s="17" t="s">
        <v>36</v>
      </c>
      <c r="AE76" s="17">
        <f t="shared" si="22"/>
        <v>0</v>
      </c>
      <c r="AF76" s="17">
        <f t="shared" si="23"/>
        <v>0</v>
      </c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 t="s">
        <v>110</v>
      </c>
      <c r="B77" s="1" t="s">
        <v>32</v>
      </c>
      <c r="C77" s="1">
        <v>456</v>
      </c>
      <c r="D77" s="1">
        <v>1668</v>
      </c>
      <c r="E77" s="1">
        <v>1015</v>
      </c>
      <c r="F77" s="1">
        <v>416</v>
      </c>
      <c r="G77" s="6">
        <v>0.4</v>
      </c>
      <c r="H77" s="1">
        <v>40</v>
      </c>
      <c r="I77" s="1" t="s">
        <v>33</v>
      </c>
      <c r="J77" s="1">
        <v>1038</v>
      </c>
      <c r="K77" s="1">
        <f t="shared" si="17"/>
        <v>-23</v>
      </c>
      <c r="L77" s="1">
        <f t="shared" si="18"/>
        <v>655</v>
      </c>
      <c r="M77" s="1">
        <v>360</v>
      </c>
      <c r="N77" s="1"/>
      <c r="O77" s="1"/>
      <c r="P77" s="1">
        <f t="shared" si="19"/>
        <v>131</v>
      </c>
      <c r="Q77" s="5">
        <v>710</v>
      </c>
      <c r="R77" s="5">
        <f>Q77-S77</f>
        <v>710</v>
      </c>
      <c r="S77" s="5"/>
      <c r="T77" s="5"/>
      <c r="U77" s="1"/>
      <c r="V77" s="1">
        <f t="shared" si="20"/>
        <v>8.5954198473282446</v>
      </c>
      <c r="W77" s="1">
        <f t="shared" si="21"/>
        <v>3.1755725190839694</v>
      </c>
      <c r="X77" s="1">
        <v>84.8</v>
      </c>
      <c r="Y77" s="1">
        <v>72.400000000000006</v>
      </c>
      <c r="Z77" s="1">
        <v>123</v>
      </c>
      <c r="AA77" s="1">
        <v>134.4</v>
      </c>
      <c r="AB77" s="1">
        <v>115</v>
      </c>
      <c r="AC77" s="1">
        <v>116.2</v>
      </c>
      <c r="AD77" s="1"/>
      <c r="AE77" s="1">
        <f t="shared" si="22"/>
        <v>284</v>
      </c>
      <c r="AF77" s="1">
        <f t="shared" si="23"/>
        <v>0</v>
      </c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7" t="s">
        <v>111</v>
      </c>
      <c r="B78" s="17" t="s">
        <v>35</v>
      </c>
      <c r="C78" s="17"/>
      <c r="D78" s="17"/>
      <c r="E78" s="17"/>
      <c r="F78" s="17"/>
      <c r="G78" s="18">
        <v>0</v>
      </c>
      <c r="H78" s="17">
        <v>55</v>
      </c>
      <c r="I78" s="17" t="s">
        <v>33</v>
      </c>
      <c r="J78" s="17"/>
      <c r="K78" s="17">
        <f t="shared" si="17"/>
        <v>0</v>
      </c>
      <c r="L78" s="17">
        <f t="shared" si="18"/>
        <v>0</v>
      </c>
      <c r="M78" s="17"/>
      <c r="N78" s="17"/>
      <c r="O78" s="17"/>
      <c r="P78" s="17">
        <f t="shared" si="19"/>
        <v>0</v>
      </c>
      <c r="Q78" s="19"/>
      <c r="R78" s="19"/>
      <c r="S78" s="19"/>
      <c r="T78" s="19"/>
      <c r="U78" s="17"/>
      <c r="V78" s="17" t="e">
        <f t="shared" si="20"/>
        <v>#DIV/0!</v>
      </c>
      <c r="W78" s="17" t="e">
        <f t="shared" si="21"/>
        <v>#DIV/0!</v>
      </c>
      <c r="X78" s="17">
        <v>0</v>
      </c>
      <c r="Y78" s="17">
        <v>0</v>
      </c>
      <c r="Z78" s="17">
        <v>0</v>
      </c>
      <c r="AA78" s="17">
        <v>-0.14399999999999999</v>
      </c>
      <c r="AB78" s="17">
        <v>-0.14399999999999999</v>
      </c>
      <c r="AC78" s="17">
        <v>0</v>
      </c>
      <c r="AD78" s="17" t="s">
        <v>36</v>
      </c>
      <c r="AE78" s="17">
        <f t="shared" si="22"/>
        <v>0</v>
      </c>
      <c r="AF78" s="17">
        <f t="shared" si="23"/>
        <v>0</v>
      </c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 t="s">
        <v>112</v>
      </c>
      <c r="B79" s="1" t="s">
        <v>35</v>
      </c>
      <c r="C79" s="1">
        <v>106.313</v>
      </c>
      <c r="D79" s="1">
        <v>194.678</v>
      </c>
      <c r="E79" s="1">
        <v>96.643000000000001</v>
      </c>
      <c r="F79" s="1">
        <v>189.42</v>
      </c>
      <c r="G79" s="6">
        <v>1</v>
      </c>
      <c r="H79" s="1">
        <v>50</v>
      </c>
      <c r="I79" s="1" t="s">
        <v>33</v>
      </c>
      <c r="J79" s="1">
        <v>98.15</v>
      </c>
      <c r="K79" s="1">
        <f t="shared" si="17"/>
        <v>-1.507000000000005</v>
      </c>
      <c r="L79" s="1">
        <f t="shared" si="18"/>
        <v>96.643000000000001</v>
      </c>
      <c r="M79" s="1"/>
      <c r="N79" s="1"/>
      <c r="O79" s="1">
        <v>35.853600000000057</v>
      </c>
      <c r="P79" s="1">
        <f t="shared" si="19"/>
        <v>19.328600000000002</v>
      </c>
      <c r="Q79" s="5"/>
      <c r="R79" s="5">
        <f t="shared" ref="R79:R82" si="25">Q79-S79</f>
        <v>0</v>
      </c>
      <c r="S79" s="5"/>
      <c r="T79" s="5"/>
      <c r="U79" s="1"/>
      <c r="V79" s="1">
        <f t="shared" si="20"/>
        <v>11.654936208520018</v>
      </c>
      <c r="W79" s="1">
        <f t="shared" si="21"/>
        <v>11.654936208520018</v>
      </c>
      <c r="X79" s="1">
        <v>26.788599999999999</v>
      </c>
      <c r="Y79" s="1">
        <v>27.02</v>
      </c>
      <c r="Z79" s="1">
        <v>19.126799999999999</v>
      </c>
      <c r="AA79" s="1">
        <v>17.5138</v>
      </c>
      <c r="AB79" s="1">
        <v>25.026599999999998</v>
      </c>
      <c r="AC79" s="1">
        <v>24.486799999999999</v>
      </c>
      <c r="AD79" s="1"/>
      <c r="AE79" s="1">
        <f t="shared" si="22"/>
        <v>0</v>
      </c>
      <c r="AF79" s="1">
        <f t="shared" si="23"/>
        <v>0</v>
      </c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1" t="s">
        <v>113</v>
      </c>
      <c r="B80" s="1" t="s">
        <v>32</v>
      </c>
      <c r="C80" s="1">
        <v>180</v>
      </c>
      <c r="D80" s="1">
        <v>1212</v>
      </c>
      <c r="E80" s="1">
        <v>776</v>
      </c>
      <c r="F80" s="1">
        <v>357</v>
      </c>
      <c r="G80" s="6">
        <v>0.4</v>
      </c>
      <c r="H80" s="1">
        <v>40</v>
      </c>
      <c r="I80" s="1" t="s">
        <v>33</v>
      </c>
      <c r="J80" s="1">
        <v>772</v>
      </c>
      <c r="K80" s="1">
        <f t="shared" si="17"/>
        <v>4</v>
      </c>
      <c r="L80" s="1">
        <f t="shared" si="18"/>
        <v>416</v>
      </c>
      <c r="M80" s="1">
        <v>360</v>
      </c>
      <c r="N80" s="1"/>
      <c r="O80" s="1"/>
      <c r="P80" s="1">
        <f t="shared" si="19"/>
        <v>83.2</v>
      </c>
      <c r="Q80" s="5">
        <v>450</v>
      </c>
      <c r="R80" s="5">
        <f t="shared" si="25"/>
        <v>450</v>
      </c>
      <c r="S80" s="5"/>
      <c r="T80" s="5"/>
      <c r="U80" s="1"/>
      <c r="V80" s="1">
        <f t="shared" si="20"/>
        <v>9.6995192307692299</v>
      </c>
      <c r="W80" s="1">
        <f t="shared" si="21"/>
        <v>4.2908653846153841</v>
      </c>
      <c r="X80" s="1">
        <v>49.8</v>
      </c>
      <c r="Y80" s="1">
        <v>37.200000000000003</v>
      </c>
      <c r="Z80" s="1">
        <v>86.4</v>
      </c>
      <c r="AA80" s="1">
        <v>97</v>
      </c>
      <c r="AB80" s="1">
        <v>67.400000000000006</v>
      </c>
      <c r="AC80" s="1">
        <v>68.2</v>
      </c>
      <c r="AD80" s="1"/>
      <c r="AE80" s="1">
        <f t="shared" si="22"/>
        <v>180</v>
      </c>
      <c r="AF80" s="1">
        <f t="shared" si="23"/>
        <v>0</v>
      </c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1" t="s">
        <v>114</v>
      </c>
      <c r="B81" s="1" t="s">
        <v>32</v>
      </c>
      <c r="C81" s="1">
        <v>200</v>
      </c>
      <c r="D81" s="1">
        <v>1188</v>
      </c>
      <c r="E81" s="1">
        <v>822</v>
      </c>
      <c r="F81" s="1">
        <v>281</v>
      </c>
      <c r="G81" s="6">
        <v>0.4</v>
      </c>
      <c r="H81" s="1">
        <v>40</v>
      </c>
      <c r="I81" s="1" t="s">
        <v>33</v>
      </c>
      <c r="J81" s="1">
        <v>817</v>
      </c>
      <c r="K81" s="1">
        <f t="shared" si="17"/>
        <v>5</v>
      </c>
      <c r="L81" s="1">
        <f t="shared" si="18"/>
        <v>462</v>
      </c>
      <c r="M81" s="1">
        <v>360</v>
      </c>
      <c r="N81" s="1"/>
      <c r="O81" s="1"/>
      <c r="P81" s="1">
        <f t="shared" si="19"/>
        <v>92.4</v>
      </c>
      <c r="Q81" s="5">
        <v>530</v>
      </c>
      <c r="R81" s="5">
        <f t="shared" si="25"/>
        <v>530</v>
      </c>
      <c r="S81" s="5"/>
      <c r="T81" s="5"/>
      <c r="U81" s="1"/>
      <c r="V81" s="1">
        <f t="shared" si="20"/>
        <v>8.7770562770562766</v>
      </c>
      <c r="W81" s="1">
        <f t="shared" si="21"/>
        <v>3.0411255411255409</v>
      </c>
      <c r="X81" s="1">
        <v>51.4</v>
      </c>
      <c r="Y81" s="1">
        <v>52</v>
      </c>
      <c r="Z81" s="1">
        <v>83.4</v>
      </c>
      <c r="AA81" s="1">
        <v>81.8</v>
      </c>
      <c r="AB81" s="1">
        <v>67.599999999999994</v>
      </c>
      <c r="AC81" s="1">
        <v>64.2</v>
      </c>
      <c r="AD81" s="1"/>
      <c r="AE81" s="1">
        <f t="shared" si="22"/>
        <v>212</v>
      </c>
      <c r="AF81" s="1">
        <f t="shared" si="23"/>
        <v>0</v>
      </c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0" t="s">
        <v>115</v>
      </c>
      <c r="B82" s="1" t="s">
        <v>35</v>
      </c>
      <c r="C82" s="1">
        <v>39.856999999999999</v>
      </c>
      <c r="D82" s="1">
        <v>241.78100000000001</v>
      </c>
      <c r="E82" s="1">
        <v>125.92700000000001</v>
      </c>
      <c r="F82" s="1">
        <v>135.56399999999999</v>
      </c>
      <c r="G82" s="6">
        <v>1</v>
      </c>
      <c r="H82" s="1">
        <v>50</v>
      </c>
      <c r="I82" s="1" t="s">
        <v>33</v>
      </c>
      <c r="J82" s="1">
        <v>110.35</v>
      </c>
      <c r="K82" s="1">
        <f t="shared" si="17"/>
        <v>15.577000000000012</v>
      </c>
      <c r="L82" s="1">
        <f t="shared" si="18"/>
        <v>125.92700000000001</v>
      </c>
      <c r="M82" s="1"/>
      <c r="N82" s="1"/>
      <c r="O82" s="1">
        <v>9.8945999999999685</v>
      </c>
      <c r="P82" s="1">
        <f t="shared" ref="P82" si="26">L82/5</f>
        <v>25.185400000000001</v>
      </c>
      <c r="Q82" s="5">
        <v>100</v>
      </c>
      <c r="R82" s="5">
        <f t="shared" si="25"/>
        <v>100</v>
      </c>
      <c r="S82" s="5"/>
      <c r="T82" s="5"/>
      <c r="U82" s="1"/>
      <c r="V82" s="1">
        <f t="shared" ref="V82" si="27">(F82+N82+O82+Q82)/P82</f>
        <v>9.7460671658977009</v>
      </c>
      <c r="W82" s="1">
        <f t="shared" ref="W82" si="28">(F82+N82+O82)/P82</f>
        <v>5.775512797096729</v>
      </c>
      <c r="X82" s="1">
        <v>22.364599999999999</v>
      </c>
      <c r="Y82" s="1">
        <v>23.316400000000002</v>
      </c>
      <c r="Z82" s="1">
        <v>26.1206</v>
      </c>
      <c r="AA82" s="1">
        <v>25.0334</v>
      </c>
      <c r="AB82" s="1">
        <v>20.196999999999999</v>
      </c>
      <c r="AC82" s="1">
        <v>19.021000000000001</v>
      </c>
      <c r="AD82" s="1"/>
      <c r="AE82" s="1">
        <f t="shared" si="22"/>
        <v>100</v>
      </c>
      <c r="AF82" s="1">
        <f t="shared" si="23"/>
        <v>0</v>
      </c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7" t="s">
        <v>116</v>
      </c>
      <c r="B83" s="17" t="s">
        <v>32</v>
      </c>
      <c r="C83" s="17"/>
      <c r="D83" s="17"/>
      <c r="E83" s="17"/>
      <c r="F83" s="17"/>
      <c r="G83" s="18">
        <v>0</v>
      </c>
      <c r="H83" s="17">
        <v>50</v>
      </c>
      <c r="I83" s="17" t="s">
        <v>33</v>
      </c>
      <c r="J83" s="17"/>
      <c r="K83" s="17">
        <f t="shared" si="17"/>
        <v>0</v>
      </c>
      <c r="L83" s="17">
        <f t="shared" si="18"/>
        <v>0</v>
      </c>
      <c r="M83" s="17"/>
      <c r="N83" s="17"/>
      <c r="O83" s="17"/>
      <c r="P83" s="17">
        <f t="shared" si="19"/>
        <v>0</v>
      </c>
      <c r="Q83" s="19"/>
      <c r="R83" s="19"/>
      <c r="S83" s="19"/>
      <c r="T83" s="19"/>
      <c r="U83" s="17"/>
      <c r="V83" s="17" t="e">
        <f t="shared" si="20"/>
        <v>#DIV/0!</v>
      </c>
      <c r="W83" s="17" t="e">
        <f t="shared" si="21"/>
        <v>#DIV/0!</v>
      </c>
      <c r="X83" s="17">
        <v>0</v>
      </c>
      <c r="Y83" s="17">
        <v>0</v>
      </c>
      <c r="Z83" s="17">
        <v>0</v>
      </c>
      <c r="AA83" s="17">
        <v>0</v>
      </c>
      <c r="AB83" s="17">
        <v>0</v>
      </c>
      <c r="AC83" s="17">
        <v>0</v>
      </c>
      <c r="AD83" s="17" t="s">
        <v>36</v>
      </c>
      <c r="AE83" s="17">
        <f t="shared" si="22"/>
        <v>0</v>
      </c>
      <c r="AF83" s="17">
        <f t="shared" si="23"/>
        <v>0</v>
      </c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1" t="s">
        <v>117</v>
      </c>
      <c r="B84" s="1" t="s">
        <v>32</v>
      </c>
      <c r="C84" s="1">
        <v>484</v>
      </c>
      <c r="D84" s="1">
        <v>1344</v>
      </c>
      <c r="E84" s="1">
        <v>1301</v>
      </c>
      <c r="F84" s="1">
        <v>410</v>
      </c>
      <c r="G84" s="6">
        <v>0.4</v>
      </c>
      <c r="H84" s="1">
        <v>40</v>
      </c>
      <c r="I84" s="1" t="s">
        <v>33</v>
      </c>
      <c r="J84" s="1">
        <v>1289</v>
      </c>
      <c r="K84" s="1">
        <f t="shared" si="17"/>
        <v>12</v>
      </c>
      <c r="L84" s="1">
        <f t="shared" si="18"/>
        <v>701</v>
      </c>
      <c r="M84" s="1">
        <v>600</v>
      </c>
      <c r="N84" s="1"/>
      <c r="O84" s="1">
        <v>148</v>
      </c>
      <c r="P84" s="1">
        <f t="shared" ref="P84:P85" si="29">L84/5</f>
        <v>140.19999999999999</v>
      </c>
      <c r="Q84" s="5">
        <v>800</v>
      </c>
      <c r="R84" s="5">
        <f t="shared" ref="R84:R87" si="30">Q84-S84</f>
        <v>300</v>
      </c>
      <c r="S84" s="5">
        <v>500</v>
      </c>
      <c r="T84" s="5"/>
      <c r="U84" s="1"/>
      <c r="V84" s="1">
        <f t="shared" ref="V84:V85" si="31">(F84+N84+O84+Q84)/P84</f>
        <v>9.6861626248216837</v>
      </c>
      <c r="W84" s="1">
        <f t="shared" ref="W84:W85" si="32">(F84+N84+O84)/P84</f>
        <v>3.980028530670471</v>
      </c>
      <c r="X84" s="1">
        <v>102</v>
      </c>
      <c r="Y84" s="1">
        <v>75</v>
      </c>
      <c r="Z84" s="1">
        <v>121.2</v>
      </c>
      <c r="AA84" s="1">
        <v>148.6</v>
      </c>
      <c r="AB84" s="1">
        <v>121.8</v>
      </c>
      <c r="AC84" s="1">
        <v>120.8</v>
      </c>
      <c r="AD84" s="1"/>
      <c r="AE84" s="1">
        <f t="shared" si="22"/>
        <v>120</v>
      </c>
      <c r="AF84" s="1">
        <f t="shared" si="23"/>
        <v>200</v>
      </c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1" t="s">
        <v>118</v>
      </c>
      <c r="B85" s="1" t="s">
        <v>32</v>
      </c>
      <c r="C85" s="1">
        <v>339</v>
      </c>
      <c r="D85" s="1">
        <v>1786</v>
      </c>
      <c r="E85" s="1">
        <v>1211</v>
      </c>
      <c r="F85" s="1">
        <v>418</v>
      </c>
      <c r="G85" s="6">
        <v>0.4</v>
      </c>
      <c r="H85" s="1">
        <v>40</v>
      </c>
      <c r="I85" s="1" t="s">
        <v>33</v>
      </c>
      <c r="J85" s="1">
        <v>1249</v>
      </c>
      <c r="K85" s="1">
        <f t="shared" si="17"/>
        <v>-38</v>
      </c>
      <c r="L85" s="1">
        <f t="shared" si="18"/>
        <v>611</v>
      </c>
      <c r="M85" s="1">
        <v>600</v>
      </c>
      <c r="N85" s="1"/>
      <c r="O85" s="1"/>
      <c r="P85" s="1">
        <f t="shared" si="29"/>
        <v>122.2</v>
      </c>
      <c r="Q85" s="5">
        <v>650</v>
      </c>
      <c r="R85" s="5">
        <f t="shared" si="30"/>
        <v>650</v>
      </c>
      <c r="S85" s="5"/>
      <c r="T85" s="5"/>
      <c r="U85" s="1"/>
      <c r="V85" s="1">
        <f t="shared" si="31"/>
        <v>8.7397708674304422</v>
      </c>
      <c r="W85" s="1">
        <f t="shared" si="32"/>
        <v>3.4206219312602291</v>
      </c>
      <c r="X85" s="1">
        <v>77.400000000000006</v>
      </c>
      <c r="Y85" s="1">
        <v>77</v>
      </c>
      <c r="Z85" s="1">
        <v>115.8</v>
      </c>
      <c r="AA85" s="1">
        <v>113.4</v>
      </c>
      <c r="AB85" s="1">
        <v>99.8</v>
      </c>
      <c r="AC85" s="1">
        <v>105</v>
      </c>
      <c r="AD85" s="1"/>
      <c r="AE85" s="1">
        <f t="shared" si="22"/>
        <v>260</v>
      </c>
      <c r="AF85" s="1">
        <f t="shared" si="23"/>
        <v>0</v>
      </c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1" t="s">
        <v>119</v>
      </c>
      <c r="B86" s="1" t="s">
        <v>35</v>
      </c>
      <c r="C86" s="1">
        <v>161.43799999999999</v>
      </c>
      <c r="D86" s="1">
        <v>604.71299999999997</v>
      </c>
      <c r="E86" s="1">
        <v>471.13</v>
      </c>
      <c r="F86" s="1">
        <v>191.321</v>
      </c>
      <c r="G86" s="6">
        <v>1</v>
      </c>
      <c r="H86" s="1">
        <v>40</v>
      </c>
      <c r="I86" s="1" t="s">
        <v>33</v>
      </c>
      <c r="J86" s="1">
        <v>466.64499999999998</v>
      </c>
      <c r="K86" s="1">
        <f t="shared" si="17"/>
        <v>4.4850000000000136</v>
      </c>
      <c r="L86" s="1">
        <f t="shared" si="18"/>
        <v>168.28499999999997</v>
      </c>
      <c r="M86" s="1">
        <v>302.84500000000003</v>
      </c>
      <c r="N86" s="1"/>
      <c r="O86" s="1">
        <v>75.923199999999895</v>
      </c>
      <c r="P86" s="1">
        <f t="shared" si="19"/>
        <v>33.656999999999996</v>
      </c>
      <c r="Q86" s="5">
        <v>60</v>
      </c>
      <c r="R86" s="5">
        <f t="shared" si="30"/>
        <v>60</v>
      </c>
      <c r="S86" s="5"/>
      <c r="T86" s="5"/>
      <c r="U86" s="1"/>
      <c r="V86" s="1">
        <f t="shared" si="20"/>
        <v>9.722916480969781</v>
      </c>
      <c r="W86" s="1">
        <f t="shared" si="21"/>
        <v>7.9402264016400714</v>
      </c>
      <c r="X86" s="1">
        <v>37.381399999999999</v>
      </c>
      <c r="Y86" s="1">
        <v>35.431199999999997</v>
      </c>
      <c r="Z86" s="1">
        <v>33.1678</v>
      </c>
      <c r="AA86" s="1">
        <v>34.493600000000001</v>
      </c>
      <c r="AB86" s="1">
        <v>39.618399999999987</v>
      </c>
      <c r="AC86" s="1">
        <v>38.475199999999987</v>
      </c>
      <c r="AD86" s="1"/>
      <c r="AE86" s="1">
        <f t="shared" si="22"/>
        <v>60</v>
      </c>
      <c r="AF86" s="1">
        <f t="shared" si="23"/>
        <v>0</v>
      </c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1" t="s">
        <v>120</v>
      </c>
      <c r="B87" s="1" t="s">
        <v>35</v>
      </c>
      <c r="C87" s="1">
        <v>134.30799999999999</v>
      </c>
      <c r="D87" s="1">
        <v>354.92200000000003</v>
      </c>
      <c r="E87" s="1">
        <v>260.70999999999998</v>
      </c>
      <c r="F87" s="1">
        <v>138.78700000000001</v>
      </c>
      <c r="G87" s="6">
        <v>1</v>
      </c>
      <c r="H87" s="1">
        <v>40</v>
      </c>
      <c r="I87" s="1" t="s">
        <v>33</v>
      </c>
      <c r="J87" s="1">
        <v>254.57400000000001</v>
      </c>
      <c r="K87" s="1">
        <f t="shared" si="17"/>
        <v>6.1359999999999673</v>
      </c>
      <c r="L87" s="1">
        <f t="shared" si="18"/>
        <v>135.03599999999997</v>
      </c>
      <c r="M87" s="1">
        <v>125.67400000000001</v>
      </c>
      <c r="N87" s="1"/>
      <c r="O87" s="1">
        <v>54.819600000000072</v>
      </c>
      <c r="P87" s="1">
        <f t="shared" ref="P87" si="33">L87/5</f>
        <v>27.007199999999994</v>
      </c>
      <c r="Q87" s="5">
        <v>70</v>
      </c>
      <c r="R87" s="5">
        <f t="shared" si="30"/>
        <v>70</v>
      </c>
      <c r="S87" s="5"/>
      <c r="T87" s="5"/>
      <c r="U87" s="1"/>
      <c r="V87" s="1">
        <f t="shared" ref="V87" si="34">(F87+N87+O87+Q87)/P87</f>
        <v>9.7606045795195406</v>
      </c>
      <c r="W87" s="1">
        <f t="shared" ref="W87" si="35">(F87+N87+O87)/P87</f>
        <v>7.1687031606386489</v>
      </c>
      <c r="X87" s="1">
        <v>27.674399999999999</v>
      </c>
      <c r="Y87" s="1">
        <v>26.4938</v>
      </c>
      <c r="Z87" s="1">
        <v>25.1632</v>
      </c>
      <c r="AA87" s="1">
        <v>26.308199999999989</v>
      </c>
      <c r="AB87" s="1">
        <v>30.731200000000001</v>
      </c>
      <c r="AC87" s="1">
        <v>29.38280000000001</v>
      </c>
      <c r="AD87" s="1"/>
      <c r="AE87" s="1">
        <f t="shared" si="22"/>
        <v>70</v>
      </c>
      <c r="AF87" s="1">
        <f t="shared" si="23"/>
        <v>0</v>
      </c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7" t="s">
        <v>121</v>
      </c>
      <c r="B88" s="17" t="s">
        <v>32</v>
      </c>
      <c r="C88" s="17"/>
      <c r="D88" s="17"/>
      <c r="E88" s="17"/>
      <c r="F88" s="17"/>
      <c r="G88" s="18">
        <v>0</v>
      </c>
      <c r="H88" s="17">
        <v>45</v>
      </c>
      <c r="I88" s="17" t="s">
        <v>33</v>
      </c>
      <c r="J88" s="17"/>
      <c r="K88" s="17">
        <f t="shared" si="17"/>
        <v>0</v>
      </c>
      <c r="L88" s="17">
        <f t="shared" si="18"/>
        <v>0</v>
      </c>
      <c r="M88" s="17"/>
      <c r="N88" s="17"/>
      <c r="O88" s="17"/>
      <c r="P88" s="17">
        <f t="shared" si="19"/>
        <v>0</v>
      </c>
      <c r="Q88" s="19"/>
      <c r="R88" s="19"/>
      <c r="S88" s="19"/>
      <c r="T88" s="19"/>
      <c r="U88" s="17"/>
      <c r="V88" s="17" t="e">
        <f t="shared" si="20"/>
        <v>#DIV/0!</v>
      </c>
      <c r="W88" s="17" t="e">
        <f t="shared" si="21"/>
        <v>#DIV/0!</v>
      </c>
      <c r="X88" s="17">
        <v>0</v>
      </c>
      <c r="Y88" s="17">
        <v>0</v>
      </c>
      <c r="Z88" s="17">
        <v>0</v>
      </c>
      <c r="AA88" s="17">
        <v>0</v>
      </c>
      <c r="AB88" s="17">
        <v>0</v>
      </c>
      <c r="AC88" s="17">
        <v>0</v>
      </c>
      <c r="AD88" s="17" t="s">
        <v>36</v>
      </c>
      <c r="AE88" s="17">
        <f t="shared" si="22"/>
        <v>0</v>
      </c>
      <c r="AF88" s="17">
        <f t="shared" si="23"/>
        <v>0</v>
      </c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7" t="s">
        <v>122</v>
      </c>
      <c r="B89" s="17" t="s">
        <v>35</v>
      </c>
      <c r="C89" s="17"/>
      <c r="D89" s="17"/>
      <c r="E89" s="17"/>
      <c r="F89" s="17"/>
      <c r="G89" s="18">
        <v>0</v>
      </c>
      <c r="H89" s="17">
        <v>40</v>
      </c>
      <c r="I89" s="17" t="s">
        <v>33</v>
      </c>
      <c r="J89" s="17"/>
      <c r="K89" s="17">
        <f t="shared" si="17"/>
        <v>0</v>
      </c>
      <c r="L89" s="17">
        <f t="shared" si="18"/>
        <v>0</v>
      </c>
      <c r="M89" s="17"/>
      <c r="N89" s="17"/>
      <c r="O89" s="17"/>
      <c r="P89" s="17">
        <f t="shared" si="19"/>
        <v>0</v>
      </c>
      <c r="Q89" s="19"/>
      <c r="R89" s="19"/>
      <c r="S89" s="19"/>
      <c r="T89" s="19"/>
      <c r="U89" s="17"/>
      <c r="V89" s="17" t="e">
        <f t="shared" si="20"/>
        <v>#DIV/0!</v>
      </c>
      <c r="W89" s="17" t="e">
        <f t="shared" si="21"/>
        <v>#DIV/0!</v>
      </c>
      <c r="X89" s="17">
        <v>0</v>
      </c>
      <c r="Y89" s="17">
        <v>0</v>
      </c>
      <c r="Z89" s="17">
        <v>0</v>
      </c>
      <c r="AA89" s="17">
        <v>0</v>
      </c>
      <c r="AB89" s="17">
        <v>0</v>
      </c>
      <c r="AC89" s="17">
        <v>0</v>
      </c>
      <c r="AD89" s="17" t="s">
        <v>36</v>
      </c>
      <c r="AE89" s="17">
        <f t="shared" si="22"/>
        <v>0</v>
      </c>
      <c r="AF89" s="17">
        <f t="shared" si="23"/>
        <v>0</v>
      </c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1" t="s">
        <v>123</v>
      </c>
      <c r="B90" s="1" t="s">
        <v>35</v>
      </c>
      <c r="C90" s="1">
        <v>63.470999999999997</v>
      </c>
      <c r="D90" s="1">
        <v>195.60300000000001</v>
      </c>
      <c r="E90" s="1">
        <v>142.57400000000001</v>
      </c>
      <c r="F90" s="1">
        <v>93.966999999999999</v>
      </c>
      <c r="G90" s="6">
        <v>1</v>
      </c>
      <c r="H90" s="1">
        <v>30</v>
      </c>
      <c r="I90" s="1" t="s">
        <v>33</v>
      </c>
      <c r="J90" s="1">
        <v>138.19999999999999</v>
      </c>
      <c r="K90" s="1">
        <f t="shared" si="17"/>
        <v>4.3740000000000236</v>
      </c>
      <c r="L90" s="1">
        <f t="shared" si="18"/>
        <v>142.57400000000001</v>
      </c>
      <c r="M90" s="1"/>
      <c r="N90" s="1"/>
      <c r="O90" s="1"/>
      <c r="P90" s="1">
        <f t="shared" si="19"/>
        <v>28.514800000000001</v>
      </c>
      <c r="Q90" s="5">
        <v>130</v>
      </c>
      <c r="R90" s="5">
        <f>Q90-S90</f>
        <v>130</v>
      </c>
      <c r="S90" s="5"/>
      <c r="T90" s="5"/>
      <c r="U90" s="1"/>
      <c r="V90" s="1">
        <f t="shared" si="20"/>
        <v>7.8544124454669149</v>
      </c>
      <c r="W90" s="1">
        <f t="shared" si="21"/>
        <v>3.2953764360963427</v>
      </c>
      <c r="X90" s="1">
        <v>9.9310000000000009</v>
      </c>
      <c r="Y90" s="1">
        <v>7.6562000000000001</v>
      </c>
      <c r="Z90" s="1">
        <v>23.2516</v>
      </c>
      <c r="AA90" s="1">
        <v>24.401199999999999</v>
      </c>
      <c r="AB90" s="1">
        <v>18.327400000000001</v>
      </c>
      <c r="AC90" s="1">
        <v>14.8918</v>
      </c>
      <c r="AD90" s="1"/>
      <c r="AE90" s="1">
        <f t="shared" si="22"/>
        <v>130</v>
      </c>
      <c r="AF90" s="1">
        <f t="shared" si="23"/>
        <v>0</v>
      </c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7" t="s">
        <v>124</v>
      </c>
      <c r="B91" s="17" t="s">
        <v>32</v>
      </c>
      <c r="C91" s="17"/>
      <c r="D91" s="17"/>
      <c r="E91" s="17"/>
      <c r="F91" s="17"/>
      <c r="G91" s="18">
        <v>0</v>
      </c>
      <c r="H91" s="17">
        <v>50</v>
      </c>
      <c r="I91" s="17" t="s">
        <v>33</v>
      </c>
      <c r="J91" s="17"/>
      <c r="K91" s="17">
        <f t="shared" si="17"/>
        <v>0</v>
      </c>
      <c r="L91" s="17">
        <f t="shared" si="18"/>
        <v>0</v>
      </c>
      <c r="M91" s="17"/>
      <c r="N91" s="17"/>
      <c r="O91" s="17"/>
      <c r="P91" s="17">
        <f t="shared" si="19"/>
        <v>0</v>
      </c>
      <c r="Q91" s="19"/>
      <c r="R91" s="19"/>
      <c r="S91" s="19"/>
      <c r="T91" s="19"/>
      <c r="U91" s="17"/>
      <c r="V91" s="17" t="e">
        <f t="shared" si="20"/>
        <v>#DIV/0!</v>
      </c>
      <c r="W91" s="17" t="e">
        <f t="shared" si="21"/>
        <v>#DIV/0!</v>
      </c>
      <c r="X91" s="17">
        <v>0</v>
      </c>
      <c r="Y91" s="17">
        <v>0</v>
      </c>
      <c r="Z91" s="17">
        <v>0</v>
      </c>
      <c r="AA91" s="17">
        <v>0</v>
      </c>
      <c r="AB91" s="17">
        <v>0</v>
      </c>
      <c r="AC91" s="17">
        <v>0</v>
      </c>
      <c r="AD91" s="17" t="s">
        <v>36</v>
      </c>
      <c r="AE91" s="17">
        <f t="shared" si="22"/>
        <v>0</v>
      </c>
      <c r="AF91" s="17">
        <f t="shared" si="23"/>
        <v>0</v>
      </c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7" t="s">
        <v>125</v>
      </c>
      <c r="B92" s="17" t="s">
        <v>35</v>
      </c>
      <c r="C92" s="17"/>
      <c r="D92" s="17"/>
      <c r="E92" s="17"/>
      <c r="F92" s="17"/>
      <c r="G92" s="18">
        <v>0</v>
      </c>
      <c r="H92" s="17">
        <v>50</v>
      </c>
      <c r="I92" s="17" t="s">
        <v>33</v>
      </c>
      <c r="J92" s="17"/>
      <c r="K92" s="17">
        <f t="shared" si="17"/>
        <v>0</v>
      </c>
      <c r="L92" s="17">
        <f t="shared" si="18"/>
        <v>0</v>
      </c>
      <c r="M92" s="17"/>
      <c r="N92" s="17"/>
      <c r="O92" s="17"/>
      <c r="P92" s="17">
        <f t="shared" si="19"/>
        <v>0</v>
      </c>
      <c r="Q92" s="19"/>
      <c r="R92" s="19"/>
      <c r="S92" s="19"/>
      <c r="T92" s="19"/>
      <c r="U92" s="17"/>
      <c r="V92" s="17" t="e">
        <f t="shared" si="20"/>
        <v>#DIV/0!</v>
      </c>
      <c r="W92" s="17" t="e">
        <f t="shared" si="21"/>
        <v>#DIV/0!</v>
      </c>
      <c r="X92" s="17">
        <v>0</v>
      </c>
      <c r="Y92" s="17">
        <v>0</v>
      </c>
      <c r="Z92" s="17">
        <v>0</v>
      </c>
      <c r="AA92" s="17">
        <v>0</v>
      </c>
      <c r="AB92" s="17">
        <v>0</v>
      </c>
      <c r="AC92" s="17">
        <v>0</v>
      </c>
      <c r="AD92" s="17" t="s">
        <v>36</v>
      </c>
      <c r="AE92" s="17">
        <f t="shared" si="22"/>
        <v>0</v>
      </c>
      <c r="AF92" s="17">
        <f t="shared" si="23"/>
        <v>0</v>
      </c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7" t="s">
        <v>126</v>
      </c>
      <c r="B93" s="17" t="s">
        <v>32</v>
      </c>
      <c r="C93" s="17"/>
      <c r="D93" s="17"/>
      <c r="E93" s="17"/>
      <c r="F93" s="17"/>
      <c r="G93" s="18">
        <v>0</v>
      </c>
      <c r="H93" s="17">
        <v>50</v>
      </c>
      <c r="I93" s="17" t="s">
        <v>33</v>
      </c>
      <c r="J93" s="17"/>
      <c r="K93" s="17">
        <f t="shared" ref="K93:K103" si="36">E93-J93</f>
        <v>0</v>
      </c>
      <c r="L93" s="17">
        <f t="shared" si="18"/>
        <v>0</v>
      </c>
      <c r="M93" s="17"/>
      <c r="N93" s="17"/>
      <c r="O93" s="17"/>
      <c r="P93" s="17">
        <f t="shared" si="19"/>
        <v>0</v>
      </c>
      <c r="Q93" s="19"/>
      <c r="R93" s="19"/>
      <c r="S93" s="19"/>
      <c r="T93" s="19"/>
      <c r="U93" s="17"/>
      <c r="V93" s="17" t="e">
        <f t="shared" si="20"/>
        <v>#DIV/0!</v>
      </c>
      <c r="W93" s="17" t="e">
        <f t="shared" si="21"/>
        <v>#DIV/0!</v>
      </c>
      <c r="X93" s="17">
        <v>0</v>
      </c>
      <c r="Y93" s="17">
        <v>0</v>
      </c>
      <c r="Z93" s="17">
        <v>0</v>
      </c>
      <c r="AA93" s="17">
        <v>0</v>
      </c>
      <c r="AB93" s="17">
        <v>0</v>
      </c>
      <c r="AC93" s="17">
        <v>0</v>
      </c>
      <c r="AD93" s="17" t="s">
        <v>36</v>
      </c>
      <c r="AE93" s="17">
        <f t="shared" si="22"/>
        <v>0</v>
      </c>
      <c r="AF93" s="17">
        <f t="shared" si="23"/>
        <v>0</v>
      </c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7" t="s">
        <v>127</v>
      </c>
      <c r="B94" s="17" t="s">
        <v>32</v>
      </c>
      <c r="C94" s="17"/>
      <c r="D94" s="17"/>
      <c r="E94" s="17"/>
      <c r="F94" s="17"/>
      <c r="G94" s="18">
        <v>0</v>
      </c>
      <c r="H94" s="17">
        <v>55</v>
      </c>
      <c r="I94" s="17" t="s">
        <v>33</v>
      </c>
      <c r="J94" s="17"/>
      <c r="K94" s="17">
        <f t="shared" si="36"/>
        <v>0</v>
      </c>
      <c r="L94" s="17">
        <f t="shared" si="18"/>
        <v>0</v>
      </c>
      <c r="M94" s="17"/>
      <c r="N94" s="17"/>
      <c r="O94" s="17"/>
      <c r="P94" s="17">
        <f t="shared" si="19"/>
        <v>0</v>
      </c>
      <c r="Q94" s="19"/>
      <c r="R94" s="19"/>
      <c r="S94" s="19"/>
      <c r="T94" s="19"/>
      <c r="U94" s="17"/>
      <c r="V94" s="17" t="e">
        <f t="shared" si="20"/>
        <v>#DIV/0!</v>
      </c>
      <c r="W94" s="17" t="e">
        <f t="shared" si="21"/>
        <v>#DIV/0!</v>
      </c>
      <c r="X94" s="17">
        <v>0</v>
      </c>
      <c r="Y94" s="17">
        <v>0</v>
      </c>
      <c r="Z94" s="17">
        <v>0</v>
      </c>
      <c r="AA94" s="17">
        <v>0</v>
      </c>
      <c r="AB94" s="17">
        <v>0</v>
      </c>
      <c r="AC94" s="17">
        <v>0</v>
      </c>
      <c r="AD94" s="17" t="s">
        <v>36</v>
      </c>
      <c r="AE94" s="17">
        <f t="shared" si="22"/>
        <v>0</v>
      </c>
      <c r="AF94" s="17">
        <f t="shared" si="23"/>
        <v>0</v>
      </c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7" t="s">
        <v>128</v>
      </c>
      <c r="B95" s="17" t="s">
        <v>32</v>
      </c>
      <c r="C95" s="17"/>
      <c r="D95" s="17"/>
      <c r="E95" s="17"/>
      <c r="F95" s="17"/>
      <c r="G95" s="18">
        <v>0</v>
      </c>
      <c r="H95" s="17">
        <v>50</v>
      </c>
      <c r="I95" s="17" t="s">
        <v>33</v>
      </c>
      <c r="J95" s="17"/>
      <c r="K95" s="17">
        <f t="shared" si="36"/>
        <v>0</v>
      </c>
      <c r="L95" s="17">
        <f t="shared" si="18"/>
        <v>0</v>
      </c>
      <c r="M95" s="17"/>
      <c r="N95" s="17"/>
      <c r="O95" s="17"/>
      <c r="P95" s="17">
        <f t="shared" si="19"/>
        <v>0</v>
      </c>
      <c r="Q95" s="19"/>
      <c r="R95" s="19"/>
      <c r="S95" s="19"/>
      <c r="T95" s="19"/>
      <c r="U95" s="17"/>
      <c r="V95" s="17" t="e">
        <f t="shared" si="20"/>
        <v>#DIV/0!</v>
      </c>
      <c r="W95" s="17" t="e">
        <f t="shared" si="21"/>
        <v>#DIV/0!</v>
      </c>
      <c r="X95" s="17">
        <v>0</v>
      </c>
      <c r="Y95" s="17">
        <v>0</v>
      </c>
      <c r="Z95" s="17">
        <v>0</v>
      </c>
      <c r="AA95" s="17">
        <v>0</v>
      </c>
      <c r="AB95" s="17">
        <v>0</v>
      </c>
      <c r="AC95" s="17">
        <v>0</v>
      </c>
      <c r="AD95" s="17" t="s">
        <v>36</v>
      </c>
      <c r="AE95" s="17">
        <f t="shared" si="22"/>
        <v>0</v>
      </c>
      <c r="AF95" s="17">
        <f t="shared" si="23"/>
        <v>0</v>
      </c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7" t="s">
        <v>129</v>
      </c>
      <c r="B96" s="17" t="s">
        <v>32</v>
      </c>
      <c r="C96" s="17"/>
      <c r="D96" s="17"/>
      <c r="E96" s="17"/>
      <c r="F96" s="17"/>
      <c r="G96" s="18">
        <v>0</v>
      </c>
      <c r="H96" s="17">
        <v>55</v>
      </c>
      <c r="I96" s="17" t="s">
        <v>33</v>
      </c>
      <c r="J96" s="17"/>
      <c r="K96" s="17">
        <f t="shared" si="36"/>
        <v>0</v>
      </c>
      <c r="L96" s="17">
        <f t="shared" si="18"/>
        <v>0</v>
      </c>
      <c r="M96" s="17"/>
      <c r="N96" s="17"/>
      <c r="O96" s="17"/>
      <c r="P96" s="17">
        <f t="shared" si="19"/>
        <v>0</v>
      </c>
      <c r="Q96" s="19"/>
      <c r="R96" s="19"/>
      <c r="S96" s="19"/>
      <c r="T96" s="19"/>
      <c r="U96" s="17"/>
      <c r="V96" s="17" t="e">
        <f t="shared" si="20"/>
        <v>#DIV/0!</v>
      </c>
      <c r="W96" s="17" t="e">
        <f t="shared" si="21"/>
        <v>#DIV/0!</v>
      </c>
      <c r="X96" s="17">
        <v>0</v>
      </c>
      <c r="Y96" s="17">
        <v>0</v>
      </c>
      <c r="Z96" s="17">
        <v>0</v>
      </c>
      <c r="AA96" s="17">
        <v>0</v>
      </c>
      <c r="AB96" s="17">
        <v>0</v>
      </c>
      <c r="AC96" s="17">
        <v>0</v>
      </c>
      <c r="AD96" s="17" t="s">
        <v>36</v>
      </c>
      <c r="AE96" s="17">
        <f t="shared" si="22"/>
        <v>0</v>
      </c>
      <c r="AF96" s="17">
        <f t="shared" si="23"/>
        <v>0</v>
      </c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7" t="s">
        <v>130</v>
      </c>
      <c r="B97" s="17" t="s">
        <v>32</v>
      </c>
      <c r="C97" s="17"/>
      <c r="D97" s="17"/>
      <c r="E97" s="17"/>
      <c r="F97" s="17"/>
      <c r="G97" s="18">
        <v>0</v>
      </c>
      <c r="H97" s="17">
        <v>30</v>
      </c>
      <c r="I97" s="17" t="s">
        <v>33</v>
      </c>
      <c r="J97" s="17"/>
      <c r="K97" s="17">
        <f t="shared" si="36"/>
        <v>0</v>
      </c>
      <c r="L97" s="17">
        <f t="shared" si="18"/>
        <v>0</v>
      </c>
      <c r="M97" s="17"/>
      <c r="N97" s="17"/>
      <c r="O97" s="17"/>
      <c r="P97" s="17">
        <f t="shared" si="19"/>
        <v>0</v>
      </c>
      <c r="Q97" s="19"/>
      <c r="R97" s="19"/>
      <c r="S97" s="19"/>
      <c r="T97" s="19"/>
      <c r="U97" s="17"/>
      <c r="V97" s="17" t="e">
        <f t="shared" si="20"/>
        <v>#DIV/0!</v>
      </c>
      <c r="W97" s="17" t="e">
        <f t="shared" si="21"/>
        <v>#DIV/0!</v>
      </c>
      <c r="X97" s="17">
        <v>0</v>
      </c>
      <c r="Y97" s="17">
        <v>0</v>
      </c>
      <c r="Z97" s="17">
        <v>0</v>
      </c>
      <c r="AA97" s="17">
        <v>0</v>
      </c>
      <c r="AB97" s="17">
        <v>0</v>
      </c>
      <c r="AC97" s="17">
        <v>0</v>
      </c>
      <c r="AD97" s="17" t="s">
        <v>36</v>
      </c>
      <c r="AE97" s="17">
        <f t="shared" si="22"/>
        <v>0</v>
      </c>
      <c r="AF97" s="17">
        <f t="shared" si="23"/>
        <v>0</v>
      </c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7" t="s">
        <v>131</v>
      </c>
      <c r="B98" s="17" t="s">
        <v>32</v>
      </c>
      <c r="C98" s="17"/>
      <c r="D98" s="17"/>
      <c r="E98" s="17"/>
      <c r="F98" s="17"/>
      <c r="G98" s="18">
        <v>0</v>
      </c>
      <c r="H98" s="17">
        <v>40</v>
      </c>
      <c r="I98" s="17" t="s">
        <v>33</v>
      </c>
      <c r="J98" s="17"/>
      <c r="K98" s="17">
        <f t="shared" si="36"/>
        <v>0</v>
      </c>
      <c r="L98" s="17">
        <f t="shared" si="18"/>
        <v>0</v>
      </c>
      <c r="M98" s="17"/>
      <c r="N98" s="17"/>
      <c r="O98" s="17"/>
      <c r="P98" s="17">
        <f t="shared" si="19"/>
        <v>0</v>
      </c>
      <c r="Q98" s="19"/>
      <c r="R98" s="19"/>
      <c r="S98" s="19"/>
      <c r="T98" s="19"/>
      <c r="U98" s="17"/>
      <c r="V98" s="17" t="e">
        <f t="shared" si="20"/>
        <v>#DIV/0!</v>
      </c>
      <c r="W98" s="17" t="e">
        <f t="shared" si="21"/>
        <v>#DIV/0!</v>
      </c>
      <c r="X98" s="17">
        <v>0</v>
      </c>
      <c r="Y98" s="17">
        <v>0</v>
      </c>
      <c r="Z98" s="17">
        <v>0</v>
      </c>
      <c r="AA98" s="17">
        <v>0</v>
      </c>
      <c r="AB98" s="17">
        <v>0</v>
      </c>
      <c r="AC98" s="17">
        <v>0</v>
      </c>
      <c r="AD98" s="17" t="s">
        <v>36</v>
      </c>
      <c r="AE98" s="17">
        <f t="shared" si="22"/>
        <v>0</v>
      </c>
      <c r="AF98" s="17">
        <f t="shared" si="23"/>
        <v>0</v>
      </c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7" t="s">
        <v>132</v>
      </c>
      <c r="B99" s="17" t="s">
        <v>35</v>
      </c>
      <c r="C99" s="17"/>
      <c r="D99" s="17"/>
      <c r="E99" s="17"/>
      <c r="F99" s="17"/>
      <c r="G99" s="18">
        <v>0</v>
      </c>
      <c r="H99" s="17">
        <v>45</v>
      </c>
      <c r="I99" s="17" t="s">
        <v>33</v>
      </c>
      <c r="J99" s="17"/>
      <c r="K99" s="17">
        <f t="shared" si="36"/>
        <v>0</v>
      </c>
      <c r="L99" s="17">
        <f t="shared" si="18"/>
        <v>0</v>
      </c>
      <c r="M99" s="17"/>
      <c r="N99" s="17"/>
      <c r="O99" s="17"/>
      <c r="P99" s="17">
        <f t="shared" si="19"/>
        <v>0</v>
      </c>
      <c r="Q99" s="19"/>
      <c r="R99" s="19"/>
      <c r="S99" s="19"/>
      <c r="T99" s="19"/>
      <c r="U99" s="17"/>
      <c r="V99" s="17" t="e">
        <f t="shared" si="20"/>
        <v>#DIV/0!</v>
      </c>
      <c r="W99" s="17" t="e">
        <f t="shared" si="21"/>
        <v>#DIV/0!</v>
      </c>
      <c r="X99" s="17">
        <v>0</v>
      </c>
      <c r="Y99" s="17">
        <v>0</v>
      </c>
      <c r="Z99" s="17">
        <v>0</v>
      </c>
      <c r="AA99" s="17">
        <v>0</v>
      </c>
      <c r="AB99" s="17">
        <v>0</v>
      </c>
      <c r="AC99" s="17">
        <v>0</v>
      </c>
      <c r="AD99" s="17" t="s">
        <v>36</v>
      </c>
      <c r="AE99" s="17">
        <f t="shared" si="22"/>
        <v>0</v>
      </c>
      <c r="AF99" s="17">
        <f t="shared" si="23"/>
        <v>0</v>
      </c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7" t="s">
        <v>133</v>
      </c>
      <c r="B100" s="17" t="s">
        <v>35</v>
      </c>
      <c r="C100" s="17"/>
      <c r="D100" s="17"/>
      <c r="E100" s="17"/>
      <c r="F100" s="17"/>
      <c r="G100" s="18">
        <v>0</v>
      </c>
      <c r="H100" s="17">
        <v>50</v>
      </c>
      <c r="I100" s="17" t="s">
        <v>33</v>
      </c>
      <c r="J100" s="17"/>
      <c r="K100" s="17">
        <f t="shared" si="36"/>
        <v>0</v>
      </c>
      <c r="L100" s="17">
        <f t="shared" si="18"/>
        <v>0</v>
      </c>
      <c r="M100" s="17"/>
      <c r="N100" s="17"/>
      <c r="O100" s="17"/>
      <c r="P100" s="17">
        <f t="shared" si="19"/>
        <v>0</v>
      </c>
      <c r="Q100" s="19"/>
      <c r="R100" s="19"/>
      <c r="S100" s="19"/>
      <c r="T100" s="19"/>
      <c r="U100" s="17"/>
      <c r="V100" s="17" t="e">
        <f t="shared" si="20"/>
        <v>#DIV/0!</v>
      </c>
      <c r="W100" s="17" t="e">
        <f t="shared" si="21"/>
        <v>#DIV/0!</v>
      </c>
      <c r="X100" s="17">
        <v>0</v>
      </c>
      <c r="Y100" s="17">
        <v>0</v>
      </c>
      <c r="Z100" s="17">
        <v>0</v>
      </c>
      <c r="AA100" s="17">
        <v>0</v>
      </c>
      <c r="AB100" s="17">
        <v>0</v>
      </c>
      <c r="AC100" s="17">
        <v>0</v>
      </c>
      <c r="AD100" s="17" t="s">
        <v>36</v>
      </c>
      <c r="AE100" s="17">
        <f t="shared" si="22"/>
        <v>0</v>
      </c>
      <c r="AF100" s="17">
        <f t="shared" si="23"/>
        <v>0</v>
      </c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 t="s">
        <v>135</v>
      </c>
      <c r="B101" s="1" t="s">
        <v>32</v>
      </c>
      <c r="C101" s="1">
        <v>42</v>
      </c>
      <c r="D101" s="1">
        <v>70</v>
      </c>
      <c r="E101" s="1">
        <v>55</v>
      </c>
      <c r="F101" s="1">
        <v>54</v>
      </c>
      <c r="G101" s="6">
        <v>0.4</v>
      </c>
      <c r="H101" s="1">
        <v>55</v>
      </c>
      <c r="I101" s="1" t="s">
        <v>33</v>
      </c>
      <c r="J101" s="1">
        <v>55</v>
      </c>
      <c r="K101" s="1">
        <f t="shared" si="36"/>
        <v>0</v>
      </c>
      <c r="L101" s="1">
        <f t="shared" si="18"/>
        <v>55</v>
      </c>
      <c r="M101" s="1"/>
      <c r="N101" s="1"/>
      <c r="O101" s="1">
        <v>14.400000000000009</v>
      </c>
      <c r="P101" s="1">
        <f t="shared" si="19"/>
        <v>11</v>
      </c>
      <c r="Q101" s="5">
        <v>40</v>
      </c>
      <c r="R101" s="5">
        <f t="shared" ref="R101:R102" si="37">Q101-S101</f>
        <v>40</v>
      </c>
      <c r="S101" s="5"/>
      <c r="T101" s="5"/>
      <c r="U101" s="1"/>
      <c r="V101" s="1">
        <f t="shared" si="20"/>
        <v>9.8545454545454554</v>
      </c>
      <c r="W101" s="1">
        <f t="shared" si="21"/>
        <v>6.2181818181818187</v>
      </c>
      <c r="X101" s="1">
        <v>10.4</v>
      </c>
      <c r="Y101" s="1">
        <v>10</v>
      </c>
      <c r="Z101" s="1">
        <v>12</v>
      </c>
      <c r="AA101" s="1">
        <v>13.6</v>
      </c>
      <c r="AB101" s="1">
        <v>10.4</v>
      </c>
      <c r="AC101" s="1">
        <v>8.6</v>
      </c>
      <c r="AD101" s="1"/>
      <c r="AE101" s="1">
        <f t="shared" si="22"/>
        <v>16</v>
      </c>
      <c r="AF101" s="1">
        <f t="shared" si="23"/>
        <v>0</v>
      </c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0" t="s">
        <v>136</v>
      </c>
      <c r="B102" s="1" t="s">
        <v>32</v>
      </c>
      <c r="C102" s="1"/>
      <c r="D102" s="1">
        <v>60</v>
      </c>
      <c r="E102" s="1"/>
      <c r="F102" s="1">
        <v>60</v>
      </c>
      <c r="G102" s="6">
        <v>0.1</v>
      </c>
      <c r="H102" s="1">
        <v>60</v>
      </c>
      <c r="I102" s="1" t="s">
        <v>33</v>
      </c>
      <c r="J102" s="1"/>
      <c r="K102" s="1">
        <f t="shared" si="36"/>
        <v>0</v>
      </c>
      <c r="L102" s="1">
        <f t="shared" si="18"/>
        <v>0</v>
      </c>
      <c r="M102" s="1"/>
      <c r="N102" s="1"/>
      <c r="O102" s="1"/>
      <c r="P102" s="1">
        <f t="shared" si="19"/>
        <v>0</v>
      </c>
      <c r="Q102" s="5"/>
      <c r="R102" s="5">
        <f t="shared" si="37"/>
        <v>0</v>
      </c>
      <c r="S102" s="5"/>
      <c r="T102" s="5"/>
      <c r="U102" s="1"/>
      <c r="V102" s="1" t="e">
        <f t="shared" si="20"/>
        <v>#DIV/0!</v>
      </c>
      <c r="W102" s="1" t="e">
        <f t="shared" si="21"/>
        <v>#DIV/0!</v>
      </c>
      <c r="X102" s="1">
        <v>0</v>
      </c>
      <c r="Y102" s="1">
        <v>0</v>
      </c>
      <c r="Z102" s="1">
        <v>0</v>
      </c>
      <c r="AA102" s="1">
        <v>0</v>
      </c>
      <c r="AB102" s="1">
        <v>0</v>
      </c>
      <c r="AC102" s="1">
        <v>0</v>
      </c>
      <c r="AD102" s="12" t="s">
        <v>134</v>
      </c>
      <c r="AE102" s="1">
        <f t="shared" si="22"/>
        <v>0</v>
      </c>
      <c r="AF102" s="1">
        <f t="shared" si="23"/>
        <v>0</v>
      </c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4" t="s">
        <v>137</v>
      </c>
      <c r="B103" s="14" t="s">
        <v>32</v>
      </c>
      <c r="C103" s="14"/>
      <c r="D103" s="14">
        <v>48</v>
      </c>
      <c r="E103" s="14"/>
      <c r="F103" s="14"/>
      <c r="G103" s="15">
        <v>0</v>
      </c>
      <c r="H103" s="14" t="e">
        <v>#N/A</v>
      </c>
      <c r="I103" s="14" t="s">
        <v>65</v>
      </c>
      <c r="J103" s="14">
        <v>3</v>
      </c>
      <c r="K103" s="14">
        <f t="shared" si="36"/>
        <v>-3</v>
      </c>
      <c r="L103" s="14">
        <f t="shared" si="18"/>
        <v>0</v>
      </c>
      <c r="M103" s="14"/>
      <c r="N103" s="14"/>
      <c r="O103" s="14"/>
      <c r="P103" s="14">
        <f t="shared" si="19"/>
        <v>0</v>
      </c>
      <c r="Q103" s="16"/>
      <c r="R103" s="16"/>
      <c r="S103" s="16"/>
      <c r="T103" s="16"/>
      <c r="U103" s="14"/>
      <c r="V103" s="14" t="e">
        <f t="shared" si="20"/>
        <v>#DIV/0!</v>
      </c>
      <c r="W103" s="14" t="e">
        <f t="shared" si="21"/>
        <v>#DIV/0!</v>
      </c>
      <c r="X103" s="14">
        <v>0</v>
      </c>
      <c r="Y103" s="14">
        <v>0</v>
      </c>
      <c r="Z103" s="14">
        <v>0</v>
      </c>
      <c r="AA103" s="14">
        <v>0</v>
      </c>
      <c r="AB103" s="14">
        <v>0</v>
      </c>
      <c r="AC103" s="14">
        <v>0</v>
      </c>
      <c r="AD103" s="14"/>
      <c r="AE103" s="14">
        <f t="shared" si="22"/>
        <v>0</v>
      </c>
      <c r="AF103" s="14">
        <f t="shared" si="23"/>
        <v>0</v>
      </c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</sheetData>
  <autoFilter ref="A3:AE103" xr:uid="{E0A1BCCA-B3DB-4AA4-AB6B-A9A556AEAFAC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2024-06-05T15:02:34Z</dcterms:created>
  <dcterms:modified xsi:type="dcterms:W3CDTF">2024-06-06T09:41:09Z</dcterms:modified>
</cp:coreProperties>
</file>