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4526D0-2640-4D5A-AAC1-24E91570B6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M215" i="1"/>
  <c r="BL215" i="1"/>
  <c r="Y215" i="1"/>
  <c r="X215" i="1"/>
  <c r="BO215" i="1" s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X211" i="1" s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201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6" i="1"/>
  <c r="I555" i="1"/>
  <c r="X167" i="1"/>
  <c r="BO164" i="1"/>
  <c r="BM164" i="1"/>
  <c r="Y164" i="1"/>
  <c r="Y166" i="1" s="1"/>
  <c r="H9" i="1"/>
  <c r="X24" i="1"/>
  <c r="X62" i="1"/>
  <c r="X87" i="1"/>
  <c r="X140" i="1"/>
  <c r="X148" i="1"/>
  <c r="H555" i="1"/>
  <c r="X160" i="1"/>
  <c r="BO157" i="1"/>
  <c r="BM157" i="1"/>
  <c r="Y157" i="1"/>
  <c r="Y170" i="1"/>
  <c r="Y171" i="1" s="1"/>
  <c r="BM170" i="1"/>
  <c r="BO170" i="1"/>
  <c r="Y174" i="1"/>
  <c r="BM174" i="1"/>
  <c r="BO174" i="1"/>
  <c r="Y176" i="1"/>
  <c r="BM176" i="1"/>
  <c r="X179" i="1"/>
  <c r="Y182" i="1"/>
  <c r="Y201" i="1" s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Y210" i="1" s="1"/>
  <c r="BM205" i="1"/>
  <c r="Y208" i="1"/>
  <c r="BM208" i="1"/>
  <c r="Y209" i="1"/>
  <c r="BM209" i="1"/>
  <c r="X210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5" i="1" s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X259" i="1"/>
  <c r="Y262" i="1"/>
  <c r="Y271" i="1" s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Y200" i="1"/>
  <c r="BM200" i="1"/>
  <c r="X220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511" i="1"/>
  <c r="Y376" i="1"/>
  <c r="Y351" i="1"/>
  <c r="Y316" i="1"/>
  <c r="Y220" i="1"/>
  <c r="Y178" i="1"/>
  <c r="X549" i="1"/>
  <c r="X545" i="1"/>
  <c r="X547" i="1"/>
  <c r="Y473" i="1"/>
  <c r="Y451" i="1"/>
  <c r="Y409" i="1"/>
  <c r="Y403" i="1"/>
  <c r="Y283" i="1"/>
  <c r="Y160" i="1"/>
  <c r="Y550" i="1" s="1"/>
  <c r="X546" i="1"/>
  <c r="X548" i="1" s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<sst xmlns="http://schemas.openxmlformats.org/spreadsheetml/2006/main" count="2379" uniqueCount="789">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</sst>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50.4</v>
      </c>
      <c r="X33" s="381">
        <f t="shared" si="0"/>
        <v>50.4</v>
      </c>
      <c r="Y33" s="36">
        <f t="shared" si="1"/>
        <v>0.15060000000000001</v>
      </c>
      <c r="Z33" s="56"/>
      <c r="AA33" s="57"/>
      <c r="AE33" s="64"/>
      <c r="BB33" s="73" t="s">
        <v>1</v>
      </c>
      <c r="BL33" s="64">
        <f t="shared" si="2"/>
        <v>55.72</v>
      </c>
      <c r="BM33" s="64">
        <f t="shared" si="3"/>
        <v>55.72</v>
      </c>
      <c r="BN33" s="64">
        <f t="shared" si="4"/>
        <v>0.12820512820512819</v>
      </c>
      <c r="BO33" s="64">
        <f t="shared" si="5"/>
        <v>0.12820512820512819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20</v>
      </c>
      <c r="X34" s="382">
        <f>IFERROR(X27/H27,"0")+IFERROR(X28/H28,"0")+IFERROR(X29/H29,"0")+IFERROR(X30/H30,"0")+IFERROR(X31/H31,"0")+IFERROR(X32/H32,"0")+IFERROR(X33/H33,"0")</f>
        <v>20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0.15060000000000001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50.4</v>
      </c>
      <c r="X35" s="382">
        <f>IFERROR(SUM(X27:X33),"0")</f>
        <v>50.4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112.5</v>
      </c>
      <c r="X52" s="381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64"/>
      <c r="BB52" s="78" t="s">
        <v>1</v>
      </c>
      <c r="BL52" s="64">
        <f>IFERROR(W52*I52/H52,"0")</f>
        <v>120.83333333333333</v>
      </c>
      <c r="BM52" s="64">
        <f>IFERROR(X52*I52/H52,"0")</f>
        <v>121.8</v>
      </c>
      <c r="BN52" s="64">
        <f>IFERROR(1/J52*(W52/H52),"0")</f>
        <v>0.26709401709401709</v>
      </c>
      <c r="BO52" s="64">
        <f>IFERROR(1/J52*(X52/H52),"0")</f>
        <v>0.26923076923076922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41.666666666666664</v>
      </c>
      <c r="X53" s="382">
        <f>IFERROR(X51/H51,"0")+IFERROR(X52/H52,"0")</f>
        <v>42</v>
      </c>
      <c r="Y53" s="382">
        <f>IFERROR(IF(Y51="",0,Y51),"0")+IFERROR(IF(Y52="",0,Y52),"0")</f>
        <v>0.31625999999999999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112.5</v>
      </c>
      <c r="X54" s="382">
        <f>IFERROR(SUM(X51:X52),"0")</f>
        <v>113.4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106.4</v>
      </c>
      <c r="X99" s="381">
        <f t="shared" si="13"/>
        <v>106.39999999999999</v>
      </c>
      <c r="Y99" s="36">
        <f>IFERROR(IF(X99=0,"",ROUNDUP(X99/H99,0)*0.00502),"")</f>
        <v>0.19076000000000001</v>
      </c>
      <c r="Z99" s="56"/>
      <c r="AA99" s="57"/>
      <c r="AE99" s="64"/>
      <c r="BB99" s="111" t="s">
        <v>1</v>
      </c>
      <c r="BL99" s="64">
        <f t="shared" si="14"/>
        <v>111.72000000000001</v>
      </c>
      <c r="BM99" s="64">
        <f t="shared" si="15"/>
        <v>111.72</v>
      </c>
      <c r="BN99" s="64">
        <f t="shared" si="16"/>
        <v>0.16239316239316243</v>
      </c>
      <c r="BO99" s="64">
        <f t="shared" si="17"/>
        <v>0.1623931623931624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38.000000000000007</v>
      </c>
      <c r="X103" s="382">
        <f>IFERROR(X96/H96,"0")+IFERROR(X97/H97,"0")+IFERROR(X98/H98,"0")+IFERROR(X99/H99,"0")+IFERROR(X100/H100,"0")+IFERROR(X101/H101,"0")+IFERROR(X102/H102,"0")</f>
        <v>38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0.19076000000000001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106.4</v>
      </c>
      <c r="X104" s="382">
        <f>IFERROR(SUM(X96:X102),"0")</f>
        <v>106.39999999999999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162</v>
      </c>
      <c r="X109" s="381">
        <f t="shared" si="18"/>
        <v>162</v>
      </c>
      <c r="Y109" s="36">
        <f>IFERROR(IF(X109=0,"",ROUNDUP(X109/H109,0)*0.00753),"")</f>
        <v>0.40662000000000004</v>
      </c>
      <c r="Z109" s="56"/>
      <c r="AA109" s="57"/>
      <c r="AE109" s="64"/>
      <c r="BB109" s="118" t="s">
        <v>1</v>
      </c>
      <c r="BL109" s="64">
        <f t="shared" si="19"/>
        <v>177.01200000000003</v>
      </c>
      <c r="BM109" s="64">
        <f t="shared" si="20"/>
        <v>177.01200000000003</v>
      </c>
      <c r="BN109" s="64">
        <f t="shared" si="21"/>
        <v>0.34615384615384615</v>
      </c>
      <c r="BO109" s="64">
        <f t="shared" si="22"/>
        <v>0.34615384615384615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202.5</v>
      </c>
      <c r="X113" s="381">
        <f t="shared" si="18"/>
        <v>202.5</v>
      </c>
      <c r="Y113" s="36">
        <f>IFERROR(IF(X113=0,"",ROUNDUP(X113/H113,0)*0.00937),"")</f>
        <v>0.70274999999999999</v>
      </c>
      <c r="Z113" s="56"/>
      <c r="AA113" s="57"/>
      <c r="AE113" s="64"/>
      <c r="BB113" s="122" t="s">
        <v>1</v>
      </c>
      <c r="BL113" s="64">
        <f t="shared" si="19"/>
        <v>224.1</v>
      </c>
      <c r="BM113" s="64">
        <f t="shared" si="20"/>
        <v>224.1</v>
      </c>
      <c r="BN113" s="64">
        <f t="shared" si="21"/>
        <v>0.625</v>
      </c>
      <c r="BO113" s="64">
        <f t="shared" si="22"/>
        <v>0.625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129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1.10937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364.5</v>
      </c>
      <c r="X121" s="382">
        <f>IFERROR(SUM(X106:X119),"0")</f>
        <v>364.5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288</v>
      </c>
      <c r="X189" s="381">
        <f t="shared" si="34"/>
        <v>288</v>
      </c>
      <c r="Y189" s="36">
        <f>IFERROR(IF(X189=0,"",ROUNDUP(X189/H189,0)*0.00753),"")</f>
        <v>0.90360000000000007</v>
      </c>
      <c r="Z189" s="56"/>
      <c r="AA189" s="57"/>
      <c r="AE189" s="64"/>
      <c r="BB189" s="169" t="s">
        <v>1</v>
      </c>
      <c r="BL189" s="64">
        <f t="shared" si="35"/>
        <v>320.64000000000004</v>
      </c>
      <c r="BM189" s="64">
        <f t="shared" si="36"/>
        <v>320.64000000000004</v>
      </c>
      <c r="BN189" s="64">
        <f t="shared" si="37"/>
        <v>0.76923076923076916</v>
      </c>
      <c r="BO189" s="64">
        <f t="shared" si="38"/>
        <v>0.76923076923076916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100.8</v>
      </c>
      <c r="X190" s="381">
        <f t="shared" si="34"/>
        <v>100.8</v>
      </c>
      <c r="Y190" s="36">
        <f>IFERROR(IF(X190=0,"",ROUNDUP(X190/H190,0)*0.00937),"")</f>
        <v>0.28110000000000002</v>
      </c>
      <c r="Z190" s="56"/>
      <c r="AA190" s="57"/>
      <c r="AE190" s="64"/>
      <c r="BB190" s="170" t="s">
        <v>1</v>
      </c>
      <c r="BL190" s="64">
        <f t="shared" si="35"/>
        <v>108.53999999999999</v>
      </c>
      <c r="BM190" s="64">
        <f t="shared" si="36"/>
        <v>108.53999999999999</v>
      </c>
      <c r="BN190" s="64">
        <f t="shared" si="37"/>
        <v>0.25</v>
      </c>
      <c r="BO190" s="64">
        <f t="shared" si="38"/>
        <v>0.25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480</v>
      </c>
      <c r="X191" s="381">
        <f t="shared" si="34"/>
        <v>480</v>
      </c>
      <c r="Y191" s="36">
        <f>IFERROR(IF(X191=0,"",ROUNDUP(X191/H191,0)*0.00753),"")</f>
        <v>1.506</v>
      </c>
      <c r="Z191" s="56"/>
      <c r="AA191" s="57"/>
      <c r="AE191" s="64"/>
      <c r="BB191" s="171" t="s">
        <v>1</v>
      </c>
      <c r="BL191" s="64">
        <f t="shared" si="35"/>
        <v>520</v>
      </c>
      <c r="BM191" s="64">
        <f t="shared" si="36"/>
        <v>520</v>
      </c>
      <c r="BN191" s="64">
        <f t="shared" si="37"/>
        <v>1.2820512820512819</v>
      </c>
      <c r="BO191" s="64">
        <f t="shared" si="38"/>
        <v>1.2820512820512819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258.72000000000003</v>
      </c>
      <c r="X192" s="381">
        <f t="shared" si="34"/>
        <v>258.71999999999997</v>
      </c>
      <c r="Y192" s="36">
        <f>IFERROR(IF(X192=0,"",ROUNDUP(X192/H192,0)*0.00937),"")</f>
        <v>0.72148999999999996</v>
      </c>
      <c r="Z192" s="56"/>
      <c r="AA192" s="57"/>
      <c r="AE192" s="64"/>
      <c r="BB192" s="172" t="s">
        <v>1</v>
      </c>
      <c r="BL192" s="64">
        <f t="shared" si="35"/>
        <v>274.89</v>
      </c>
      <c r="BM192" s="64">
        <f t="shared" si="36"/>
        <v>274.89</v>
      </c>
      <c r="BN192" s="64">
        <f t="shared" si="37"/>
        <v>0.64166666666666683</v>
      </c>
      <c r="BO192" s="64">
        <f t="shared" si="38"/>
        <v>0.64166666666666661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48</v>
      </c>
      <c r="X198" s="381">
        <f t="shared" si="34"/>
        <v>48</v>
      </c>
      <c r="Y198" s="36">
        <f t="shared" si="39"/>
        <v>0.15060000000000001</v>
      </c>
      <c r="Z198" s="56"/>
      <c r="AA198" s="57"/>
      <c r="AE198" s="64"/>
      <c r="BB198" s="178" t="s">
        <v>1</v>
      </c>
      <c r="BL198" s="64">
        <f t="shared" si="35"/>
        <v>53.440000000000005</v>
      </c>
      <c r="BM198" s="64">
        <f t="shared" si="36"/>
        <v>53.440000000000005</v>
      </c>
      <c r="BN198" s="64">
        <f t="shared" si="37"/>
        <v>0.12820512820512819</v>
      </c>
      <c r="BO198" s="64">
        <f t="shared" si="38"/>
        <v>0.12820512820512819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3.5627899999999997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1175.52</v>
      </c>
      <c r="X202" s="382">
        <f>IFERROR(SUM(X181:X200),"0")</f>
        <v>1175.52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175.2</v>
      </c>
      <c r="X206" s="381">
        <f t="shared" si="40"/>
        <v>175.2</v>
      </c>
      <c r="Y206" s="36">
        <f>IFERROR(IF(X206=0,"",ROUNDUP(X206/H206,0)*0.00753),"")</f>
        <v>0.54969000000000001</v>
      </c>
      <c r="Z206" s="56"/>
      <c r="AA206" s="57"/>
      <c r="AE206" s="64"/>
      <c r="BB206" s="183" t="s">
        <v>1</v>
      </c>
      <c r="BL206" s="64">
        <f t="shared" si="41"/>
        <v>195.05599999999998</v>
      </c>
      <c r="BM206" s="64">
        <f t="shared" si="42"/>
        <v>195.05599999999998</v>
      </c>
      <c r="BN206" s="64">
        <f t="shared" si="43"/>
        <v>0.46794871794871795</v>
      </c>
      <c r="BO206" s="64">
        <f t="shared" si="44"/>
        <v>0.46794871794871795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480</v>
      </c>
      <c r="X208" s="381">
        <f t="shared" si="40"/>
        <v>480</v>
      </c>
      <c r="Y208" s="36">
        <f>IFERROR(IF(X208=0,"",ROUNDUP(X208/H208,0)*0.00753),"")</f>
        <v>1.506</v>
      </c>
      <c r="Z208" s="56"/>
      <c r="AA208" s="57"/>
      <c r="AE208" s="64"/>
      <c r="BB208" s="185" t="s">
        <v>1</v>
      </c>
      <c r="BL208" s="64">
        <f t="shared" si="41"/>
        <v>534.40000000000009</v>
      </c>
      <c r="BM208" s="64">
        <f t="shared" si="42"/>
        <v>534.40000000000009</v>
      </c>
      <c r="BN208" s="64">
        <f t="shared" si="43"/>
        <v>1.2820512820512819</v>
      </c>
      <c r="BO208" s="64">
        <f t="shared" si="44"/>
        <v>1.2820512820512819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273</v>
      </c>
      <c r="X210" s="382">
        <f>IFERROR(X204/H204,"0")+IFERROR(X205/H205,"0")+IFERROR(X206/H206,"0")+IFERROR(X207/H207,"0")+IFERROR(X208/H208,"0")+IFERROR(X209/H209,"0")</f>
        <v>273</v>
      </c>
      <c r="Y210" s="382">
        <f>IFERROR(IF(Y204="",0,Y204),"0")+IFERROR(IF(Y205="",0,Y205),"0")+IFERROR(IF(Y206="",0,Y206),"0")+IFERROR(IF(Y207="",0,Y207),"0")+IFERROR(IF(Y208="",0,Y208),"0")+IFERROR(IF(Y209="",0,Y209),"0")</f>
        <v>2.0556900000000002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655.20000000000005</v>
      </c>
      <c r="X211" s="382">
        <f>IFERROR(SUM(X204:X209),"0")</f>
        <v>655.20000000000005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60</v>
      </c>
      <c r="X246" s="381">
        <f t="shared" si="55"/>
        <v>60</v>
      </c>
      <c r="Y246" s="36">
        <f t="shared" ref="Y246:Y251" si="60">IFERROR(IF(X246=0,"",ROUNDUP(X246/H246,0)*0.00937),"")</f>
        <v>0.11244</v>
      </c>
      <c r="Z246" s="56"/>
      <c r="AA246" s="57"/>
      <c r="AE246" s="64"/>
      <c r="BB246" s="208" t="s">
        <v>1</v>
      </c>
      <c r="BL246" s="64">
        <f t="shared" si="56"/>
        <v>62.52</v>
      </c>
      <c r="BM246" s="64">
        <f t="shared" si="57"/>
        <v>62.52</v>
      </c>
      <c r="BN246" s="64">
        <f t="shared" si="58"/>
        <v>0.1</v>
      </c>
      <c r="BO246" s="64">
        <f t="shared" si="59"/>
        <v>0.1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12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12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0.11244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60</v>
      </c>
      <c r="X253" s="382">
        <f>IFERROR(SUM(X239:X251),"0")</f>
        <v>60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60</v>
      </c>
      <c r="X288" s="381">
        <f>IFERROR(IF(W288="",0,CEILING((W288/$H288),1)*$H288),"")</f>
        <v>60</v>
      </c>
      <c r="Y288" s="36">
        <f>IFERROR(IF(X288=0,"",ROUNDUP(X288/H288,0)*0.00474),"")</f>
        <v>0.14220000000000002</v>
      </c>
      <c r="Z288" s="56"/>
      <c r="AA288" s="57"/>
      <c r="AE288" s="64"/>
      <c r="BB288" s="235" t="s">
        <v>1</v>
      </c>
      <c r="BL288" s="64">
        <f>IFERROR(W288*I288/H288,"0")</f>
        <v>67.2</v>
      </c>
      <c r="BM288" s="64">
        <f>IFERROR(X288*I288/H288,"0")</f>
        <v>67.2</v>
      </c>
      <c r="BN288" s="64">
        <f>IFERROR(1/J288*(W288/H288),"0")</f>
        <v>0.12605042016806722</v>
      </c>
      <c r="BO288" s="64">
        <f>IFERROR(1/J288*(X288/H288),"0")</f>
        <v>0.12605042016806722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30</v>
      </c>
      <c r="X289" s="382">
        <f>IFERROR(X286/H286,"0")+IFERROR(X287/H287,"0")+IFERROR(X288/H288,"0")</f>
        <v>30</v>
      </c>
      <c r="Y289" s="382">
        <f>IFERROR(IF(Y286="",0,Y286),"0")+IFERROR(IF(Y287="",0,Y287),"0")+IFERROR(IF(Y288="",0,Y288),"0")</f>
        <v>0.14220000000000002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60</v>
      </c>
      <c r="X290" s="382">
        <f>IFERROR(SUM(X286:X288),"0")</f>
        <v>60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115</v>
      </c>
      <c r="X298" s="381">
        <f t="shared" si="66"/>
        <v>115</v>
      </c>
      <c r="Y298" s="36">
        <f>IFERROR(IF(X298=0,"",ROUNDUP(X298/H298,0)*0.00937),"")</f>
        <v>0.21551000000000001</v>
      </c>
      <c r="Z298" s="56"/>
      <c r="AA298" s="57"/>
      <c r="AE298" s="64"/>
      <c r="BB298" s="241" t="s">
        <v>1</v>
      </c>
      <c r="BL298" s="64">
        <f t="shared" si="67"/>
        <v>120.52000000000001</v>
      </c>
      <c r="BM298" s="64">
        <f t="shared" si="68"/>
        <v>120.52000000000001</v>
      </c>
      <c r="BN298" s="64">
        <f t="shared" si="69"/>
        <v>0.19166666666666665</v>
      </c>
      <c r="BO298" s="64">
        <f t="shared" si="70"/>
        <v>0.19166666666666665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23</v>
      </c>
      <c r="X300" s="382">
        <f>IFERROR(X293/H293,"0")+IFERROR(X294/H294,"0")+IFERROR(X295/H295,"0")+IFERROR(X296/H296,"0")+IFERROR(X297/H297,"0")+IFERROR(X298/H298,"0")+IFERROR(X299/H299,"0")</f>
        <v>23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0.21551000000000001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115</v>
      </c>
      <c r="X301" s="382">
        <f>IFERROR(SUM(X293:X299),"0")</f>
        <v>115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102.6</v>
      </c>
      <c r="X309" s="381">
        <f>IFERROR(IF(W309="",0,CEILING((W309/$H309),1)*$H309),"")</f>
        <v>102.60000000000001</v>
      </c>
      <c r="Y309" s="36">
        <f>IFERROR(IF(X309=0,"",ROUNDUP(X309/H309,0)*0.00753),"")</f>
        <v>0.42921000000000004</v>
      </c>
      <c r="Z309" s="56"/>
      <c r="AA309" s="57"/>
      <c r="AE309" s="64"/>
      <c r="BB309" s="245" t="s">
        <v>1</v>
      </c>
      <c r="BL309" s="64">
        <f>IFERROR(W309*I309/H309,"0")</f>
        <v>116.73599999999999</v>
      </c>
      <c r="BM309" s="64">
        <f>IFERROR(X309*I309/H309,"0")</f>
        <v>116.736</v>
      </c>
      <c r="BN309" s="64">
        <f>IFERROR(1/J309*(W309/H309),"0")</f>
        <v>0.36538461538461531</v>
      </c>
      <c r="BO309" s="64">
        <f>IFERROR(1/J309*(X309/H309),"0")</f>
        <v>0.36538461538461536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56.999999999999993</v>
      </c>
      <c r="X310" s="382">
        <f>IFERROR(X309/H309,"0")</f>
        <v>57</v>
      </c>
      <c r="Y310" s="382">
        <f>IFERROR(IF(Y309="",0,Y309),"0")</f>
        <v>0.42921000000000004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102.6</v>
      </c>
      <c r="X311" s="382">
        <f>IFERROR(SUM(X309:X309),"0")</f>
        <v>102.60000000000001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121.8</v>
      </c>
      <c r="X314" s="381">
        <f>IFERROR(IF(W314="",0,CEILING((W314/$H314),1)*$H314),"")</f>
        <v>121.80000000000001</v>
      </c>
      <c r="Y314" s="36">
        <f>IFERROR(IF(X314=0,"",ROUNDUP(X314/H314,0)*0.00753),"")</f>
        <v>0.43674000000000002</v>
      </c>
      <c r="Z314" s="56"/>
      <c r="AA314" s="57"/>
      <c r="AE314" s="64"/>
      <c r="BB314" s="247" t="s">
        <v>1</v>
      </c>
      <c r="BL314" s="64">
        <f>IFERROR(W314*I314/H314,"0")</f>
        <v>137.57599999999996</v>
      </c>
      <c r="BM314" s="64">
        <f>IFERROR(X314*I314/H314,"0")</f>
        <v>137.57599999999999</v>
      </c>
      <c r="BN314" s="64">
        <f>IFERROR(1/J314*(W314/H314),"0")</f>
        <v>0.37179487179487175</v>
      </c>
      <c r="BO314" s="64">
        <f>IFERROR(1/J314*(X314/H314),"0")</f>
        <v>0.37179487179487181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126</v>
      </c>
      <c r="X315" s="381">
        <f>IFERROR(IF(W315="",0,CEILING((W315/$H315),1)*$H315),"")</f>
        <v>126</v>
      </c>
      <c r="Y315" s="36">
        <f>IFERROR(IF(X315=0,"",ROUNDUP(X315/H315,0)*0.00753),"")</f>
        <v>0.45180000000000003</v>
      </c>
      <c r="Z315" s="56"/>
      <c r="AA315" s="57"/>
      <c r="AE315" s="64"/>
      <c r="BB315" s="248" t="s">
        <v>1</v>
      </c>
      <c r="BL315" s="64">
        <f>IFERROR(W315*I315/H315,"0")</f>
        <v>141.59999999999997</v>
      </c>
      <c r="BM315" s="64">
        <f>IFERROR(X315*I315/H315,"0")</f>
        <v>141.59999999999997</v>
      </c>
      <c r="BN315" s="64">
        <f>IFERROR(1/J315*(W315/H315),"0")</f>
        <v>0.38461538461538458</v>
      </c>
      <c r="BO315" s="64">
        <f>IFERROR(1/J315*(X315/H315),"0")</f>
        <v>0.38461538461538458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118</v>
      </c>
      <c r="X316" s="382">
        <f>IFERROR(X313/H313,"0")+IFERROR(X314/H314,"0")+IFERROR(X315/H315,"0")</f>
        <v>118</v>
      </c>
      <c r="Y316" s="382">
        <f>IFERROR(IF(Y313="",0,Y313),"0")+IFERROR(IF(Y314="",0,Y314),"0")+IFERROR(IF(Y315="",0,Y315),"0")</f>
        <v>0.88854000000000011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247.8</v>
      </c>
      <c r="X317" s="382">
        <f>IFERROR(SUM(X313:X315),"0")</f>
        <v>247.8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150.47999999999999</v>
      </c>
      <c r="X319" s="381">
        <f>IFERROR(IF(W319="",0,CEILING((W319/$H319),1)*$H319),"")</f>
        <v>150.47999999999999</v>
      </c>
      <c r="Y319" s="36">
        <f>IFERROR(IF(X319=0,"",ROUNDUP(X319/H319,0)*0.00753),"")</f>
        <v>0.49698000000000003</v>
      </c>
      <c r="Z319" s="56"/>
      <c r="AA319" s="57"/>
      <c r="AE319" s="64"/>
      <c r="BB319" s="249" t="s">
        <v>1</v>
      </c>
      <c r="BL319" s="64">
        <f>IFERROR(W319*I319/H319,"0")</f>
        <v>168.43199999999999</v>
      </c>
      <c r="BM319" s="64">
        <f>IFERROR(X319*I319/H319,"0")</f>
        <v>168.43199999999999</v>
      </c>
      <c r="BN319" s="64">
        <f>IFERROR(1/J319*(W319/H319),"0")</f>
        <v>0.42307692307692307</v>
      </c>
      <c r="BO319" s="64">
        <f>IFERROR(1/J319*(X319/H319),"0")</f>
        <v>0.42307692307692307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66</v>
      </c>
      <c r="X320" s="382">
        <f>IFERROR(X319/H319,"0")</f>
        <v>66</v>
      </c>
      <c r="Y320" s="382">
        <f>IFERROR(IF(Y319="",0,Y319),"0")</f>
        <v>0.49698000000000003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150.47999999999999</v>
      </c>
      <c r="X321" s="382">
        <f>IFERROR(SUM(X319:X319),"0")</f>
        <v>150.47999999999999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63.750000000000007</v>
      </c>
      <c r="X323" s="381">
        <f>IFERROR(IF(W323="",0,CEILING((W323/$H323),1)*$H323),"")</f>
        <v>63.749999999999993</v>
      </c>
      <c r="Y323" s="36">
        <f>IFERROR(IF(X323=0,"",ROUNDUP(X323/H323,0)*0.00753),"")</f>
        <v>0.18825</v>
      </c>
      <c r="Z323" s="56"/>
      <c r="AA323" s="57"/>
      <c r="AE323" s="64"/>
      <c r="BB323" s="250" t="s">
        <v>1</v>
      </c>
      <c r="BL323" s="64">
        <f>IFERROR(W323*I323/H323,"0")</f>
        <v>74.375000000000014</v>
      </c>
      <c r="BM323" s="64">
        <f>IFERROR(X323*I323/H323,"0")</f>
        <v>74.375</v>
      </c>
      <c r="BN323" s="64">
        <f>IFERROR(1/J323*(W323/H323),"0")</f>
        <v>0.16025641025641027</v>
      </c>
      <c r="BO323" s="64">
        <f>IFERROR(1/J323*(X323/H323),"0")</f>
        <v>0.16025641025641024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25.000000000000004</v>
      </c>
      <c r="X324" s="382">
        <f>IFERROR(X323/H323,"0")</f>
        <v>25</v>
      </c>
      <c r="Y324" s="382">
        <f>IFERROR(IF(Y323="",0,Y323),"0")</f>
        <v>0.18825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63.750000000000007</v>
      </c>
      <c r="X325" s="382">
        <f>IFERROR(SUM(X323:X323),"0")</f>
        <v>63.749999999999993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80</v>
      </c>
      <c r="X343" s="381">
        <f>IFERROR(IF(W343="",0,CEILING((W343/$H343),1)*$H343),"")</f>
        <v>80</v>
      </c>
      <c r="Y343" s="36">
        <f>IFERROR(IF(X343=0,"",ROUNDUP(X343/H343,0)*0.00937),"")</f>
        <v>0.18740000000000001</v>
      </c>
      <c r="Z343" s="56"/>
      <c r="AA343" s="57"/>
      <c r="AE343" s="64"/>
      <c r="BB343" s="262" t="s">
        <v>1</v>
      </c>
      <c r="BL343" s="64">
        <f>IFERROR(W343*I343/H343,"0")</f>
        <v>84.800000000000011</v>
      </c>
      <c r="BM343" s="64">
        <f>IFERROR(X343*I343/H343,"0")</f>
        <v>84.800000000000011</v>
      </c>
      <c r="BN343" s="64">
        <f>IFERROR(1/J343*(W343/H343),"0")</f>
        <v>0.16666666666666666</v>
      </c>
      <c r="BO343" s="64">
        <f>IFERROR(1/J343*(X343/H343),"0")</f>
        <v>0.16666666666666666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20</v>
      </c>
      <c r="X345" s="382">
        <f>IFERROR(X341/H341,"0")+IFERROR(X342/H342,"0")+IFERROR(X343/H343,"0")+IFERROR(X344/H344,"0")</f>
        <v>20</v>
      </c>
      <c r="Y345" s="382">
        <f>IFERROR(IF(Y341="",0,Y341),"0")+IFERROR(IF(Y342="",0,Y342),"0")+IFERROR(IF(Y343="",0,Y343),"0")+IFERROR(IF(Y344="",0,Y344),"0")</f>
        <v>0.18740000000000001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80</v>
      </c>
      <c r="X346" s="382">
        <f>IFERROR(SUM(X341:X344),"0")</f>
        <v>80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824</v>
      </c>
      <c r="X354" s="381">
        <f>IFERROR(IF(W354="",0,CEILING((W354/$H354),1)*$H354),"")</f>
        <v>826.8</v>
      </c>
      <c r="Y354" s="36">
        <f>IFERROR(IF(X354=0,"",ROUNDUP(X354/H354,0)*0.02175),"")</f>
        <v>2.3054999999999999</v>
      </c>
      <c r="Z354" s="56"/>
      <c r="AA354" s="57"/>
      <c r="AE354" s="64"/>
      <c r="BB354" s="267" t="s">
        <v>1</v>
      </c>
      <c r="BL354" s="64">
        <f>IFERROR(W354*I354/H354,"0")</f>
        <v>883.58153846153857</v>
      </c>
      <c r="BM354" s="64">
        <f>IFERROR(X354*I354/H354,"0")</f>
        <v>886.58400000000006</v>
      </c>
      <c r="BN354" s="64">
        <f>IFERROR(1/J354*(W354/H354),"0")</f>
        <v>1.8864468864468864</v>
      </c>
      <c r="BO354" s="64">
        <f>IFERROR(1/J354*(X354/H354),"0")</f>
        <v>1.8928571428571428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105.64102564102565</v>
      </c>
      <c r="X355" s="382">
        <f>IFERROR(X354/H354,"0")</f>
        <v>106</v>
      </c>
      <c r="Y355" s="382">
        <f>IFERROR(IF(Y354="",0,Y354),"0")</f>
        <v>2.3054999999999999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824</v>
      </c>
      <c r="X356" s="382">
        <f>IFERROR(SUM(X354:X354),"0")</f>
        <v>826.8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204</v>
      </c>
      <c r="X363" s="381">
        <f>IFERROR(IF(W363="",0,CEILING((W363/$H363),1)*$H363),"")</f>
        <v>204</v>
      </c>
      <c r="Y363" s="36">
        <f>IFERROR(IF(X363=0,"",ROUNDUP(X363/H363,0)*0.00937),"")</f>
        <v>0.47787000000000002</v>
      </c>
      <c r="Z363" s="56"/>
      <c r="AA363" s="57"/>
      <c r="AE363" s="64"/>
      <c r="BB363" s="272" t="s">
        <v>1</v>
      </c>
      <c r="BL363" s="64">
        <f>IFERROR(W363*I363/H363,"0")</f>
        <v>214.71</v>
      </c>
      <c r="BM363" s="64">
        <f>IFERROR(X363*I363/H363,"0")</f>
        <v>214.71</v>
      </c>
      <c r="BN363" s="64">
        <f>IFERROR(1/J363*(W363/H363),"0")</f>
        <v>0.42499999999999999</v>
      </c>
      <c r="BO363" s="64">
        <f>IFERROR(1/J363*(X363/H363),"0")</f>
        <v>0.42499999999999999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51</v>
      </c>
      <c r="X364" s="382">
        <f>IFERROR(X359/H359,"0")+IFERROR(X360/H360,"0")+IFERROR(X361/H361,"0")+IFERROR(X362/H362,"0")+IFERROR(X363/H363,"0")</f>
        <v>51</v>
      </c>
      <c r="Y364" s="382">
        <f>IFERROR(IF(Y359="",0,Y359),"0")+IFERROR(IF(Y360="",0,Y360),"0")+IFERROR(IF(Y361="",0,Y361),"0")+IFERROR(IF(Y362="",0,Y362),"0")+IFERROR(IF(Y363="",0,Y363),"0")</f>
        <v>0.47787000000000002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204</v>
      </c>
      <c r="X365" s="382">
        <f>IFERROR(SUM(X359:X363),"0")</f>
        <v>204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180</v>
      </c>
      <c r="X374" s="381">
        <f>IFERROR(IF(W374="",0,CEILING((W374/$H374),1)*$H374),"")</f>
        <v>180</v>
      </c>
      <c r="Y374" s="36">
        <f>IFERROR(IF(X374=0,"",ROUNDUP(X374/H374,0)*0.00753),"")</f>
        <v>0.56474999999999997</v>
      </c>
      <c r="Z374" s="56"/>
      <c r="AA374" s="57"/>
      <c r="AE374" s="64"/>
      <c r="BB374" s="277" t="s">
        <v>1</v>
      </c>
      <c r="BL374" s="64">
        <f>IFERROR(W374*I374/H374,"0")</f>
        <v>201.3</v>
      </c>
      <c r="BM374" s="64">
        <f>IFERROR(X374*I374/H374,"0")</f>
        <v>201.3</v>
      </c>
      <c r="BN374" s="64">
        <f>IFERROR(1/J374*(W374/H374),"0")</f>
        <v>0.48076923076923073</v>
      </c>
      <c r="BO374" s="64">
        <f>IFERROR(1/J374*(X374/H374),"0")</f>
        <v>0.48076923076923073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75</v>
      </c>
      <c r="X376" s="382">
        <f>IFERROR(X372/H372,"0")+IFERROR(X373/H373,"0")+IFERROR(X374/H374,"0")+IFERROR(X375/H375,"0")</f>
        <v>75</v>
      </c>
      <c r="Y376" s="382">
        <f>IFERROR(IF(Y372="",0,Y372),"0")+IFERROR(IF(Y373="",0,Y373),"0")+IFERROR(IF(Y374="",0,Y374),"0")+IFERROR(IF(Y375="",0,Y375),"0")</f>
        <v>0.56474999999999997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180</v>
      </c>
      <c r="X377" s="382">
        <f>IFERROR(SUM(X372:X375),"0")</f>
        <v>180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27</v>
      </c>
      <c r="X385" s="381">
        <f>IFERROR(IF(W385="",0,CEILING((W385/$H385),1)*$H385),"")</f>
        <v>27</v>
      </c>
      <c r="Y385" s="36">
        <f>IFERROR(IF(X385=0,"",ROUNDUP(X385/H385,0)*0.00753),"")</f>
        <v>7.5300000000000006E-2</v>
      </c>
      <c r="Z385" s="56"/>
      <c r="AA385" s="57"/>
      <c r="AE385" s="64"/>
      <c r="BB385" s="280" t="s">
        <v>1</v>
      </c>
      <c r="BL385" s="64">
        <f>IFERROR(W385*I385/H385,"0")</f>
        <v>28.999999999999996</v>
      </c>
      <c r="BM385" s="64">
        <f>IFERROR(X385*I385/H385,"0")</f>
        <v>28.999999999999996</v>
      </c>
      <c r="BN385" s="64">
        <f>IFERROR(1/J385*(W385/H385),"0")</f>
        <v>6.4102564102564097E-2</v>
      </c>
      <c r="BO385" s="64">
        <f>IFERROR(1/J385*(X385/H385),"0")</f>
        <v>6.4102564102564097E-2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27</v>
      </c>
      <c r="X386" s="381">
        <f>IFERROR(IF(W386="",0,CEILING((W386/$H386),1)*$H386),"")</f>
        <v>27</v>
      </c>
      <c r="Y386" s="36">
        <f>IFERROR(IF(X386=0,"",ROUNDUP(X386/H386,0)*0.00753),"")</f>
        <v>7.5300000000000006E-2</v>
      </c>
      <c r="Z386" s="56"/>
      <c r="AA386" s="57"/>
      <c r="AE386" s="64"/>
      <c r="BB386" s="281" t="s">
        <v>1</v>
      </c>
      <c r="BL386" s="64">
        <f>IFERROR(W386*I386/H386,"0")</f>
        <v>28.999999999999996</v>
      </c>
      <c r="BM386" s="64">
        <f>IFERROR(X386*I386/H386,"0")</f>
        <v>28.999999999999996</v>
      </c>
      <c r="BN386" s="64">
        <f>IFERROR(1/J386*(W386/H386),"0")</f>
        <v>6.4102564102564097E-2</v>
      </c>
      <c r="BO386" s="64">
        <f>IFERROR(1/J386*(X386/H386),"0")</f>
        <v>6.4102564102564097E-2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20</v>
      </c>
      <c r="X387" s="382">
        <f>IFERROR(X385/H385,"0")+IFERROR(X386/H386,"0")</f>
        <v>20</v>
      </c>
      <c r="Y387" s="382">
        <f>IFERROR(IF(Y385="",0,Y385),"0")+IFERROR(IF(Y386="",0,Y386),"0")</f>
        <v>0.15060000000000001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54</v>
      </c>
      <c r="X388" s="382">
        <f>IFERROR(SUM(X385:X386),"0")</f>
        <v>54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105</v>
      </c>
      <c r="X395" s="381">
        <f t="shared" si="76"/>
        <v>105</v>
      </c>
      <c r="Y395" s="36">
        <f t="shared" si="81"/>
        <v>0.251</v>
      </c>
      <c r="Z395" s="56"/>
      <c r="AA395" s="57"/>
      <c r="AE395" s="64"/>
      <c r="BB395" s="287" t="s">
        <v>1</v>
      </c>
      <c r="BL395" s="64">
        <f t="shared" si="77"/>
        <v>111.5</v>
      </c>
      <c r="BM395" s="64">
        <f t="shared" si="78"/>
        <v>111.5</v>
      </c>
      <c r="BN395" s="64">
        <f t="shared" si="79"/>
        <v>0.21367521367521369</v>
      </c>
      <c r="BO395" s="64">
        <f t="shared" si="80"/>
        <v>0.21367521367521369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105</v>
      </c>
      <c r="X397" s="381">
        <f t="shared" si="76"/>
        <v>105</v>
      </c>
      <c r="Y397" s="36">
        <f t="shared" si="81"/>
        <v>0.251</v>
      </c>
      <c r="Z397" s="56"/>
      <c r="AA397" s="57"/>
      <c r="AE397" s="64"/>
      <c r="BB397" s="289" t="s">
        <v>1</v>
      </c>
      <c r="BL397" s="64">
        <f t="shared" si="77"/>
        <v>111.5</v>
      </c>
      <c r="BM397" s="64">
        <f t="shared" si="78"/>
        <v>111.5</v>
      </c>
      <c r="BN397" s="64">
        <f t="shared" si="79"/>
        <v>0.21367521367521369</v>
      </c>
      <c r="BO397" s="64">
        <f t="shared" si="80"/>
        <v>0.21367521367521369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123.9</v>
      </c>
      <c r="X399" s="381">
        <f t="shared" si="76"/>
        <v>123.9</v>
      </c>
      <c r="Y399" s="36">
        <f t="shared" si="81"/>
        <v>0.29618</v>
      </c>
      <c r="Z399" s="56"/>
      <c r="AA399" s="57"/>
      <c r="AE399" s="64"/>
      <c r="BB399" s="291" t="s">
        <v>1</v>
      </c>
      <c r="BL399" s="64">
        <f t="shared" si="77"/>
        <v>131.57</v>
      </c>
      <c r="BM399" s="64">
        <f t="shared" si="78"/>
        <v>131.57</v>
      </c>
      <c r="BN399" s="64">
        <f t="shared" si="79"/>
        <v>0.25213675213675218</v>
      </c>
      <c r="BO399" s="64">
        <f t="shared" si="80"/>
        <v>0.25213675213675218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113.4</v>
      </c>
      <c r="X401" s="381">
        <f t="shared" si="76"/>
        <v>113.4</v>
      </c>
      <c r="Y401" s="36">
        <f t="shared" si="81"/>
        <v>0.27107999999999999</v>
      </c>
      <c r="Z401" s="56"/>
      <c r="AA401" s="57"/>
      <c r="AE401" s="64"/>
      <c r="BB401" s="293" t="s">
        <v>1</v>
      </c>
      <c r="BL401" s="64">
        <f t="shared" si="77"/>
        <v>120.42</v>
      </c>
      <c r="BM401" s="64">
        <f t="shared" si="78"/>
        <v>120.42</v>
      </c>
      <c r="BN401" s="64">
        <f t="shared" si="79"/>
        <v>0.23076923076923078</v>
      </c>
      <c r="BO401" s="64">
        <f t="shared" si="80"/>
        <v>0.23076923076923078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213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213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1.0692599999999999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447.29999999999995</v>
      </c>
      <c r="X404" s="382">
        <f>IFERROR(SUM(X390:X402),"0")</f>
        <v>447.29999999999995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19.8</v>
      </c>
      <c r="X407" s="381">
        <f>IFERROR(IF(W407="",0,CEILING((W407/$H407),1)*$H407),"")</f>
        <v>19.8</v>
      </c>
      <c r="Y407" s="36">
        <f>IFERROR(IF(X407=0,"",ROUNDUP(X407/H407,0)*0.00753),"")</f>
        <v>7.5300000000000006E-2</v>
      </c>
      <c r="Z407" s="56"/>
      <c r="AA407" s="57"/>
      <c r="AE407" s="64"/>
      <c r="BB407" s="296" t="s">
        <v>1</v>
      </c>
      <c r="BL407" s="64">
        <f>IFERROR(W407*I407/H407,"0")</f>
        <v>22.580000000000002</v>
      </c>
      <c r="BM407" s="64">
        <f>IFERROR(X407*I407/H407,"0")</f>
        <v>22.580000000000002</v>
      </c>
      <c r="BN407" s="64">
        <f>IFERROR(1/J407*(W407/H407),"0")</f>
        <v>6.4102564102564097E-2</v>
      </c>
      <c r="BO407" s="64">
        <f>IFERROR(1/J407*(X407/H407),"0")</f>
        <v>6.4102564102564097E-2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153.6</v>
      </c>
      <c r="X408" s="381">
        <f>IFERROR(IF(W408="",0,CEILING((W408/$H408),1)*$H408),"")</f>
        <v>153.6</v>
      </c>
      <c r="Y408" s="36">
        <f>IFERROR(IF(X408=0,"",ROUNDUP(X408/H408,0)*0.00937),"")</f>
        <v>0.59967999999999999</v>
      </c>
      <c r="Z408" s="56"/>
      <c r="AA408" s="57"/>
      <c r="AE408" s="64"/>
      <c r="BB408" s="297" t="s">
        <v>1</v>
      </c>
      <c r="BL408" s="64">
        <f>IFERROR(W408*I408/H408,"0")</f>
        <v>169.34399999999999</v>
      </c>
      <c r="BM408" s="64">
        <f>IFERROR(X408*I408/H408,"0")</f>
        <v>169.34399999999999</v>
      </c>
      <c r="BN408" s="64">
        <f>IFERROR(1/J408*(W408/H408),"0")</f>
        <v>0.53333333333333333</v>
      </c>
      <c r="BO408" s="64">
        <f>IFERROR(1/J408*(X408/H408),"0")</f>
        <v>0.53333333333333333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74</v>
      </c>
      <c r="X409" s="382">
        <f>IFERROR(X406/H406,"0")+IFERROR(X407/H407,"0")+IFERROR(X408/H408,"0")</f>
        <v>74</v>
      </c>
      <c r="Y409" s="382">
        <f>IFERROR(IF(Y406="",0,Y406),"0")+IFERROR(IF(Y407="",0,Y407),"0")+IFERROR(IF(Y408="",0,Y408),"0")</f>
        <v>0.67498000000000002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173.4</v>
      </c>
      <c r="X410" s="382">
        <f>IFERROR(SUM(X406:X408),"0")</f>
        <v>173.4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480</v>
      </c>
      <c r="X471" s="381">
        <f t="shared" si="87"/>
        <v>480</v>
      </c>
      <c r="Y471" s="36">
        <f>IFERROR(IF(X471=0,"",ROUNDUP(X471/H471,0)*0.00753),"")</f>
        <v>1.506</v>
      </c>
      <c r="Z471" s="56"/>
      <c r="AA471" s="57"/>
      <c r="AE471" s="64"/>
      <c r="BB471" s="328" t="s">
        <v>1</v>
      </c>
      <c r="BL471" s="64">
        <f t="shared" si="89"/>
        <v>520</v>
      </c>
      <c r="BM471" s="64">
        <f t="shared" si="90"/>
        <v>520</v>
      </c>
      <c r="BN471" s="64">
        <f t="shared" si="91"/>
        <v>1.2820512820512819</v>
      </c>
      <c r="BO471" s="64">
        <f t="shared" si="92"/>
        <v>1.2820512820512819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200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200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1.506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480</v>
      </c>
      <c r="X474" s="382">
        <f>IFERROR(SUM(X461:X472),"0")</f>
        <v>480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5706.8499999999995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5710.55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6214.615871794872</v>
      </c>
      <c r="X546" s="382">
        <f>IFERROR(SUM(BM22:BM542),"0")</f>
        <v>6218.585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15</v>
      </c>
      <c r="X547" s="38">
        <f>ROUNDUP(SUM(BO22:BO542),0)</f>
        <v>15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6589.615871794872</v>
      </c>
      <c r="X548" s="382">
        <f>GrossWeightTotalR+PalletQtyTotalR*25</f>
        <v>6593.585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2038.3076923076924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2039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16.79496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50.4</v>
      </c>
      <c r="C555" s="46">
        <f>IFERROR(X51*1,"0")+IFERROR(X52*1,"0")</f>
        <v>113.4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470.9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1830.72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120</v>
      </c>
      <c r="O555" s="46">
        <f>IFERROR(X293*1,"0")+IFERROR(X294*1,"0")+IFERROR(X295*1,"0")+IFERROR(X296*1,"0")+IFERROR(X297*1,"0")+IFERROR(X298*1,"0")+IFERROR(X299*1,"0")+IFERROR(X303*1,"0")+IFERROR(X304*1,"0")</f>
        <v>115</v>
      </c>
      <c r="P555" s="46">
        <f>IFERROR(X309*1,"0")+IFERROR(X313*1,"0")+IFERROR(X314*1,"0")+IFERROR(X315*1,"0")+IFERROR(X319*1,"0")+IFERROR(X323*1,"0")</f>
        <v>564.63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906.8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384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674.69999999999993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480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