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1F2F24B-92D1-4A47-8534-57818B80A2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H9" i="1" l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Y34" i="1" s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X235" i="1"/>
  <c r="BO240" i="1"/>
  <c r="BM240" i="1"/>
  <c r="Y240" i="1"/>
  <c r="Y252" i="1" s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19" i="1"/>
  <c r="Y403" i="1"/>
  <c r="Y130" i="1"/>
  <c r="X545" i="1"/>
  <c r="X547" i="1"/>
  <c r="Y178" i="1"/>
  <c r="Y550" i="1" s="1"/>
  <c r="Y473" i="1"/>
  <c r="Y511" i="1"/>
  <c r="Y451" i="1"/>
  <c r="X546" i="1"/>
  <c r="X548" i="1" s="1"/>
  <c r="Y271" i="1"/>
  <c r="Y235" i="1"/>
  <c r="X54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<sst xmlns="http://schemas.openxmlformats.org/spreadsheetml/2006/main" count="2379" uniqueCount="789">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</sst>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2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100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9.2592592592592595</v>
      </c>
      <c r="X53" s="382">
        <f>IFERROR(X51/H51,"0")+IFERROR(X52/H52,"0")</f>
        <v>10</v>
      </c>
      <c r="Y53" s="382">
        <f>IFERROR(IF(Y51="",0,Y51),"0")+IFERROR(IF(Y52="",0,Y52),"0")</f>
        <v>0.21749999999999997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100</v>
      </c>
      <c r="X54" s="382">
        <f>IFERROR(SUM(X51:X52),"0")</f>
        <v>108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150</v>
      </c>
      <c r="X66" s="381">
        <f t="shared" si="6"/>
        <v>156.79999999999998</v>
      </c>
      <c r="Y66" s="36">
        <f t="shared" si="7"/>
        <v>0.30449999999999999</v>
      </c>
      <c r="Z66" s="56"/>
      <c r="AA66" s="57"/>
      <c r="AE66" s="64"/>
      <c r="BB66" s="84" t="s">
        <v>1</v>
      </c>
      <c r="BL66" s="64">
        <f t="shared" si="8"/>
        <v>156.42857142857144</v>
      </c>
      <c r="BM66" s="64">
        <f t="shared" si="9"/>
        <v>163.51999999999998</v>
      </c>
      <c r="BN66" s="64">
        <f t="shared" si="10"/>
        <v>0.23915816326530615</v>
      </c>
      <c r="BO66" s="64">
        <f t="shared" si="11"/>
        <v>0.25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63</v>
      </c>
      <c r="X69" s="381">
        <f t="shared" si="6"/>
        <v>64.800000000000011</v>
      </c>
      <c r="Y69" s="36">
        <f t="shared" si="7"/>
        <v>0.1305</v>
      </c>
      <c r="Z69" s="56"/>
      <c r="AA69" s="57"/>
      <c r="AE69" s="64"/>
      <c r="BB69" s="87" t="s">
        <v>1</v>
      </c>
      <c r="BL69" s="64">
        <f t="shared" si="8"/>
        <v>65.8</v>
      </c>
      <c r="BM69" s="64">
        <f t="shared" si="9"/>
        <v>67.680000000000007</v>
      </c>
      <c r="BN69" s="64">
        <f t="shared" si="10"/>
        <v>0.10416666666666666</v>
      </c>
      <c r="BO69" s="64">
        <f t="shared" si="11"/>
        <v>0.10714285714285715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44</v>
      </c>
      <c r="X71" s="381">
        <f t="shared" si="6"/>
        <v>44.8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45.885714285714286</v>
      </c>
      <c r="BM71" s="64">
        <f t="shared" si="9"/>
        <v>46.720000000000006</v>
      </c>
      <c r="BN71" s="64">
        <f t="shared" si="10"/>
        <v>7.0153061224489791E-2</v>
      </c>
      <c r="BO71" s="64">
        <f t="shared" si="11"/>
        <v>7.1428571428571425E-2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9</v>
      </c>
      <c r="X79" s="381">
        <f t="shared" si="6"/>
        <v>9</v>
      </c>
      <c r="Y79" s="36">
        <f t="shared" si="12"/>
        <v>1.874E-2</v>
      </c>
      <c r="Z79" s="56"/>
      <c r="AA79" s="57"/>
      <c r="AE79" s="64"/>
      <c r="BB79" s="97" t="s">
        <v>1</v>
      </c>
      <c r="BL79" s="64">
        <f t="shared" si="8"/>
        <v>9.42</v>
      </c>
      <c r="BM79" s="64">
        <f t="shared" si="9"/>
        <v>9.42</v>
      </c>
      <c r="BN79" s="64">
        <f t="shared" si="10"/>
        <v>1.6666666666666666E-2</v>
      </c>
      <c r="BO79" s="64">
        <f t="shared" si="11"/>
        <v>1.6666666666666666E-2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25.154761904761905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0.54074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266</v>
      </c>
      <c r="X87" s="382">
        <f>IFERROR(SUM(X65:X85),"0")</f>
        <v>275.39999999999998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15</v>
      </c>
      <c r="X89" s="381">
        <f>IFERROR(IF(W89="",0,CEILING((W89/$H89),1)*$H89),"")</f>
        <v>21.6</v>
      </c>
      <c r="Y89" s="36">
        <f>IFERROR(IF(X89=0,"",ROUNDUP(X89/H89,0)*0.02175),"")</f>
        <v>4.3499999999999997E-2</v>
      </c>
      <c r="Z89" s="56"/>
      <c r="AA89" s="57"/>
      <c r="AE89" s="64"/>
      <c r="BB89" s="104" t="s">
        <v>1</v>
      </c>
      <c r="BL89" s="64">
        <f>IFERROR(W89*I89/H89,"0")</f>
        <v>15.666666666666664</v>
      </c>
      <c r="BM89" s="64">
        <f>IFERROR(X89*I89/H89,"0")</f>
        <v>22.56</v>
      </c>
      <c r="BN89" s="64">
        <f>IFERROR(1/J89*(W89/H89),"0")</f>
        <v>2.8935185185185182E-2</v>
      </c>
      <c r="BO89" s="64">
        <f>IFERROR(1/J89*(X89/H89),"0")</f>
        <v>4.1666666666666664E-2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1.3888888888888888</v>
      </c>
      <c r="X93" s="382">
        <f>IFERROR(X89/H89,"0")+IFERROR(X90/H90,"0")+IFERROR(X91/H91,"0")+IFERROR(X92/H92,"0")</f>
        <v>2</v>
      </c>
      <c r="Y93" s="382">
        <f>IFERROR(IF(Y89="",0,Y89),"0")+IFERROR(IF(Y90="",0,Y90),"0")+IFERROR(IF(Y91="",0,Y91),"0")+IFERROR(IF(Y92="",0,Y92),"0")</f>
        <v>4.3499999999999997E-2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15</v>
      </c>
      <c r="X94" s="382">
        <f>IFERROR(SUM(X89:X92),"0")</f>
        <v>21.6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20</v>
      </c>
      <c r="X106" s="381">
        <f t="shared" ref="X106:X119" si="18">IFERROR(IF(W106="",0,CEILING((W106/$H106),1)*$H106),"")</f>
        <v>25.200000000000003</v>
      </c>
      <c r="Y106" s="36">
        <f>IFERROR(IF(X106=0,"",ROUNDUP(X106/H106,0)*0.02175),"")</f>
        <v>6.5250000000000002E-2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21.342857142857142</v>
      </c>
      <c r="BM106" s="64">
        <f t="shared" ref="BM106:BM119" si="20">IFERROR(X106*I106/H106,"0")</f>
        <v>26.892000000000003</v>
      </c>
      <c r="BN106" s="64">
        <f t="shared" ref="BN106:BN119" si="21">IFERROR(1/J106*(W106/H106),"0")</f>
        <v>4.2517006802721087E-2</v>
      </c>
      <c r="BO106" s="64">
        <f t="shared" ref="BO106:BO119" si="22">IFERROR(1/J106*(X106/H106),"0")</f>
        <v>5.3571428571428568E-2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86</v>
      </c>
      <c r="X112" s="381">
        <f t="shared" si="18"/>
        <v>86.4</v>
      </c>
      <c r="Y112" s="36">
        <f>IFERROR(IF(X112=0,"",ROUNDUP(X112/H112,0)*0.00753),"")</f>
        <v>0.24096000000000001</v>
      </c>
      <c r="Z112" s="56"/>
      <c r="AA112" s="57"/>
      <c r="AE112" s="64"/>
      <c r="BB112" s="121" t="s">
        <v>1</v>
      </c>
      <c r="BL112" s="64">
        <f t="shared" si="19"/>
        <v>94.663703703703689</v>
      </c>
      <c r="BM112" s="64">
        <f t="shared" si="20"/>
        <v>95.103999999999999</v>
      </c>
      <c r="BN112" s="64">
        <f t="shared" si="21"/>
        <v>0.20417853751187084</v>
      </c>
      <c r="BO112" s="64">
        <f t="shared" si="22"/>
        <v>0.20512820512820512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8</v>
      </c>
      <c r="X113" s="381">
        <f t="shared" si="18"/>
        <v>8.1000000000000014</v>
      </c>
      <c r="Y113" s="36">
        <f>IFERROR(IF(X113=0,"",ROUNDUP(X113/H113,0)*0.00937),"")</f>
        <v>2.811E-2</v>
      </c>
      <c r="Z113" s="56"/>
      <c r="AA113" s="57"/>
      <c r="AE113" s="64"/>
      <c r="BB113" s="122" t="s">
        <v>1</v>
      </c>
      <c r="BL113" s="64">
        <f t="shared" si="19"/>
        <v>8.8533333333333335</v>
      </c>
      <c r="BM113" s="64">
        <f t="shared" si="20"/>
        <v>8.9640000000000004</v>
      </c>
      <c r="BN113" s="64">
        <f t="shared" si="21"/>
        <v>2.4691358024691357E-2</v>
      </c>
      <c r="BO113" s="64">
        <f t="shared" si="22"/>
        <v>2.5000000000000005E-2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37.195767195767196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0.33432000000000001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114</v>
      </c>
      <c r="X121" s="382">
        <f>IFERROR(SUM(X106:X119),"0")</f>
        <v>119.70000000000002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100</v>
      </c>
      <c r="X135" s="381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54</v>
      </c>
      <c r="X137" s="381">
        <f>IFERROR(IF(W137="",0,CEILING((W137/$H137),1)*$H137),"")</f>
        <v>54</v>
      </c>
      <c r="Y137" s="36">
        <f>IFERROR(IF(X137=0,"",ROUNDUP(X137/H137,0)*0.00753),"")</f>
        <v>0.15060000000000001</v>
      </c>
      <c r="Z137" s="56"/>
      <c r="AA137" s="57"/>
      <c r="AE137" s="64"/>
      <c r="BB137" s="139" t="s">
        <v>1</v>
      </c>
      <c r="BL137" s="64">
        <f>IFERROR(W137*I137/H137,"0")</f>
        <v>59.44</v>
      </c>
      <c r="BM137" s="64">
        <f>IFERROR(X137*I137/H137,"0")</f>
        <v>59.44</v>
      </c>
      <c r="BN137" s="64">
        <f>IFERROR(1/J137*(W137/H137),"0")</f>
        <v>0.12820512820512819</v>
      </c>
      <c r="BO137" s="64">
        <f>IFERROR(1/J137*(X137/H137),"0")</f>
        <v>0.12820512820512819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31.904761904761905</v>
      </c>
      <c r="X139" s="382">
        <f>IFERROR(X134/H134,"0")+IFERROR(X135/H135,"0")+IFERROR(X136/H136,"0")+IFERROR(X137/H137,"0")+IFERROR(X138/H138,"0")</f>
        <v>32</v>
      </c>
      <c r="Y139" s="382">
        <f>IFERROR(IF(Y134="",0,Y134),"0")+IFERROR(IF(Y135="",0,Y135),"0")+IFERROR(IF(Y136="",0,Y136),"0")+IFERROR(IF(Y137="",0,Y137),"0")+IFERROR(IF(Y138="",0,Y138),"0")</f>
        <v>0.41160000000000002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154</v>
      </c>
      <c r="X140" s="382">
        <f>IFERROR(SUM(X134:X138),"0")</f>
        <v>154.80000000000001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85</v>
      </c>
      <c r="X151" s="381">
        <f t="shared" ref="X151:X159" si="29">IFERROR(IF(W151="",0,CEILING((W151/$H151),1)*$H151),"")</f>
        <v>88.2</v>
      </c>
      <c r="Y151" s="36">
        <f>IFERROR(IF(X151=0,"",ROUNDUP(X151/H151,0)*0.00753),"")</f>
        <v>0.15812999999999999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90.261904761904759</v>
      </c>
      <c r="BM151" s="64">
        <f t="shared" ref="BM151:BM159" si="31">IFERROR(X151*I151/H151,"0")</f>
        <v>93.66</v>
      </c>
      <c r="BN151" s="64">
        <f t="shared" ref="BN151:BN159" si="32">IFERROR(1/J151*(W151/H151),"0")</f>
        <v>0.12973137973137971</v>
      </c>
      <c r="BO151" s="64">
        <f t="shared" ref="BO151:BO159" si="33">IFERROR(1/J151*(X151/H151),"0")</f>
        <v>0.13461538461538461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16</v>
      </c>
      <c r="X153" s="381">
        <f t="shared" si="29"/>
        <v>16.8</v>
      </c>
      <c r="Y153" s="36">
        <f>IFERROR(IF(X153=0,"",ROUNDUP(X153/H153,0)*0.00753),"")</f>
        <v>3.0120000000000001E-2</v>
      </c>
      <c r="Z153" s="56"/>
      <c r="AA153" s="57"/>
      <c r="AE153" s="64"/>
      <c r="BB153" s="146" t="s">
        <v>1</v>
      </c>
      <c r="BL153" s="64">
        <f t="shared" si="30"/>
        <v>16.761904761904763</v>
      </c>
      <c r="BM153" s="64">
        <f t="shared" si="31"/>
        <v>17.600000000000001</v>
      </c>
      <c r="BN153" s="64">
        <f t="shared" si="32"/>
        <v>2.4420024420024417E-2</v>
      </c>
      <c r="BO153" s="64">
        <f t="shared" si="33"/>
        <v>2.564102564102564E-2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16</v>
      </c>
      <c r="X154" s="381">
        <f t="shared" si="29"/>
        <v>16.8</v>
      </c>
      <c r="Y154" s="36">
        <f>IFERROR(IF(X154=0,"",ROUNDUP(X154/H154,0)*0.00502),"")</f>
        <v>4.0160000000000001E-2</v>
      </c>
      <c r="Z154" s="56"/>
      <c r="AA154" s="57"/>
      <c r="AE154" s="64"/>
      <c r="BB154" s="147" t="s">
        <v>1</v>
      </c>
      <c r="BL154" s="64">
        <f t="shared" si="30"/>
        <v>16.990476190476191</v>
      </c>
      <c r="BM154" s="64">
        <f t="shared" si="31"/>
        <v>17.84</v>
      </c>
      <c r="BN154" s="64">
        <f t="shared" si="32"/>
        <v>3.2560032560032565E-2</v>
      </c>
      <c r="BO154" s="64">
        <f t="shared" si="33"/>
        <v>3.4188034188034191E-2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26</v>
      </c>
      <c r="X157" s="381">
        <f t="shared" si="29"/>
        <v>27.3</v>
      </c>
      <c r="Y157" s="36">
        <f>IFERROR(IF(X157=0,"",ROUNDUP(X157/H157,0)*0.00502),"")</f>
        <v>6.5259999999999999E-2</v>
      </c>
      <c r="Z157" s="56"/>
      <c r="AA157" s="57"/>
      <c r="AE157" s="64"/>
      <c r="BB157" s="150" t="s">
        <v>1</v>
      </c>
      <c r="BL157" s="64">
        <f t="shared" si="30"/>
        <v>27.238095238095237</v>
      </c>
      <c r="BM157" s="64">
        <f t="shared" si="31"/>
        <v>28.600000000000005</v>
      </c>
      <c r="BN157" s="64">
        <f t="shared" si="32"/>
        <v>5.2910052910052907E-2</v>
      </c>
      <c r="BO157" s="64">
        <f t="shared" si="33"/>
        <v>5.5555555555555559E-2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44.047619047619044</v>
      </c>
      <c r="X160" s="382">
        <f>IFERROR(X151/H151,"0")+IFERROR(X152/H152,"0")+IFERROR(X153/H153,"0")+IFERROR(X154/H154,"0")+IFERROR(X155/H155,"0")+IFERROR(X156/H156,"0")+IFERROR(X157/H157,"0")+IFERROR(X158/H158,"0")+IFERROR(X159/H159,"0")</f>
        <v>46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0.29366999999999999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143</v>
      </c>
      <c r="X161" s="382">
        <f>IFERROR(SUM(X151:X159),"0")</f>
        <v>149.1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67</v>
      </c>
      <c r="X175" s="381">
        <f>IFERROR(IF(W175="",0,CEILING((W175/$H175),1)*$H175),"")</f>
        <v>70.2</v>
      </c>
      <c r="Y175" s="36">
        <f>IFERROR(IF(X175=0,"",ROUNDUP(X175/H175,0)*0.00937),"")</f>
        <v>0.12181</v>
      </c>
      <c r="Z175" s="56"/>
      <c r="AA175" s="57"/>
      <c r="AE175" s="64"/>
      <c r="BB175" s="158" t="s">
        <v>1</v>
      </c>
      <c r="BL175" s="64">
        <f>IFERROR(W175*I175/H175,"0")</f>
        <v>69.605555555555554</v>
      </c>
      <c r="BM175" s="64">
        <f>IFERROR(X175*I175/H175,"0")</f>
        <v>72.930000000000007</v>
      </c>
      <c r="BN175" s="64">
        <f>IFERROR(1/J175*(W175/H175),"0")</f>
        <v>0.10339506172839505</v>
      </c>
      <c r="BO175" s="64">
        <f>IFERROR(1/J175*(X175/H175),"0")</f>
        <v>0.10833333333333334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180</v>
      </c>
      <c r="X177" s="381">
        <f>IFERROR(IF(W177="",0,CEILING((W177/$H177),1)*$H177),"")</f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>IFERROR(W177*I177/H177,"0")</f>
        <v>187</v>
      </c>
      <c r="BM177" s="64">
        <f>IFERROR(X177*I177/H177,"0")</f>
        <v>190.74</v>
      </c>
      <c r="BN177" s="64">
        <f>IFERROR(1/J177*(W177/H177),"0")</f>
        <v>0.27777777777777773</v>
      </c>
      <c r="BO177" s="64">
        <f>IFERROR(1/J177*(X177/H177),"0")</f>
        <v>0.28333333333333333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45.740740740740733</v>
      </c>
      <c r="X178" s="382">
        <f>IFERROR(X174/H174,"0")+IFERROR(X175/H175,"0")+IFERROR(X176/H176,"0")+IFERROR(X177/H177,"0")</f>
        <v>47</v>
      </c>
      <c r="Y178" s="382">
        <f>IFERROR(IF(Y174="",0,Y174),"0")+IFERROR(IF(Y175="",0,Y175),"0")+IFERROR(IF(Y176="",0,Y176),"0")+IFERROR(IF(Y177="",0,Y177),"0")</f>
        <v>0.44038999999999995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247</v>
      </c>
      <c r="X179" s="382">
        <f>IFERROR(SUM(X174:X177),"0")</f>
        <v>253.8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10</v>
      </c>
      <c r="X184" s="381">
        <f t="shared" si="34"/>
        <v>15.6</v>
      </c>
      <c r="Y184" s="36">
        <f>IFERROR(IF(X184=0,"",ROUNDUP(X184/H184,0)*0.02175),"")</f>
        <v>4.3499999999999997E-2</v>
      </c>
      <c r="Z184" s="56"/>
      <c r="AA184" s="57"/>
      <c r="AE184" s="64"/>
      <c r="BB184" s="164" t="s">
        <v>1</v>
      </c>
      <c r="BL184" s="64">
        <f t="shared" si="35"/>
        <v>10.723076923076926</v>
      </c>
      <c r="BM184" s="64">
        <f t="shared" si="36"/>
        <v>16.728000000000002</v>
      </c>
      <c r="BN184" s="64">
        <f t="shared" si="37"/>
        <v>2.2893772893772896E-2</v>
      </c>
      <c r="BO184" s="64">
        <f t="shared" si="38"/>
        <v>3.5714285714285712E-2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132</v>
      </c>
      <c r="X189" s="381">
        <f t="shared" si="34"/>
        <v>132</v>
      </c>
      <c r="Y189" s="36">
        <f>IFERROR(IF(X189=0,"",ROUNDUP(X189/H189,0)*0.00753),"")</f>
        <v>0.41415000000000002</v>
      </c>
      <c r="Z189" s="56"/>
      <c r="AA189" s="57"/>
      <c r="AE189" s="64"/>
      <c r="BB189" s="169" t="s">
        <v>1</v>
      </c>
      <c r="BL189" s="64">
        <f t="shared" si="35"/>
        <v>146.96</v>
      </c>
      <c r="BM189" s="64">
        <f t="shared" si="36"/>
        <v>146.96</v>
      </c>
      <c r="BN189" s="64">
        <f t="shared" si="37"/>
        <v>0.35256410256410253</v>
      </c>
      <c r="BO189" s="64">
        <f t="shared" si="38"/>
        <v>0.35256410256410253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106</v>
      </c>
      <c r="X193" s="381">
        <f t="shared" si="34"/>
        <v>108</v>
      </c>
      <c r="Y193" s="36">
        <f t="shared" ref="Y193:Y200" si="39">IFERROR(IF(X193=0,"",ROUNDUP(X193/H193,0)*0.00753),"")</f>
        <v>0.33884999999999998</v>
      </c>
      <c r="Z193" s="56"/>
      <c r="AA193" s="57"/>
      <c r="AE193" s="64"/>
      <c r="BB193" s="173" t="s">
        <v>1</v>
      </c>
      <c r="BL193" s="64">
        <f t="shared" si="35"/>
        <v>118.80833333333334</v>
      </c>
      <c r="BM193" s="64">
        <f t="shared" si="36"/>
        <v>121.05</v>
      </c>
      <c r="BN193" s="64">
        <f t="shared" si="37"/>
        <v>0.28311965811965811</v>
      </c>
      <c r="BO193" s="64">
        <f t="shared" si="38"/>
        <v>0.28846153846153844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187</v>
      </c>
      <c r="X194" s="381">
        <f t="shared" si="34"/>
        <v>187.2</v>
      </c>
      <c r="Y194" s="36">
        <f t="shared" si="39"/>
        <v>0.58733999999999997</v>
      </c>
      <c r="Z194" s="56"/>
      <c r="AA194" s="57"/>
      <c r="AE194" s="64"/>
      <c r="BB194" s="174" t="s">
        <v>1</v>
      </c>
      <c r="BL194" s="64">
        <f t="shared" si="35"/>
        <v>208.19333333333336</v>
      </c>
      <c r="BM194" s="64">
        <f t="shared" si="36"/>
        <v>208.416</v>
      </c>
      <c r="BN194" s="64">
        <f t="shared" si="37"/>
        <v>0.49946581196581197</v>
      </c>
      <c r="BO194" s="64">
        <f t="shared" si="38"/>
        <v>0.5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269</v>
      </c>
      <c r="X196" s="381">
        <f t="shared" si="34"/>
        <v>271.2</v>
      </c>
      <c r="Y196" s="36">
        <f t="shared" si="39"/>
        <v>0.85089000000000004</v>
      </c>
      <c r="Z196" s="56"/>
      <c r="AA196" s="57"/>
      <c r="AE196" s="64"/>
      <c r="BB196" s="176" t="s">
        <v>1</v>
      </c>
      <c r="BL196" s="64">
        <f t="shared" si="35"/>
        <v>299.48666666666668</v>
      </c>
      <c r="BM196" s="64">
        <f t="shared" si="36"/>
        <v>301.93599999999998</v>
      </c>
      <c r="BN196" s="64">
        <f t="shared" si="37"/>
        <v>0.71848290598290598</v>
      </c>
      <c r="BO196" s="64">
        <f t="shared" si="38"/>
        <v>0.72435897435897434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217</v>
      </c>
      <c r="X198" s="381">
        <f t="shared" si="34"/>
        <v>218.4</v>
      </c>
      <c r="Y198" s="36">
        <f t="shared" si="39"/>
        <v>0.68523000000000001</v>
      </c>
      <c r="Z198" s="56"/>
      <c r="AA198" s="57"/>
      <c r="AE198" s="64"/>
      <c r="BB198" s="178" t="s">
        <v>1</v>
      </c>
      <c r="BL198" s="64">
        <f t="shared" si="35"/>
        <v>241.59333333333336</v>
      </c>
      <c r="BM198" s="64">
        <f t="shared" si="36"/>
        <v>243.15200000000004</v>
      </c>
      <c r="BN198" s="64">
        <f t="shared" si="37"/>
        <v>0.57959401709401714</v>
      </c>
      <c r="BO198" s="64">
        <f t="shared" si="38"/>
        <v>0.58333333333333326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146</v>
      </c>
      <c r="X200" s="381">
        <f t="shared" si="34"/>
        <v>146.4</v>
      </c>
      <c r="Y200" s="36">
        <f t="shared" si="39"/>
        <v>0.45933000000000002</v>
      </c>
      <c r="Z200" s="56"/>
      <c r="AA200" s="57"/>
      <c r="AE200" s="64"/>
      <c r="BB200" s="180" t="s">
        <v>1</v>
      </c>
      <c r="BL200" s="64">
        <f t="shared" si="35"/>
        <v>162.91166666666666</v>
      </c>
      <c r="BM200" s="64">
        <f t="shared" si="36"/>
        <v>163.35800000000003</v>
      </c>
      <c r="BN200" s="64">
        <f t="shared" si="37"/>
        <v>0.38995726495726496</v>
      </c>
      <c r="BO200" s="64">
        <f t="shared" si="38"/>
        <v>0.39102564102564108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441.69871794871801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445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3.3792899999999997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1067</v>
      </c>
      <c r="X202" s="382">
        <f>IFERROR(SUM(X181:X200),"0")</f>
        <v>1078.8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71</v>
      </c>
      <c r="X206" s="381">
        <f t="shared" si="40"/>
        <v>72</v>
      </c>
      <c r="Y206" s="36">
        <f>IFERROR(IF(X206=0,"",ROUNDUP(X206/H206,0)*0.00753),"")</f>
        <v>0.22590000000000002</v>
      </c>
      <c r="Z206" s="56"/>
      <c r="AA206" s="57"/>
      <c r="AE206" s="64"/>
      <c r="BB206" s="183" t="s">
        <v>1</v>
      </c>
      <c r="BL206" s="64">
        <f t="shared" si="41"/>
        <v>79.046666666666681</v>
      </c>
      <c r="BM206" s="64">
        <f t="shared" si="42"/>
        <v>80.160000000000011</v>
      </c>
      <c r="BN206" s="64">
        <f t="shared" si="43"/>
        <v>0.18963675213675216</v>
      </c>
      <c r="BO206" s="64">
        <f t="shared" si="44"/>
        <v>0.19230769230769229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60</v>
      </c>
      <c r="X208" s="381">
        <f t="shared" si="40"/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 t="shared" si="41"/>
        <v>66.800000000000011</v>
      </c>
      <c r="BM208" s="64">
        <f t="shared" si="42"/>
        <v>66.800000000000011</v>
      </c>
      <c r="BN208" s="64">
        <f t="shared" si="43"/>
        <v>0.16025641025641024</v>
      </c>
      <c r="BO208" s="64">
        <f t="shared" si="44"/>
        <v>0.16025641025641024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54.583333333333336</v>
      </c>
      <c r="X210" s="382">
        <f>IFERROR(X204/H204,"0")+IFERROR(X205/H205,"0")+IFERROR(X206/H206,"0")+IFERROR(X207/H207,"0")+IFERROR(X208/H208,"0")+IFERROR(X209/H209,"0")</f>
        <v>55</v>
      </c>
      <c r="Y210" s="382">
        <f>IFERROR(IF(Y204="",0,Y204),"0")+IFERROR(IF(Y205="",0,Y205),"0")+IFERROR(IF(Y206="",0,Y206),"0")+IFERROR(IF(Y207="",0,Y207),"0")+IFERROR(IF(Y208="",0,Y208),"0")+IFERROR(IF(Y209="",0,Y209),"0")</f>
        <v>0.41415000000000002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131</v>
      </c>
      <c r="X211" s="382">
        <f>IFERROR(SUM(X204:X209),"0")</f>
        <v>132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28</v>
      </c>
      <c r="X229" s="381">
        <f t="shared" ref="X229:X234" si="50">IFERROR(IF(W229="",0,CEILING((W229/$H229),1)*$H229),"")</f>
        <v>34.799999999999997</v>
      </c>
      <c r="Y229" s="36">
        <f>IFERROR(IF(X229=0,"",ROUNDUP(X229/H229,0)*0.02175),"")</f>
        <v>6.5250000000000002E-2</v>
      </c>
      <c r="Z229" s="56"/>
      <c r="AA229" s="57"/>
      <c r="AE229" s="64"/>
      <c r="BB229" s="195" t="s">
        <v>1</v>
      </c>
      <c r="BL229" s="64">
        <f t="shared" ref="BL229:BL234" si="51">IFERROR(W229*I229/H229,"0")</f>
        <v>29.158620689655173</v>
      </c>
      <c r="BM229" s="64">
        <f t="shared" ref="BM229:BM234" si="52">IFERROR(X229*I229/H229,"0")</f>
        <v>36.239999999999995</v>
      </c>
      <c r="BN229" s="64">
        <f t="shared" ref="BN229:BN234" si="53">IFERROR(1/J229*(W229/H229),"0")</f>
        <v>4.3103448275862065E-2</v>
      </c>
      <c r="BO229" s="64">
        <f t="shared" ref="BO229:BO234" si="54">IFERROR(1/J229*(X229/H229),"0")</f>
        <v>5.3571428571428568E-2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2.4137931034482758</v>
      </c>
      <c r="X235" s="382">
        <f>IFERROR(X229/H229,"0")+IFERROR(X230/H230,"0")+IFERROR(X231/H231,"0")+IFERROR(X232/H232,"0")+IFERROR(X233/H233,"0")+IFERROR(X234/H234,"0")</f>
        <v>3</v>
      </c>
      <c r="Y235" s="382">
        <f>IFERROR(IF(Y229="",0,Y229),"0")+IFERROR(IF(Y230="",0,Y230),"0")+IFERROR(IF(Y231="",0,Y231),"0")+IFERROR(IF(Y232="",0,Y232),"0")+IFERROR(IF(Y233="",0,Y233),"0")+IFERROR(IF(Y234="",0,Y234),"0")</f>
        <v>6.5250000000000002E-2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28</v>
      </c>
      <c r="X236" s="382">
        <f>IFERROR(SUM(X229:X234),"0")</f>
        <v>34.799999999999997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25</v>
      </c>
      <c r="X255" s="381">
        <f>IFERROR(IF(W255="",0,CEILING((W255/$H255),1)*$H255),"")</f>
        <v>25.200000000000003</v>
      </c>
      <c r="Y255" s="36">
        <f>IFERROR(IF(X255=0,"",ROUNDUP(X255/H255,0)*0.00753),"")</f>
        <v>4.5179999999999998E-2</v>
      </c>
      <c r="Z255" s="56"/>
      <c r="AA255" s="57"/>
      <c r="AE255" s="64"/>
      <c r="BB255" s="214" t="s">
        <v>1</v>
      </c>
      <c r="BL255" s="64">
        <f>IFERROR(W255*I255/H255,"0")</f>
        <v>26.547619047619047</v>
      </c>
      <c r="BM255" s="64">
        <f>IFERROR(X255*I255/H255,"0")</f>
        <v>26.76</v>
      </c>
      <c r="BN255" s="64">
        <f>IFERROR(1/J255*(W255/H255),"0")</f>
        <v>3.815628815628816E-2</v>
      </c>
      <c r="BO255" s="64">
        <f>IFERROR(1/J255*(X255/H255),"0")</f>
        <v>3.8461538461538464E-2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5.9523809523809526</v>
      </c>
      <c r="X259" s="382">
        <f>IFERROR(X255/H255,"0")+IFERROR(X256/H256,"0")+IFERROR(X257/H257,"0")+IFERROR(X258/H258,"0")</f>
        <v>6</v>
      </c>
      <c r="Y259" s="382">
        <f>IFERROR(IF(Y255="",0,Y255),"0")+IFERROR(IF(Y256="",0,Y256),"0")+IFERROR(IF(Y257="",0,Y257),"0")+IFERROR(IF(Y258="",0,Y258),"0")</f>
        <v>4.5179999999999998E-2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25</v>
      </c>
      <c r="X260" s="382">
        <f>IFERROR(SUM(X255:X258),"0")</f>
        <v>25.200000000000003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16</v>
      </c>
      <c r="X309" s="38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5" t="s">
        <v>1</v>
      </c>
      <c r="BL309" s="64">
        <f>IFERROR(W309*I309/H309,"0")</f>
        <v>18.204444444444444</v>
      </c>
      <c r="BM309" s="64">
        <f>IFERROR(X309*I309/H309,"0")</f>
        <v>18.431999999999999</v>
      </c>
      <c r="BN309" s="64">
        <f>IFERROR(1/J309*(W309/H309),"0")</f>
        <v>5.6980056980056981E-2</v>
      </c>
      <c r="BO309" s="64">
        <f>IFERROR(1/J309*(X309/H309),"0")</f>
        <v>5.7692307692307689E-2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8.8888888888888893</v>
      </c>
      <c r="X310" s="382">
        <f>IFERROR(X309/H309,"0")</f>
        <v>9</v>
      </c>
      <c r="Y310" s="382">
        <f>IFERROR(IF(Y309="",0,Y309),"0")</f>
        <v>6.7769999999999997E-2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16</v>
      </c>
      <c r="X311" s="382">
        <f>IFERROR(SUM(X309:X309),"0")</f>
        <v>16.2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</v>
      </c>
      <c r="X323" s="381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50" t="s">
        <v>1</v>
      </c>
      <c r="BL323" s="64">
        <f>IFERROR(W323*I323/H323,"0")</f>
        <v>3.5000000000000004</v>
      </c>
      <c r="BM323" s="64">
        <f>IFERROR(X323*I323/H323,"0")</f>
        <v>5.95</v>
      </c>
      <c r="BN323" s="64">
        <f>IFERROR(1/J323*(W323/H323),"0")</f>
        <v>7.5414781297134239E-3</v>
      </c>
      <c r="BO323" s="64">
        <f>IFERROR(1/J323*(X323/H323),"0")</f>
        <v>1.282051282051282E-2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1.1764705882352942</v>
      </c>
      <c r="X324" s="382">
        <f>IFERROR(X323/H323,"0")</f>
        <v>2</v>
      </c>
      <c r="Y324" s="382">
        <f>IFERROR(IF(Y323="",0,Y323),"0")</f>
        <v>1.506E-2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3</v>
      </c>
      <c r="X325" s="382">
        <f>IFERROR(SUM(X323:X323),"0")</f>
        <v>5.0999999999999996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350</v>
      </c>
      <c r="X331" s="381">
        <f t="shared" si="71"/>
        <v>360</v>
      </c>
      <c r="Y331" s="36">
        <f>IFERROR(IF(X331=0,"",ROUNDUP(X331/H331,0)*0.02175),"")</f>
        <v>0.52200000000000002</v>
      </c>
      <c r="Z331" s="56"/>
      <c r="AA331" s="57"/>
      <c r="AE331" s="64"/>
      <c r="BB331" s="253" t="s">
        <v>1</v>
      </c>
      <c r="BL331" s="64">
        <f t="shared" si="72"/>
        <v>361.2</v>
      </c>
      <c r="BM331" s="64">
        <f t="shared" si="73"/>
        <v>371.52000000000004</v>
      </c>
      <c r="BN331" s="64">
        <f t="shared" si="74"/>
        <v>0.48611111111111105</v>
      </c>
      <c r="BO331" s="64">
        <f t="shared" si="75"/>
        <v>0.5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103.33333333333334</v>
      </c>
      <c r="X338" s="382">
        <f>IFERROR(X329/H329,"0")+IFERROR(X330/H330,"0")+IFERROR(X331/H331,"0")+IFERROR(X332/H332,"0")+IFERROR(X333/H333,"0")+IFERROR(X334/H334,"0")+IFERROR(X335/H335,"0")+IFERROR(X336/H336,"0")+IFERROR(X337/H337,"0")</f>
        <v>105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2.2837499999999999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1550</v>
      </c>
      <c r="X339" s="382">
        <f>IFERROR(SUM(X329:X337),"0")</f>
        <v>1575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850</v>
      </c>
      <c r="X341" s="381">
        <f>IFERROR(IF(W341="",0,CEILING((W341/$H341),1)*$H341),"")</f>
        <v>855</v>
      </c>
      <c r="Y341" s="36">
        <f>IFERROR(IF(X341=0,"",ROUNDUP(X341/H341,0)*0.02175),"")</f>
        <v>1.2397499999999999</v>
      </c>
      <c r="Z341" s="56"/>
      <c r="AA341" s="57"/>
      <c r="AE341" s="64"/>
      <c r="BB341" s="260" t="s">
        <v>1</v>
      </c>
      <c r="BL341" s="64">
        <f>IFERROR(W341*I341/H341,"0")</f>
        <v>877.2</v>
      </c>
      <c r="BM341" s="64">
        <f>IFERROR(X341*I341/H341,"0")</f>
        <v>882.36</v>
      </c>
      <c r="BN341" s="64">
        <f>IFERROR(1/J341*(W341/H341),"0")</f>
        <v>1.1805555555555554</v>
      </c>
      <c r="BO341" s="64">
        <f>IFERROR(1/J341*(X341/H341),"0")</f>
        <v>1.1875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56.666666666666664</v>
      </c>
      <c r="X345" s="382">
        <f>IFERROR(X341/H341,"0")+IFERROR(X342/H342,"0")+IFERROR(X343/H343,"0")+IFERROR(X344/H344,"0")</f>
        <v>57</v>
      </c>
      <c r="Y345" s="382">
        <f>IFERROR(IF(Y341="",0,Y341),"0")+IFERROR(IF(Y342="",0,Y342),"0")+IFERROR(IF(Y343="",0,Y343),"0")+IFERROR(IF(Y344="",0,Y344),"0")</f>
        <v>1.2397499999999999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850</v>
      </c>
      <c r="X346" s="382">
        <f>IFERROR(SUM(X341:X344),"0")</f>
        <v>855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77</v>
      </c>
      <c r="X350" s="381">
        <f>IFERROR(IF(W350="",0,CEILING((W350/$H350),1)*$H350),"")</f>
        <v>78</v>
      </c>
      <c r="Y350" s="36">
        <f>IFERROR(IF(X350=0,"",ROUNDUP(X350/H350,0)*0.02175),"")</f>
        <v>0.21749999999999997</v>
      </c>
      <c r="Z350" s="56"/>
      <c r="AA350" s="57"/>
      <c r="AE350" s="64"/>
      <c r="BB350" s="266" t="s">
        <v>1</v>
      </c>
      <c r="BL350" s="64">
        <f>IFERROR(W350*I350/H350,"0")</f>
        <v>82.567692307692312</v>
      </c>
      <c r="BM350" s="64">
        <f>IFERROR(X350*I350/H350,"0")</f>
        <v>83.640000000000015</v>
      </c>
      <c r="BN350" s="64">
        <f>IFERROR(1/J350*(W350/H350),"0")</f>
        <v>0.17628205128205129</v>
      </c>
      <c r="BO350" s="64">
        <f>IFERROR(1/J350*(X350/H350),"0")</f>
        <v>0.17857142857142855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9.8717948717948723</v>
      </c>
      <c r="X351" s="382">
        <f>IFERROR(X348/H348,"0")+IFERROR(X349/H349,"0")+IFERROR(X350/H350,"0")</f>
        <v>10</v>
      </c>
      <c r="Y351" s="382">
        <f>IFERROR(IF(Y348="",0,Y348),"0")+IFERROR(IF(Y349="",0,Y349),"0")+IFERROR(IF(Y350="",0,Y350),"0")</f>
        <v>0.21749999999999997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77</v>
      </c>
      <c r="X352" s="382">
        <f>IFERROR(SUM(X348:X350),"0")</f>
        <v>78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54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57.904615384615397</v>
      </c>
      <c r="BM354" s="64">
        <f>IFERROR(X354*I354/H354,"0")</f>
        <v>58.548000000000009</v>
      </c>
      <c r="BN354" s="64">
        <f>IFERROR(1/J354*(W354/H354),"0")</f>
        <v>0.12362637362637363</v>
      </c>
      <c r="BO354" s="64">
        <f>IFERROR(1/J354*(X354/H354),"0")</f>
        <v>0.125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6.9230769230769234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54</v>
      </c>
      <c r="X356" s="382">
        <f>IFERROR(SUM(X354:X354),"0")</f>
        <v>54.6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250</v>
      </c>
      <c r="X372" s="381">
        <f>IFERROR(IF(W372="",0,CEILING((W372/$H372),1)*$H372),"")</f>
        <v>257.39999999999998</v>
      </c>
      <c r="Y372" s="36">
        <f>IFERROR(IF(X372=0,"",ROUNDUP(X372/H372,0)*0.02175),"")</f>
        <v>0.71775</v>
      </c>
      <c r="Z372" s="56"/>
      <c r="AA372" s="57"/>
      <c r="AE372" s="64"/>
      <c r="BB372" s="275" t="s">
        <v>1</v>
      </c>
      <c r="BL372" s="64">
        <f>IFERROR(W372*I372/H372,"0")</f>
        <v>268.07692307692309</v>
      </c>
      <c r="BM372" s="64">
        <f>IFERROR(X372*I372/H372,"0")</f>
        <v>276.012</v>
      </c>
      <c r="BN372" s="64">
        <f>IFERROR(1/J372*(W372/H372),"0")</f>
        <v>0.57234432234432231</v>
      </c>
      <c r="BO372" s="64">
        <f>IFERROR(1/J372*(X372/H372),"0")</f>
        <v>0.5892857142857143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32.051282051282051</v>
      </c>
      <c r="X376" s="382">
        <f>IFERROR(X372/H372,"0")+IFERROR(X373/H373,"0")+IFERROR(X374/H374,"0")+IFERROR(X375/H375,"0")</f>
        <v>33</v>
      </c>
      <c r="Y376" s="382">
        <f>IFERROR(IF(Y372="",0,Y372),"0")+IFERROR(IF(Y373="",0,Y373),"0")+IFERROR(IF(Y374="",0,Y374),"0")+IFERROR(IF(Y375="",0,Y375),"0")</f>
        <v>0.71775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250</v>
      </c>
      <c r="X377" s="382">
        <f>IFERROR(SUM(X372:X375),"0")</f>
        <v>257.39999999999998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88</v>
      </c>
      <c r="X392" s="381">
        <f t="shared" si="76"/>
        <v>88.2</v>
      </c>
      <c r="Y392" s="36">
        <f>IFERROR(IF(X392=0,"",ROUNDUP(X392/H392,0)*0.00753),"")</f>
        <v>0.15812999999999999</v>
      </c>
      <c r="Z392" s="56"/>
      <c r="AA392" s="57"/>
      <c r="AE392" s="64"/>
      <c r="BB392" s="284" t="s">
        <v>1</v>
      </c>
      <c r="BL392" s="64">
        <f t="shared" si="77"/>
        <v>92.819047619047609</v>
      </c>
      <c r="BM392" s="64">
        <f t="shared" si="78"/>
        <v>93.03</v>
      </c>
      <c r="BN392" s="64">
        <f t="shared" si="79"/>
        <v>0.1343101343101343</v>
      </c>
      <c r="BO392" s="64">
        <f t="shared" si="80"/>
        <v>0.13461538461538461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8</v>
      </c>
      <c r="X397" s="381">
        <f t="shared" si="76"/>
        <v>8.4</v>
      </c>
      <c r="Y397" s="36">
        <f t="shared" si="81"/>
        <v>2.0080000000000001E-2</v>
      </c>
      <c r="Z397" s="56"/>
      <c r="AA397" s="57"/>
      <c r="AE397" s="64"/>
      <c r="BB397" s="289" t="s">
        <v>1</v>
      </c>
      <c r="BL397" s="64">
        <f t="shared" si="77"/>
        <v>8.4952380952380953</v>
      </c>
      <c r="BM397" s="64">
        <f t="shared" si="78"/>
        <v>8.92</v>
      </c>
      <c r="BN397" s="64">
        <f t="shared" si="79"/>
        <v>1.6280016280016282E-2</v>
      </c>
      <c r="BO397" s="64">
        <f t="shared" si="80"/>
        <v>1.7094017094017096E-2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9</v>
      </c>
      <c r="X401" s="381">
        <f t="shared" si="76"/>
        <v>10.5</v>
      </c>
      <c r="Y401" s="36">
        <f t="shared" si="81"/>
        <v>2.5100000000000001E-2</v>
      </c>
      <c r="Z401" s="56"/>
      <c r="AA401" s="57"/>
      <c r="AE401" s="64"/>
      <c r="BB401" s="293" t="s">
        <v>1</v>
      </c>
      <c r="BL401" s="64">
        <f t="shared" si="77"/>
        <v>9.5571428571428569</v>
      </c>
      <c r="BM401" s="64">
        <f t="shared" si="78"/>
        <v>11.149999999999999</v>
      </c>
      <c r="BN401" s="64">
        <f t="shared" si="79"/>
        <v>1.8315018315018316E-2</v>
      </c>
      <c r="BO401" s="64">
        <f t="shared" si="80"/>
        <v>2.1367521367521368E-2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29.047619047619047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30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0.20330999999999999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105</v>
      </c>
      <c r="X404" s="382">
        <f>IFERROR(SUM(X390:X402),"0")</f>
        <v>107.10000000000001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56</v>
      </c>
      <c r="X428" s="381">
        <f t="shared" ref="X428:X434" si="82">IFERROR(IF(W428="",0,CEILING((W428/$H428),1)*$H428),"")</f>
        <v>58.800000000000004</v>
      </c>
      <c r="Y428" s="36">
        <f>IFERROR(IF(X428=0,"",ROUNDUP(X428/H428,0)*0.00753),"")</f>
        <v>0.10542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59.066666666666663</v>
      </c>
      <c r="BM428" s="64">
        <f t="shared" ref="BM428:BM434" si="84">IFERROR(X428*I428/H428,"0")</f>
        <v>62.019999999999996</v>
      </c>
      <c r="BN428" s="64">
        <f t="shared" ref="BN428:BN434" si="85">IFERROR(1/J428*(W428/H428),"0")</f>
        <v>8.5470085470085458E-2</v>
      </c>
      <c r="BO428" s="64">
        <f t="shared" ref="BO428:BO434" si="86">IFERROR(1/J428*(X428/H428),"0")</f>
        <v>8.9743589743589744E-2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13.333333333333332</v>
      </c>
      <c r="X435" s="382">
        <f>IFERROR(X428/H428,"0")+IFERROR(X429/H429,"0")+IFERROR(X430/H430,"0")+IFERROR(X431/H431,"0")+IFERROR(X432/H432,"0")+IFERROR(X433/H433,"0")+IFERROR(X434/H434,"0")</f>
        <v>14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0.10542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56</v>
      </c>
      <c r="X436" s="382">
        <f>IFERROR(SUM(X428:X434),"0")</f>
        <v>58.800000000000004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17</v>
      </c>
      <c r="X463" s="381">
        <f t="shared" si="87"/>
        <v>21.12</v>
      </c>
      <c r="Y463" s="36">
        <f t="shared" si="88"/>
        <v>4.7840000000000001E-2</v>
      </c>
      <c r="Z463" s="56"/>
      <c r="AA463" s="57"/>
      <c r="AE463" s="64"/>
      <c r="BB463" s="320" t="s">
        <v>1</v>
      </c>
      <c r="BL463" s="64">
        <f t="shared" si="89"/>
        <v>18.159090909090907</v>
      </c>
      <c r="BM463" s="64">
        <f t="shared" si="90"/>
        <v>22.56</v>
      </c>
      <c r="BN463" s="64">
        <f t="shared" si="91"/>
        <v>3.0958624708624712E-2</v>
      </c>
      <c r="BO463" s="64">
        <f t="shared" si="92"/>
        <v>3.8461538461538464E-2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42</v>
      </c>
      <c r="X464" s="381">
        <f t="shared" si="87"/>
        <v>42.24</v>
      </c>
      <c r="Y464" s="36">
        <f t="shared" si="88"/>
        <v>9.5680000000000001E-2</v>
      </c>
      <c r="Z464" s="56"/>
      <c r="AA464" s="57"/>
      <c r="AE464" s="64"/>
      <c r="BB464" s="321" t="s">
        <v>1</v>
      </c>
      <c r="BL464" s="64">
        <f t="shared" si="89"/>
        <v>44.86363636363636</v>
      </c>
      <c r="BM464" s="64">
        <f t="shared" si="90"/>
        <v>45.12</v>
      </c>
      <c r="BN464" s="64">
        <f t="shared" si="91"/>
        <v>7.6486013986013984E-2</v>
      </c>
      <c r="BO464" s="64">
        <f t="shared" si="92"/>
        <v>7.6923076923076927E-2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48</v>
      </c>
      <c r="X466" s="381">
        <f t="shared" si="87"/>
        <v>52.800000000000004</v>
      </c>
      <c r="Y466" s="36">
        <f t="shared" si="88"/>
        <v>0.1196</v>
      </c>
      <c r="Z466" s="56"/>
      <c r="AA466" s="57"/>
      <c r="AE466" s="64"/>
      <c r="BB466" s="323" t="s">
        <v>1</v>
      </c>
      <c r="BL466" s="64">
        <f t="shared" si="89"/>
        <v>51.272727272727266</v>
      </c>
      <c r="BM466" s="64">
        <f t="shared" si="90"/>
        <v>56.400000000000006</v>
      </c>
      <c r="BN466" s="64">
        <f t="shared" si="91"/>
        <v>8.7412587412587409E-2</v>
      </c>
      <c r="BO466" s="64">
        <f t="shared" si="92"/>
        <v>9.6153846153846159E-2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4</v>
      </c>
      <c r="X471" s="381">
        <f t="shared" si="87"/>
        <v>4.8</v>
      </c>
      <c r="Y471" s="36">
        <f>IFERROR(IF(X471=0,"",ROUNDUP(X471/H471,0)*0.00753),"")</f>
        <v>1.506E-2</v>
      </c>
      <c r="Z471" s="56"/>
      <c r="AA471" s="57"/>
      <c r="AE471" s="64"/>
      <c r="BB471" s="328" t="s">
        <v>1</v>
      </c>
      <c r="BL471" s="64">
        <f t="shared" si="89"/>
        <v>4.3333333333333339</v>
      </c>
      <c r="BM471" s="64">
        <f t="shared" si="90"/>
        <v>5.2</v>
      </c>
      <c r="BN471" s="64">
        <f t="shared" si="91"/>
        <v>1.0683760683760684E-2</v>
      </c>
      <c r="BO471" s="64">
        <f t="shared" si="92"/>
        <v>1.282051282051282E-2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21.931818181818183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24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0.27818000000000004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111</v>
      </c>
      <c r="X474" s="382">
        <f>IFERROR(SUM(X461:X472),"0")</f>
        <v>120.96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151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161.29545454545453</v>
      </c>
      <c r="BM476" s="64">
        <f>IFERROR(X476*I476/H476,"0")</f>
        <v>163.56</v>
      </c>
      <c r="BN476" s="64">
        <f>IFERROR(1/J476*(W476/H476),"0")</f>
        <v>0.27498543123543123</v>
      </c>
      <c r="BO476" s="64">
        <f>IFERROR(1/J476*(X476/H476),"0")</f>
        <v>0.27884615384615385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28.598484848484848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151</v>
      </c>
      <c r="X479" s="382">
        <f>IFERROR(SUM(X476:X477),"0")</f>
        <v>153.12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17</v>
      </c>
      <c r="X481" s="381">
        <f t="shared" ref="X481:X486" si="93">IFERROR(IF(W481="",0,CEILING((W481/$H481),1)*$H481),"")</f>
        <v>21.12</v>
      </c>
      <c r="Y481" s="36">
        <f>IFERROR(IF(X481=0,"",ROUNDUP(X481/H481,0)*0.01196),"")</f>
        <v>4.7840000000000001E-2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18.159090909090907</v>
      </c>
      <c r="BM481" s="64">
        <f t="shared" ref="BM481:BM486" si="95">IFERROR(X481*I481/H481,"0")</f>
        <v>22.56</v>
      </c>
      <c r="BN481" s="64">
        <f t="shared" ref="BN481:BN486" si="96">IFERROR(1/J481*(W481/H481),"0")</f>
        <v>3.0958624708624712E-2</v>
      </c>
      <c r="BO481" s="64">
        <f t="shared" ref="BO481:BO486" si="97">IFERROR(1/J481*(X481/H481),"0")</f>
        <v>3.8461538461538464E-2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26</v>
      </c>
      <c r="X482" s="381">
        <f t="shared" si="93"/>
        <v>26.400000000000002</v>
      </c>
      <c r="Y482" s="36">
        <f>IFERROR(IF(X482=0,"",ROUNDUP(X482/H482,0)*0.01196),"")</f>
        <v>5.9799999999999999E-2</v>
      </c>
      <c r="Z482" s="56"/>
      <c r="AA482" s="57"/>
      <c r="AE482" s="64"/>
      <c r="BB482" s="333" t="s">
        <v>1</v>
      </c>
      <c r="BL482" s="64">
        <f t="shared" si="94"/>
        <v>27.77272727272727</v>
      </c>
      <c r="BM482" s="64">
        <f t="shared" si="95"/>
        <v>28.200000000000003</v>
      </c>
      <c r="BN482" s="64">
        <f t="shared" si="96"/>
        <v>4.7348484848484848E-2</v>
      </c>
      <c r="BO482" s="64">
        <f t="shared" si="97"/>
        <v>4.807692307692308E-2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8.1439393939393945</v>
      </c>
      <c r="X487" s="382">
        <f>IFERROR(X481/H481,"0")+IFERROR(X482/H482,"0")+IFERROR(X483/H483,"0")+IFERROR(X484/H484,"0")+IFERROR(X485/H485,"0")+IFERROR(X486/H486,"0")</f>
        <v>9</v>
      </c>
      <c r="Y487" s="382">
        <f>IFERROR(IF(Y481="",0,Y481),"0")+IFERROR(IF(Y482="",0,Y482),"0")+IFERROR(IF(Y483="",0,Y483),"0")+IFERROR(IF(Y484="",0,Y484),"0")+IFERROR(IF(Y485="",0,Y485),"0")+IFERROR(IF(Y486="",0,Y486),"0")</f>
        <v>0.10764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43</v>
      </c>
      <c r="X488" s="382">
        <f>IFERROR(SUM(X481:X486),"0")</f>
        <v>47.52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10</v>
      </c>
      <c r="X491" s="381">
        <f>IFERROR(IF(W491="",0,CEILING((W491/$H491),1)*$H491),"")</f>
        <v>15.6</v>
      </c>
      <c r="Y491" s="36">
        <f>IFERROR(IF(X491=0,"",ROUNDUP(X491/H491,0)*0.02175),"")</f>
        <v>4.3499999999999997E-2</v>
      </c>
      <c r="Z491" s="56"/>
      <c r="AA491" s="57"/>
      <c r="AE491" s="64"/>
      <c r="BB491" s="339" t="s">
        <v>1</v>
      </c>
      <c r="BL491" s="64">
        <f>IFERROR(W491*I491/H491,"0")</f>
        <v>10.700000000000001</v>
      </c>
      <c r="BM491" s="64">
        <f>IFERROR(X491*I491/H491,"0")</f>
        <v>16.692</v>
      </c>
      <c r="BN491" s="64">
        <f>IFERROR(1/J491*(W491/H491),"0")</f>
        <v>2.2893772893772896E-2</v>
      </c>
      <c r="BO491" s="64">
        <f>IFERROR(1/J491*(X491/H491),"0")</f>
        <v>3.5714285714285712E-2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1.2820512820512822</v>
      </c>
      <c r="X493" s="382">
        <f>IFERROR(X490/H490,"0")+IFERROR(X491/H491,"0")+IFERROR(X492/H492,"0")</f>
        <v>2</v>
      </c>
      <c r="Y493" s="382">
        <f>IFERROR(IF(Y490="",0,Y490),"0")+IFERROR(IF(Y491="",0,Y491),"0")+IFERROR(IF(Y492="",0,Y492),"0")</f>
        <v>4.3499999999999997E-2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10</v>
      </c>
      <c r="X494" s="382">
        <f>IFERROR(SUM(X490:X492),"0")</f>
        <v>15.6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12</v>
      </c>
      <c r="X524" s="381">
        <f t="shared" si="104"/>
        <v>12.600000000000001</v>
      </c>
      <c r="Y524" s="36">
        <f>IFERROR(IF(X524=0,"",ROUNDUP(X524/H524,0)*0.00753),"")</f>
        <v>2.2589999999999999E-2</v>
      </c>
      <c r="Z524" s="56"/>
      <c r="AA524" s="57"/>
      <c r="AE524" s="64"/>
      <c r="BB524" s="358" t="s">
        <v>1</v>
      </c>
      <c r="BL524" s="64">
        <f t="shared" si="105"/>
        <v>12.742857142857142</v>
      </c>
      <c r="BM524" s="64">
        <f t="shared" si="106"/>
        <v>13.38</v>
      </c>
      <c r="BN524" s="64">
        <f t="shared" si="107"/>
        <v>1.8315018315018316E-2</v>
      </c>
      <c r="BO524" s="64">
        <f t="shared" si="108"/>
        <v>1.9230769230769232E-2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2.8571428571428572</v>
      </c>
      <c r="X528" s="382">
        <f>IFERROR(X522/H522,"0")+IFERROR(X523/H523,"0")+IFERROR(X524/H524,"0")+IFERROR(X525/H525,"0")+IFERROR(X526/H526,"0")+IFERROR(X527/H527,"0")</f>
        <v>3</v>
      </c>
      <c r="Y528" s="382">
        <f>IFERROR(IF(Y522="",0,Y522),"0")+IFERROR(IF(Y523="",0,Y523),"0")+IFERROR(IF(Y524="",0,Y524),"0")+IFERROR(IF(Y525="",0,Y525),"0")+IFERROR(IF(Y526="",0,Y526),"0")+IFERROR(IF(Y527="",0,Y527),"0")</f>
        <v>2.2589999999999999E-2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12</v>
      </c>
      <c r="X529" s="382">
        <f>IFERROR(SUM(X522:X527),"0")</f>
        <v>12.600000000000001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22</v>
      </c>
      <c r="X531" s="381">
        <f>IFERROR(IF(W531="",0,CEILING((W531/$H531),1)*$H531),"")</f>
        <v>23.4</v>
      </c>
      <c r="Y531" s="36">
        <f>IFERROR(IF(X531=0,"",ROUNDUP(X531/H531,0)*0.02175),"")</f>
        <v>6.5250000000000002E-2</v>
      </c>
      <c r="Z531" s="56"/>
      <c r="AA531" s="57"/>
      <c r="AE531" s="64"/>
      <c r="BB531" s="362" t="s">
        <v>1</v>
      </c>
      <c r="BL531" s="64">
        <f>IFERROR(W531*I531/H531,"0")</f>
        <v>23.590769230769233</v>
      </c>
      <c r="BM531" s="64">
        <f>IFERROR(X531*I531/H531,"0")</f>
        <v>25.092000000000002</v>
      </c>
      <c r="BN531" s="64">
        <f>IFERROR(1/J531*(W531/H531),"0")</f>
        <v>5.0366300366300368E-2</v>
      </c>
      <c r="BO531" s="64">
        <f>IFERROR(1/J531*(X531/H531),"0")</f>
        <v>5.3571428571428568E-2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2.8205128205128207</v>
      </c>
      <c r="X536" s="382">
        <f>IFERROR(X531/H531,"0")+IFERROR(X532/H532,"0")+IFERROR(X533/H533,"0")+IFERROR(X534/H534,"0")+IFERROR(X535/H535,"0")</f>
        <v>3</v>
      </c>
      <c r="Y536" s="382">
        <f>IFERROR(IF(Y531="",0,Y531),"0")+IFERROR(IF(Y532="",0,Y532),"0")+IFERROR(IF(Y533="",0,Y533),"0")+IFERROR(IF(Y534="",0,Y534),"0")+IFERROR(IF(Y535="",0,Y535),"0")</f>
        <v>6.5250000000000002E-2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22</v>
      </c>
      <c r="X537" s="382">
        <f>IFERROR(SUM(X531:X535),"0")</f>
        <v>23.4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5600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5733.6000000000013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5936.5568587478938</v>
      </c>
      <c r="X546" s="382">
        <f>IFERROR(SUM(BM22:BM542),"0")</f>
        <v>6077.7519999999995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11</v>
      </c>
      <c r="X547" s="38">
        <f>ROUNDUP(SUM(BO22:BO542),0)</f>
        <v>11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6211.5568587478938</v>
      </c>
      <c r="X548" s="382">
        <f>GrossWeightTotalR+PalletQtyTotalR*25</f>
        <v>6352.7519999999995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1026.2664393678594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1047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12.052150000000003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108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416.70000000000005</v>
      </c>
      <c r="F555" s="46">
        <f>IFERROR(X134*1,"0")+IFERROR(X135*1,"0")+IFERROR(X136*1,"0")+IFERROR(X137*1,"0")+IFERROR(X138*1,"0")</f>
        <v>154.80000000000001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149.1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1464.6000000000001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25.200000000000003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25.200000000000003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21.299999999999997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2562.6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257.39999999999998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107.10000000000001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58.800000000000004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337.2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36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