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5,24 ПОКОМ ЗПФ филиалы\"/>
    </mc:Choice>
  </mc:AlternateContent>
  <xr:revisionPtr revIDLastSave="0" documentId="13_ncr:1_{D25BE26A-98B3-48B1-A535-A0D10F97CE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82" i="1" l="1"/>
  <c r="AE79" i="1"/>
  <c r="AE73" i="1"/>
  <c r="AE69" i="1"/>
  <c r="AE58" i="1"/>
  <c r="AE48" i="1"/>
  <c r="AE46" i="1"/>
  <c r="AE40" i="1"/>
  <c r="AE38" i="1"/>
  <c r="AE32" i="1"/>
  <c r="AE30" i="1"/>
  <c r="AE21" i="1"/>
  <c r="AE18" i="1"/>
  <c r="AE13" i="1"/>
  <c r="AE11" i="1"/>
  <c r="AE7" i="1"/>
  <c r="AD83" i="1"/>
  <c r="AE83" i="1" s="1"/>
  <c r="AD82" i="1"/>
  <c r="AD79" i="1"/>
  <c r="AD78" i="1"/>
  <c r="AE78" i="1" s="1"/>
  <c r="AD74" i="1"/>
  <c r="AE74" i="1" s="1"/>
  <c r="AD73" i="1"/>
  <c r="AD69" i="1"/>
  <c r="AD60" i="1"/>
  <c r="AE60" i="1" s="1"/>
  <c r="AD58" i="1"/>
  <c r="AD55" i="1"/>
  <c r="AE55" i="1" s="1"/>
  <c r="AD49" i="1"/>
  <c r="AE49" i="1" s="1"/>
  <c r="AD48" i="1"/>
  <c r="AD47" i="1"/>
  <c r="AE47" i="1" s="1"/>
  <c r="AD46" i="1"/>
  <c r="AD40" i="1"/>
  <c r="AD38" i="1"/>
  <c r="AD37" i="1"/>
  <c r="AE37" i="1" s="1"/>
  <c r="AD35" i="1"/>
  <c r="AE35" i="1" s="1"/>
  <c r="AD33" i="1"/>
  <c r="AE33" i="1" s="1"/>
  <c r="AD32" i="1"/>
  <c r="AD30" i="1"/>
  <c r="AD29" i="1"/>
  <c r="AE29" i="1" s="1"/>
  <c r="AD27" i="1"/>
  <c r="AE27" i="1" s="1"/>
  <c r="AD25" i="1"/>
  <c r="AE25" i="1" s="1"/>
  <c r="AD23" i="1"/>
  <c r="AE23" i="1" s="1"/>
  <c r="AD21" i="1"/>
  <c r="AD18" i="1"/>
  <c r="AD16" i="1"/>
  <c r="AE16" i="1" s="1"/>
  <c r="AD14" i="1"/>
  <c r="AE14" i="1" s="1"/>
  <c r="AD13" i="1"/>
  <c r="AD12" i="1"/>
  <c r="AE12" i="1" s="1"/>
  <c r="AD11" i="1"/>
  <c r="AD10" i="1"/>
  <c r="AE10" i="1" s="1"/>
  <c r="AD8" i="1"/>
  <c r="AE8" i="1" s="1"/>
  <c r="AD7" i="1"/>
  <c r="AD6" i="1"/>
  <c r="AE6" i="1" s="1"/>
  <c r="AB79" i="1" l="1"/>
  <c r="AB73" i="1"/>
  <c r="AB69" i="1"/>
  <c r="AB40" i="1"/>
  <c r="AB32" i="1"/>
  <c r="AB30" i="1"/>
  <c r="AB21" i="1"/>
  <c r="F45" i="1"/>
  <c r="E45" i="1"/>
  <c r="P45" i="1" s="1"/>
  <c r="F38" i="1"/>
  <c r="AB38" i="1" s="1"/>
  <c r="E38" i="1"/>
  <c r="P38" i="1" s="1"/>
  <c r="E23" i="1"/>
  <c r="P23" i="1" s="1"/>
  <c r="U23" i="1" s="1"/>
  <c r="E13" i="1"/>
  <c r="P13" i="1" s="1"/>
  <c r="AB17" i="1"/>
  <c r="AB20" i="1"/>
  <c r="AB22" i="1"/>
  <c r="AB42" i="1"/>
  <c r="AB44" i="1"/>
  <c r="AB59" i="1"/>
  <c r="AB62" i="1"/>
  <c r="AB63" i="1"/>
  <c r="AB65" i="1"/>
  <c r="AB66" i="1"/>
  <c r="AB67" i="1"/>
  <c r="AB68" i="1"/>
  <c r="AB80" i="1"/>
  <c r="P7" i="1"/>
  <c r="P8" i="1"/>
  <c r="P9" i="1"/>
  <c r="Q9" i="1" s="1"/>
  <c r="AD9" i="1" s="1"/>
  <c r="AE9" i="1" s="1"/>
  <c r="P10" i="1"/>
  <c r="U10" i="1" s="1"/>
  <c r="P11" i="1"/>
  <c r="P12" i="1"/>
  <c r="P14" i="1"/>
  <c r="P15" i="1"/>
  <c r="P16" i="1"/>
  <c r="P17" i="1"/>
  <c r="T17" i="1" s="1"/>
  <c r="P18" i="1"/>
  <c r="P19" i="1"/>
  <c r="P20" i="1"/>
  <c r="T20" i="1" s="1"/>
  <c r="P21" i="1"/>
  <c r="P22" i="1"/>
  <c r="U22" i="1" s="1"/>
  <c r="P24" i="1"/>
  <c r="Q24" i="1" s="1"/>
  <c r="AD24" i="1" s="1"/>
  <c r="AE24" i="1" s="1"/>
  <c r="P25" i="1"/>
  <c r="P26" i="1"/>
  <c r="P27" i="1"/>
  <c r="P28" i="1"/>
  <c r="P29" i="1"/>
  <c r="P30" i="1"/>
  <c r="U30" i="1" s="1"/>
  <c r="P31" i="1"/>
  <c r="Q31" i="1" s="1"/>
  <c r="AD31" i="1" s="1"/>
  <c r="AE31" i="1" s="1"/>
  <c r="P32" i="1"/>
  <c r="P33" i="1"/>
  <c r="P34" i="1"/>
  <c r="P35" i="1"/>
  <c r="P36" i="1"/>
  <c r="P37" i="1"/>
  <c r="P39" i="1"/>
  <c r="Q39" i="1" s="1"/>
  <c r="AD39" i="1" s="1"/>
  <c r="AE39" i="1" s="1"/>
  <c r="P40" i="1"/>
  <c r="P41" i="1"/>
  <c r="Q41" i="1" s="1"/>
  <c r="AD41" i="1" s="1"/>
  <c r="AE41" i="1" s="1"/>
  <c r="P42" i="1"/>
  <c r="U42" i="1" s="1"/>
  <c r="P43" i="1"/>
  <c r="Q43" i="1" s="1"/>
  <c r="AD43" i="1" s="1"/>
  <c r="AE43" i="1" s="1"/>
  <c r="P44" i="1"/>
  <c r="T44" i="1" s="1"/>
  <c r="P46" i="1"/>
  <c r="P47" i="1"/>
  <c r="U47" i="1" s="1"/>
  <c r="P48" i="1"/>
  <c r="P49" i="1"/>
  <c r="P50" i="1"/>
  <c r="Q50" i="1" s="1"/>
  <c r="AD50" i="1" s="1"/>
  <c r="AE50" i="1" s="1"/>
  <c r="P51" i="1"/>
  <c r="Q51" i="1" s="1"/>
  <c r="AD51" i="1" s="1"/>
  <c r="AE51" i="1" s="1"/>
  <c r="P52" i="1"/>
  <c r="Q52" i="1" s="1"/>
  <c r="AD52" i="1" s="1"/>
  <c r="AE52" i="1" s="1"/>
  <c r="P53" i="1"/>
  <c r="P54" i="1"/>
  <c r="Q54" i="1" s="1"/>
  <c r="AD54" i="1" s="1"/>
  <c r="AE54" i="1" s="1"/>
  <c r="P55" i="1"/>
  <c r="P56" i="1"/>
  <c r="Q56" i="1" s="1"/>
  <c r="AD56" i="1" s="1"/>
  <c r="AE56" i="1" s="1"/>
  <c r="P57" i="1"/>
  <c r="P58" i="1"/>
  <c r="P59" i="1"/>
  <c r="T59" i="1" s="1"/>
  <c r="P60" i="1"/>
  <c r="P61" i="1"/>
  <c r="P62" i="1"/>
  <c r="T62" i="1" s="1"/>
  <c r="P63" i="1"/>
  <c r="T63" i="1" s="1"/>
  <c r="P64" i="1"/>
  <c r="Q64" i="1" s="1"/>
  <c r="AD64" i="1" s="1"/>
  <c r="AE64" i="1" s="1"/>
  <c r="P65" i="1"/>
  <c r="U65" i="1" s="1"/>
  <c r="P66" i="1"/>
  <c r="T66" i="1" s="1"/>
  <c r="P67" i="1"/>
  <c r="T67" i="1" s="1"/>
  <c r="P68" i="1"/>
  <c r="U68" i="1" s="1"/>
  <c r="P69" i="1"/>
  <c r="U69" i="1" s="1"/>
  <c r="P70" i="1"/>
  <c r="Q70" i="1" s="1"/>
  <c r="AD70" i="1" s="1"/>
  <c r="AE70" i="1" s="1"/>
  <c r="P71" i="1"/>
  <c r="P72" i="1"/>
  <c r="Q72" i="1" s="1"/>
  <c r="AD72" i="1" s="1"/>
  <c r="AE72" i="1" s="1"/>
  <c r="P73" i="1"/>
  <c r="U73" i="1" s="1"/>
  <c r="P74" i="1"/>
  <c r="P75" i="1"/>
  <c r="P76" i="1"/>
  <c r="Q76" i="1" s="1"/>
  <c r="AD76" i="1" s="1"/>
  <c r="AE76" i="1" s="1"/>
  <c r="P77" i="1"/>
  <c r="P78" i="1"/>
  <c r="P79" i="1"/>
  <c r="P80" i="1"/>
  <c r="U80" i="1" s="1"/>
  <c r="P81" i="1"/>
  <c r="P82" i="1"/>
  <c r="P83" i="1"/>
  <c r="P6" i="1"/>
  <c r="U61" i="1" l="1"/>
  <c r="Q61" i="1"/>
  <c r="U15" i="1"/>
  <c r="Q15" i="1"/>
  <c r="U53" i="1"/>
  <c r="Q53" i="1"/>
  <c r="Q36" i="1"/>
  <c r="U34" i="1"/>
  <c r="Q34" i="1"/>
  <c r="Q28" i="1"/>
  <c r="U26" i="1"/>
  <c r="Q26" i="1"/>
  <c r="U19" i="1"/>
  <c r="Q19" i="1"/>
  <c r="U81" i="1"/>
  <c r="Q81" i="1"/>
  <c r="U77" i="1"/>
  <c r="Q77" i="1"/>
  <c r="AD77" i="1" s="1"/>
  <c r="AE77" i="1" s="1"/>
  <c r="Q75" i="1"/>
  <c r="Q71" i="1"/>
  <c r="U57" i="1"/>
  <c r="Q57" i="1"/>
  <c r="AD57" i="1" s="1"/>
  <c r="AE57" i="1" s="1"/>
  <c r="Q45" i="1"/>
  <c r="AB24" i="1"/>
  <c r="AB13" i="1"/>
  <c r="AB77" i="1"/>
  <c r="U6" i="1"/>
  <c r="AB6" i="1"/>
  <c r="AB82" i="1"/>
  <c r="AB78" i="1"/>
  <c r="U76" i="1"/>
  <c r="AB76" i="1"/>
  <c r="AB74" i="1"/>
  <c r="U72" i="1"/>
  <c r="AB72" i="1"/>
  <c r="AB70" i="1"/>
  <c r="U64" i="1"/>
  <c r="AB64" i="1"/>
  <c r="U60" i="1"/>
  <c r="AB60" i="1"/>
  <c r="U58" i="1"/>
  <c r="AB58" i="1"/>
  <c r="AB56" i="1"/>
  <c r="U54" i="1"/>
  <c r="AB54" i="1"/>
  <c r="AB52" i="1"/>
  <c r="U50" i="1"/>
  <c r="AB50" i="1"/>
  <c r="AB48" i="1"/>
  <c r="U46" i="1"/>
  <c r="AB46" i="1"/>
  <c r="U43" i="1"/>
  <c r="AB43" i="1"/>
  <c r="AB41" i="1"/>
  <c r="U39" i="1"/>
  <c r="AB39" i="1"/>
  <c r="AB37" i="1"/>
  <c r="U35" i="1"/>
  <c r="AB35" i="1"/>
  <c r="AB33" i="1"/>
  <c r="U31" i="1"/>
  <c r="AB31" i="1"/>
  <c r="AB29" i="1"/>
  <c r="U27" i="1"/>
  <c r="AB27" i="1"/>
  <c r="AB25" i="1"/>
  <c r="U18" i="1"/>
  <c r="AB18" i="1"/>
  <c r="AB16" i="1"/>
  <c r="U14" i="1"/>
  <c r="AB14" i="1"/>
  <c r="U11" i="1"/>
  <c r="AB11" i="1"/>
  <c r="AB9" i="1"/>
  <c r="U7" i="1"/>
  <c r="AB7" i="1"/>
  <c r="T49" i="1"/>
  <c r="T8" i="1"/>
  <c r="AB8" i="1"/>
  <c r="AB10" i="1"/>
  <c r="AB12" i="1"/>
  <c r="AB23" i="1"/>
  <c r="AB47" i="1"/>
  <c r="AB49" i="1"/>
  <c r="AB51" i="1"/>
  <c r="AB53" i="1"/>
  <c r="AB55" i="1"/>
  <c r="AB57" i="1"/>
  <c r="AB83" i="1"/>
  <c r="T79" i="1"/>
  <c r="T75" i="1"/>
  <c r="T40" i="1"/>
  <c r="T32" i="1"/>
  <c r="T24" i="1"/>
  <c r="T21" i="1"/>
  <c r="T13" i="1"/>
  <c r="U38" i="1"/>
  <c r="T6" i="1"/>
  <c r="U83" i="1"/>
  <c r="U82" i="1"/>
  <c r="U79" i="1"/>
  <c r="U78" i="1"/>
  <c r="U75" i="1"/>
  <c r="U74" i="1"/>
  <c r="T73" i="1"/>
  <c r="U71" i="1"/>
  <c r="U70" i="1"/>
  <c r="T69" i="1"/>
  <c r="U67" i="1"/>
  <c r="U66" i="1"/>
  <c r="T65" i="1"/>
  <c r="U63" i="1"/>
  <c r="U62" i="1"/>
  <c r="U59" i="1"/>
  <c r="T58" i="1"/>
  <c r="U56" i="1"/>
  <c r="U55" i="1"/>
  <c r="U52" i="1"/>
  <c r="U51" i="1"/>
  <c r="U49" i="1"/>
  <c r="U48" i="1"/>
  <c r="T47" i="1"/>
  <c r="U45" i="1"/>
  <c r="U44" i="1"/>
  <c r="U41" i="1"/>
  <c r="U40" i="1"/>
  <c r="U37" i="1"/>
  <c r="U36" i="1"/>
  <c r="U33" i="1"/>
  <c r="U32" i="1"/>
  <c r="T31" i="1"/>
  <c r="U29" i="1"/>
  <c r="U28" i="1"/>
  <c r="U25" i="1"/>
  <c r="U24" i="1"/>
  <c r="T23" i="1"/>
  <c r="U21" i="1"/>
  <c r="U20" i="1"/>
  <c r="U17" i="1"/>
  <c r="U16" i="1"/>
  <c r="U13" i="1"/>
  <c r="U12" i="1"/>
  <c r="U9" i="1"/>
  <c r="U8" i="1"/>
  <c r="T7" i="1"/>
  <c r="T80" i="1"/>
  <c r="T68" i="1"/>
  <c r="T60" i="1"/>
  <c r="T46" i="1"/>
  <c r="T42" i="1"/>
  <c r="T38" i="1"/>
  <c r="T30" i="1"/>
  <c r="T22" i="1"/>
  <c r="T1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B71" i="1" l="1"/>
  <c r="AD71" i="1"/>
  <c r="AE71" i="1" s="1"/>
  <c r="AB81" i="1"/>
  <c r="AD81" i="1"/>
  <c r="AE81" i="1" s="1"/>
  <c r="AB19" i="1"/>
  <c r="AD19" i="1"/>
  <c r="AE19" i="1" s="1"/>
  <c r="AB26" i="1"/>
  <c r="AD26" i="1"/>
  <c r="AE26" i="1" s="1"/>
  <c r="AB28" i="1"/>
  <c r="AD28" i="1"/>
  <c r="AE28" i="1" s="1"/>
  <c r="T53" i="1"/>
  <c r="AD53" i="1"/>
  <c r="AE53" i="1" s="1"/>
  <c r="AB15" i="1"/>
  <c r="AD15" i="1"/>
  <c r="AB61" i="1"/>
  <c r="AD61" i="1"/>
  <c r="AE61" i="1" s="1"/>
  <c r="T77" i="1"/>
  <c r="AB45" i="1"/>
  <c r="AD45" i="1"/>
  <c r="AE45" i="1" s="1"/>
  <c r="AB75" i="1"/>
  <c r="AD75" i="1"/>
  <c r="AE75" i="1" s="1"/>
  <c r="AB34" i="1"/>
  <c r="AD34" i="1"/>
  <c r="AE34" i="1" s="1"/>
  <c r="AB36" i="1"/>
  <c r="AD36" i="1"/>
  <c r="AE36" i="1" s="1"/>
  <c r="T45" i="1"/>
  <c r="T28" i="1"/>
  <c r="T36" i="1"/>
  <c r="T71" i="1"/>
  <c r="T26" i="1"/>
  <c r="T34" i="1"/>
  <c r="T15" i="1"/>
  <c r="T76" i="1"/>
  <c r="T39" i="1"/>
  <c r="T61" i="1"/>
  <c r="AB5" i="1"/>
  <c r="T57" i="1"/>
  <c r="T55" i="1"/>
  <c r="Q5" i="1"/>
  <c r="T10" i="1"/>
  <c r="T18" i="1"/>
  <c r="T50" i="1"/>
  <c r="T64" i="1"/>
  <c r="T72" i="1"/>
  <c r="T11" i="1"/>
  <c r="T19" i="1"/>
  <c r="T27" i="1"/>
  <c r="T35" i="1"/>
  <c r="T43" i="1"/>
  <c r="T54" i="1"/>
  <c r="T81" i="1"/>
  <c r="T12" i="1"/>
  <c r="T51" i="1"/>
  <c r="T83" i="1"/>
  <c r="T9" i="1"/>
  <c r="T16" i="1"/>
  <c r="T25" i="1"/>
  <c r="T29" i="1"/>
  <c r="T33" i="1"/>
  <c r="T37" i="1"/>
  <c r="T41" i="1"/>
  <c r="T48" i="1"/>
  <c r="T52" i="1"/>
  <c r="T56" i="1"/>
  <c r="T70" i="1"/>
  <c r="T74" i="1"/>
  <c r="T78" i="1"/>
  <c r="T82" i="1"/>
  <c r="K5" i="1"/>
  <c r="AE15" i="1" l="1"/>
  <c r="AE5" i="1" s="1"/>
  <c r="AD5" i="1"/>
</calcChain>
</file>

<file path=xl/sharedStrings.xml><?xml version="1.0" encoding="utf-8"?>
<sst xmlns="http://schemas.openxmlformats.org/spreadsheetml/2006/main" count="307" uniqueCount="134">
  <si>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</si>
  <si>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</si>
  <si>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</si>
  <si>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</si>
  <si>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</si>
  <si>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</si>
  <si>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</si>
  <si>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</si>
  <si>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</si>
  <si>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</si>
  <si>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</si>
  <si>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</si>
  <si>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</si>
  <si>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</si>
  <si>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</si>
  <si>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</si>
  <si>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</si>
  <si>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</si>
  <si>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</si>
  <si>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</si>
  <si>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</si>
  <si>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</si>
  <si>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</si>
  <si>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</si>
  <si>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</si>
  <si>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</si>
  <si>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27,05,</t>
  </si>
  <si>
    <t>28,05,</t>
  </si>
  <si>
    <t>30,05,</t>
  </si>
  <si>
    <t>23,05,</t>
  </si>
  <si>
    <t>16,05,</t>
  </si>
  <si>
    <t>09,05,</t>
  </si>
  <si>
    <t>02,05,</t>
  </si>
  <si>
    <t>25,04,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</si>
  <si>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</si>
  <si>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</si>
  <si>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</si>
  <si>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</si>
  <si>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</si>
  <si>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</si>
  <si>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</si>
  <si>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</si>
  <si>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</si>
  <si>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</si>
  <si>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</si>
  <si>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</si>
  <si>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</si>
  <si>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</si>
  <si>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</si>
  <si>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</si>
  <si>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нет в матрице</t>
  </si>
  <si>
    <t>ротация на новинки</t>
  </si>
  <si>
    <t>Жар-мени с картофелем и сочной грудинкой. 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</si>
  <si>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</si>
  <si>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</si>
  <si>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</si>
  <si>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</si>
  <si>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</si>
  <si>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</si>
  <si>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</si>
  <si>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17,05,24 филиал обнулил / 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</si>
  <si>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</si>
  <si>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</si>
  <si>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</si>
  <si>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</si>
  <si>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</si>
  <si>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</si>
  <si>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</si>
  <si>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</si>
  <si>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</si>
  <si>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</si>
  <si>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</si>
  <si>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</si>
  <si>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</si>
  <si>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</si>
  <si>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</si>
  <si>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</si>
  <si>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</si>
  <si>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</si>
  <si>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</si>
  <si>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</si>
  <si>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</si>
  <si>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</si>
  <si>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</si>
  <si>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</si>
  <si>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</si>
  <si>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</si>
  <si>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</si>
  <si>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</si>
  <si>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</si>
  <si>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</si>
  <si>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</si>
  <si>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</si>
  <si>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</si>
  <si>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</si>
  <si>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</si>
  <si>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</si>
  <si>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</si>
  <si>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</si>
  <si>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</si>
  <si>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</si>
  <si>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</si>
  <si>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</si>
  <si>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нужно увеличить продажи!!!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</si>
  <si>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</si>
  <si>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</si>
  <si>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</si>
  <si>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</si>
  <si>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</si>
  <si>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</si>
  <si>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</si>
  <si>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</si>
  <si>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</si>
  <si>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</si>
  <si>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</si>
  <si>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</si>
  <si>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</si>
  <si>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</si>
  <si>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</si>
  <si>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</si>
  <si>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</si>
  <si>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</si>
  <si>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</si>
  <si>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</si>
  <si>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</si>
  <si>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Кулинарные изделия мясосодержащие рубленые в тесте жарен  ПОКОМ</t>
  </si>
  <si>
    <t>то же что - Чебуреки Мясные вес 2,7 кг ТМ Зареченские ТС Зареченские продукты   Поком</t>
  </si>
  <si>
    <t>Чебуреки Мясные вес 2,7 кг ТМ Зареченские ТС Зареченские продукты   Поком</t>
  </si>
  <si>
    <t>то же что - Чебуреки Мясные вес 2,7 кг Кулинарные изделия мясосодержащие рубленые в тесте жарен  ПОКОМ</t>
  </si>
  <si>
    <t>Чебуреки сочные ТМ Зареченские ТС Зареченские продукты.  Поком</t>
  </si>
  <si>
    <t>то же что - Чебуреки сочные, ВЕС, куриные жарен. зам  ПОКОМ</t>
  </si>
  <si>
    <t>Чебуречище горячая штучка 0,14кг Поком</t>
  </si>
  <si>
    <t>то же что - Жар-ладушки с клубникой и вишней. Жареные с начинкой.ВЕС  ПОКОМ</t>
  </si>
  <si>
    <t>03,06,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</si>
</sst>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1" fillId="0" borderId="1" xfId="1" applyNumberForma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3.42578125" customWidth="1"/>
    <col min="3" max="6" width="5.85546875" customWidth="1"/>
    <col min="7" max="7" width="4.85546875" style="8" customWidth="1"/>
    <col min="8" max="8" width="4.85546875" customWidth="1"/>
    <col min="9" max="9" width="14" customWidth="1"/>
    <col min="10" max="11" width="6.7109375" customWidth="1"/>
    <col min="12" max="13" width="1" customWidth="1"/>
    <col min="14" max="18" width="6.7109375" customWidth="1"/>
    <col min="19" max="19" width="22.42578125" customWidth="1"/>
    <col min="20" max="21" width="5" customWidth="1"/>
    <col min="22" max="26" width="6.140625" customWidth="1"/>
    <col min="27" max="27" width="40.5703125" customWidth="1"/>
    <col min="28" max="28" width="8" customWidth="1"/>
    <col min="29" max="29" width="8" style="8" customWidth="1"/>
    <col min="30" max="30" width="8" style="12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9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0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/>
      <c r="S4" s="1"/>
      <c r="T4" s="1"/>
      <c r="U4" s="1"/>
      <c r="V4" s="1" t="s">
        <v>29</v>
      </c>
      <c r="W4" s="1" t="s">
        <v>30</v>
      </c>
      <c r="X4" s="1" t="s">
        <v>31</v>
      </c>
      <c r="Y4" s="1" t="s">
        <v>32</v>
      </c>
      <c r="Z4" s="1" t="s">
        <v>33</v>
      </c>
      <c r="AA4" s="1"/>
      <c r="AB4" s="1"/>
      <c r="AC4" s="6"/>
      <c r="AD4" s="9" t="s">
        <v>133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8015.5</v>
      </c>
      <c r="F5" s="4">
        <f>SUM(F6:F498)</f>
        <v>4976.8999999999996</v>
      </c>
      <c r="G5" s="6"/>
      <c r="H5" s="1"/>
      <c r="I5" s="1"/>
      <c r="J5" s="4">
        <f t="shared" ref="J5:R5" si="0">SUM(J6:J498)</f>
        <v>9044.2000000000007</v>
      </c>
      <c r="K5" s="4">
        <f t="shared" si="0"/>
        <v>-1028.7</v>
      </c>
      <c r="L5" s="4">
        <f t="shared" si="0"/>
        <v>0</v>
      </c>
      <c r="M5" s="4">
        <f t="shared" si="0"/>
        <v>0</v>
      </c>
      <c r="N5" s="4">
        <f t="shared" si="0"/>
        <v>9750.5999999999985</v>
      </c>
      <c r="O5" s="4">
        <f t="shared" si="0"/>
        <v>11620.5</v>
      </c>
      <c r="P5" s="4">
        <f t="shared" si="0"/>
        <v>1603.1000000000001</v>
      </c>
      <c r="Q5" s="4">
        <f t="shared" si="0"/>
        <v>6375.2599999999993</v>
      </c>
      <c r="R5" s="4">
        <f t="shared" si="0"/>
        <v>0</v>
      </c>
      <c r="S5" s="1"/>
      <c r="T5" s="1"/>
      <c r="U5" s="1"/>
      <c r="V5" s="4">
        <f>SUM(V6:V498)</f>
        <v>2775.7199999999993</v>
      </c>
      <c r="W5" s="4">
        <f>SUM(W6:W498)</f>
        <v>1816.6599999999994</v>
      </c>
      <c r="X5" s="4">
        <f>SUM(X6:X498)</f>
        <v>2240.0800000000004</v>
      </c>
      <c r="Y5" s="4">
        <f>SUM(Y6:Y498)</f>
        <v>1578.8799999999994</v>
      </c>
      <c r="Z5" s="4">
        <f>SUM(Z6:Z498)</f>
        <v>1727.1200000000001</v>
      </c>
      <c r="AA5" s="1"/>
      <c r="AB5" s="4">
        <f>SUM(AB6:AB498)</f>
        <v>4360.4899999999989</v>
      </c>
      <c r="AC5" s="6"/>
      <c r="AD5" s="11">
        <f>SUM(AD6:AD498)</f>
        <v>1026</v>
      </c>
      <c r="AE5" s="4">
        <f>SUM(AE6:AE498)</f>
        <v>4367.4000000000005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267</v>
      </c>
      <c r="D6" s="1"/>
      <c r="E6" s="1">
        <v>46</v>
      </c>
      <c r="F6" s="1">
        <v>24</v>
      </c>
      <c r="G6" s="6">
        <v>0.3</v>
      </c>
      <c r="H6" s="1">
        <v>180</v>
      </c>
      <c r="I6" s="1" t="s">
        <v>36</v>
      </c>
      <c r="J6" s="1">
        <v>40</v>
      </c>
      <c r="K6" s="1">
        <f t="shared" ref="K6:K37" si="1">E6-J6</f>
        <v>6</v>
      </c>
      <c r="L6" s="1"/>
      <c r="M6" s="1"/>
      <c r="N6" s="1">
        <v>180</v>
      </c>
      <c r="O6" s="1">
        <v>300</v>
      </c>
      <c r="P6" s="1">
        <f>E6/5</f>
        <v>9.1999999999999993</v>
      </c>
      <c r="Q6" s="5"/>
      <c r="R6" s="5"/>
      <c r="S6" s="1"/>
      <c r="T6" s="1">
        <f>(F6+N6+O6+Q6)/P6</f>
        <v>54.782608695652179</v>
      </c>
      <c r="U6" s="1">
        <f>(F6+N6+O6)/P6</f>
        <v>54.782608695652179</v>
      </c>
      <c r="V6" s="1">
        <v>46</v>
      </c>
      <c r="W6" s="1">
        <v>2.4</v>
      </c>
      <c r="X6" s="1">
        <v>30.4</v>
      </c>
      <c r="Y6" s="1">
        <v>8</v>
      </c>
      <c r="Z6" s="1">
        <v>5</v>
      </c>
      <c r="AA6" s="17" t="s">
        <v>53</v>
      </c>
      <c r="AB6" s="1">
        <f>Q6*G6</f>
        <v>0</v>
      </c>
      <c r="AC6" s="6">
        <v>12</v>
      </c>
      <c r="AD6" s="9">
        <f>MROUND(Q6,AC6)/AC6</f>
        <v>0</v>
      </c>
      <c r="AE6" s="1">
        <f>AD6*AC6*G6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783</v>
      </c>
      <c r="D7" s="1"/>
      <c r="E7" s="1">
        <v>176</v>
      </c>
      <c r="F7" s="1">
        <v>206</v>
      </c>
      <c r="G7" s="6">
        <v>0.3</v>
      </c>
      <c r="H7" s="1">
        <v>180</v>
      </c>
      <c r="I7" s="1" t="s">
        <v>36</v>
      </c>
      <c r="J7" s="1">
        <v>178</v>
      </c>
      <c r="K7" s="1">
        <f t="shared" si="1"/>
        <v>-2</v>
      </c>
      <c r="L7" s="1"/>
      <c r="M7" s="1"/>
      <c r="N7" s="1">
        <v>456</v>
      </c>
      <c r="O7" s="1">
        <v>600</v>
      </c>
      <c r="P7" s="1">
        <f t="shared" ref="P7:P68" si="2">E7/5</f>
        <v>35.200000000000003</v>
      </c>
      <c r="Q7" s="5"/>
      <c r="R7" s="5"/>
      <c r="S7" s="1"/>
      <c r="T7" s="1">
        <f t="shared" ref="T7:T68" si="3">(F7+N7+O7+Q7)/P7</f>
        <v>35.852272727272727</v>
      </c>
      <c r="U7" s="1">
        <f t="shared" ref="U7:U68" si="4">(F7+N7+O7)/P7</f>
        <v>35.852272727272727</v>
      </c>
      <c r="V7" s="1">
        <v>110.8</v>
      </c>
      <c r="W7" s="1">
        <v>72</v>
      </c>
      <c r="X7" s="1">
        <v>95.8</v>
      </c>
      <c r="Y7" s="1">
        <v>39.4</v>
      </c>
      <c r="Z7" s="1">
        <v>34.4</v>
      </c>
      <c r="AA7" s="17" t="s">
        <v>53</v>
      </c>
      <c r="AB7" s="1">
        <f t="shared" ref="AB7:AB68" si="5">Q7*G7</f>
        <v>0</v>
      </c>
      <c r="AC7" s="6">
        <v>12</v>
      </c>
      <c r="AD7" s="9">
        <f t="shared" ref="AD7:AD16" si="6">MROUND(Q7,AC7)/AC7</f>
        <v>0</v>
      </c>
      <c r="AE7" s="1">
        <f t="shared" ref="AE7:AE16" si="7">AD7*AC7*G7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1004</v>
      </c>
      <c r="D8" s="1"/>
      <c r="E8" s="1">
        <v>307</v>
      </c>
      <c r="F8" s="1">
        <v>231</v>
      </c>
      <c r="G8" s="6">
        <v>0.3</v>
      </c>
      <c r="H8" s="1">
        <v>180</v>
      </c>
      <c r="I8" s="1" t="s">
        <v>36</v>
      </c>
      <c r="J8" s="1">
        <v>301</v>
      </c>
      <c r="K8" s="1">
        <f t="shared" si="1"/>
        <v>6</v>
      </c>
      <c r="L8" s="1"/>
      <c r="M8" s="1"/>
      <c r="N8" s="1">
        <v>696</v>
      </c>
      <c r="O8" s="1">
        <v>804</v>
      </c>
      <c r="P8" s="1">
        <f t="shared" si="2"/>
        <v>61.4</v>
      </c>
      <c r="Q8" s="5"/>
      <c r="R8" s="5"/>
      <c r="S8" s="1"/>
      <c r="T8" s="1">
        <f t="shared" si="3"/>
        <v>28.192182410423452</v>
      </c>
      <c r="U8" s="1">
        <f t="shared" si="4"/>
        <v>28.192182410423452</v>
      </c>
      <c r="V8" s="1">
        <v>145.6</v>
      </c>
      <c r="W8" s="1">
        <v>73.599999999999994</v>
      </c>
      <c r="X8" s="1">
        <v>163.6</v>
      </c>
      <c r="Y8" s="1">
        <v>64</v>
      </c>
      <c r="Z8" s="1">
        <v>58.2</v>
      </c>
      <c r="AA8" s="17" t="s">
        <v>53</v>
      </c>
      <c r="AB8" s="1">
        <f t="shared" si="5"/>
        <v>0</v>
      </c>
      <c r="AC8" s="6">
        <v>12</v>
      </c>
      <c r="AD8" s="9">
        <f t="shared" si="6"/>
        <v>0</v>
      </c>
      <c r="AE8" s="1">
        <f t="shared" si="7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35</v>
      </c>
      <c r="C9" s="1">
        <v>516</v>
      </c>
      <c r="D9" s="1"/>
      <c r="E9" s="1">
        <v>261</v>
      </c>
      <c r="F9" s="1">
        <v>243</v>
      </c>
      <c r="G9" s="6">
        <v>0.3</v>
      </c>
      <c r="H9" s="1">
        <v>180</v>
      </c>
      <c r="I9" s="1" t="s">
        <v>36</v>
      </c>
      <c r="J9" s="1">
        <v>261</v>
      </c>
      <c r="K9" s="1">
        <f t="shared" si="1"/>
        <v>0</v>
      </c>
      <c r="L9" s="1"/>
      <c r="M9" s="1"/>
      <c r="N9" s="1">
        <v>0</v>
      </c>
      <c r="O9" s="1">
        <v>0</v>
      </c>
      <c r="P9" s="1">
        <f t="shared" si="2"/>
        <v>52.2</v>
      </c>
      <c r="Q9" s="5">
        <f>15*P9-O9-N9-F9</f>
        <v>540</v>
      </c>
      <c r="R9" s="5"/>
      <c r="S9" s="1"/>
      <c r="T9" s="1">
        <f t="shared" si="3"/>
        <v>15</v>
      </c>
      <c r="U9" s="1">
        <f t="shared" si="4"/>
        <v>4.6551724137931032</v>
      </c>
      <c r="V9" s="1">
        <v>24</v>
      </c>
      <c r="W9" s="1">
        <v>52</v>
      </c>
      <c r="X9" s="1">
        <v>28</v>
      </c>
      <c r="Y9" s="1">
        <v>39.799999999999997</v>
      </c>
      <c r="Z9" s="1">
        <v>25.4</v>
      </c>
      <c r="AA9" s="1"/>
      <c r="AB9" s="1">
        <f t="shared" si="5"/>
        <v>162</v>
      </c>
      <c r="AC9" s="6">
        <v>12</v>
      </c>
      <c r="AD9" s="9">
        <f t="shared" si="6"/>
        <v>45</v>
      </c>
      <c r="AE9" s="1">
        <f t="shared" si="7"/>
        <v>162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35</v>
      </c>
      <c r="C10" s="1">
        <v>1080</v>
      </c>
      <c r="D10" s="1"/>
      <c r="E10" s="1">
        <v>265</v>
      </c>
      <c r="F10" s="1">
        <v>419</v>
      </c>
      <c r="G10" s="6">
        <v>0.3</v>
      </c>
      <c r="H10" s="1">
        <v>180</v>
      </c>
      <c r="I10" s="1" t="s">
        <v>36</v>
      </c>
      <c r="J10" s="1">
        <v>265</v>
      </c>
      <c r="K10" s="1">
        <f t="shared" si="1"/>
        <v>0</v>
      </c>
      <c r="L10" s="1"/>
      <c r="M10" s="1"/>
      <c r="N10" s="1">
        <v>504</v>
      </c>
      <c r="O10" s="1">
        <v>600</v>
      </c>
      <c r="P10" s="1">
        <f t="shared" si="2"/>
        <v>53</v>
      </c>
      <c r="Q10" s="5"/>
      <c r="R10" s="5"/>
      <c r="S10" s="1"/>
      <c r="T10" s="1">
        <f t="shared" si="3"/>
        <v>28.735849056603772</v>
      </c>
      <c r="U10" s="1">
        <f t="shared" si="4"/>
        <v>28.735849056603772</v>
      </c>
      <c r="V10" s="1">
        <v>127.8</v>
      </c>
      <c r="W10" s="1">
        <v>81</v>
      </c>
      <c r="X10" s="1">
        <v>142</v>
      </c>
      <c r="Y10" s="1">
        <v>61</v>
      </c>
      <c r="Z10" s="1">
        <v>57.8</v>
      </c>
      <c r="AA10" s="17" t="s">
        <v>53</v>
      </c>
      <c r="AB10" s="1">
        <f t="shared" si="5"/>
        <v>0</v>
      </c>
      <c r="AC10" s="6">
        <v>12</v>
      </c>
      <c r="AD10" s="9">
        <f t="shared" si="6"/>
        <v>0</v>
      </c>
      <c r="AE10" s="1">
        <f t="shared" si="7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35</v>
      </c>
      <c r="C11" s="1">
        <v>186</v>
      </c>
      <c r="D11" s="1">
        <v>1</v>
      </c>
      <c r="E11" s="1">
        <v>97</v>
      </c>
      <c r="F11" s="1"/>
      <c r="G11" s="6">
        <v>0.09</v>
      </c>
      <c r="H11" s="1">
        <v>180</v>
      </c>
      <c r="I11" s="1" t="s">
        <v>36</v>
      </c>
      <c r="J11" s="1">
        <v>154</v>
      </c>
      <c r="K11" s="1">
        <f t="shared" si="1"/>
        <v>-57</v>
      </c>
      <c r="L11" s="1"/>
      <c r="M11" s="1"/>
      <c r="N11" s="1">
        <v>192</v>
      </c>
      <c r="O11" s="1">
        <v>312</v>
      </c>
      <c r="P11" s="1">
        <f t="shared" si="2"/>
        <v>19.399999999999999</v>
      </c>
      <c r="Q11" s="5"/>
      <c r="R11" s="5"/>
      <c r="S11" s="1"/>
      <c r="T11" s="1">
        <f t="shared" si="3"/>
        <v>25.979381443298973</v>
      </c>
      <c r="U11" s="1">
        <f t="shared" si="4"/>
        <v>25.979381443298973</v>
      </c>
      <c r="V11" s="1">
        <v>48.8</v>
      </c>
      <c r="W11" s="1">
        <v>21.8</v>
      </c>
      <c r="X11" s="1">
        <v>32.4</v>
      </c>
      <c r="Y11" s="1">
        <v>21.6</v>
      </c>
      <c r="Z11" s="1">
        <v>29</v>
      </c>
      <c r="AA11" s="1"/>
      <c r="AB11" s="1">
        <f t="shared" si="5"/>
        <v>0</v>
      </c>
      <c r="AC11" s="6">
        <v>24</v>
      </c>
      <c r="AD11" s="9">
        <f t="shared" si="6"/>
        <v>0</v>
      </c>
      <c r="AE11" s="1">
        <f t="shared" si="7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35</v>
      </c>
      <c r="C12" s="1">
        <v>71</v>
      </c>
      <c r="D12" s="1"/>
      <c r="E12" s="1">
        <v>19</v>
      </c>
      <c r="F12" s="1">
        <v>42</v>
      </c>
      <c r="G12" s="6">
        <v>0.36</v>
      </c>
      <c r="H12" s="1">
        <v>180</v>
      </c>
      <c r="I12" s="1" t="s">
        <v>36</v>
      </c>
      <c r="J12" s="1">
        <v>17</v>
      </c>
      <c r="K12" s="1">
        <f t="shared" si="1"/>
        <v>2</v>
      </c>
      <c r="L12" s="1"/>
      <c r="M12" s="1"/>
      <c r="N12" s="1">
        <v>100</v>
      </c>
      <c r="O12" s="1">
        <v>150</v>
      </c>
      <c r="P12" s="1">
        <f t="shared" si="2"/>
        <v>3.8</v>
      </c>
      <c r="Q12" s="5"/>
      <c r="R12" s="5"/>
      <c r="S12" s="1"/>
      <c r="T12" s="1">
        <f t="shared" si="3"/>
        <v>76.842105263157904</v>
      </c>
      <c r="U12" s="1">
        <f t="shared" si="4"/>
        <v>76.842105263157904</v>
      </c>
      <c r="V12" s="1">
        <v>25.8</v>
      </c>
      <c r="W12" s="1">
        <v>10.199999999999999</v>
      </c>
      <c r="X12" s="1">
        <v>17.399999999999999</v>
      </c>
      <c r="Y12" s="1">
        <v>10.4</v>
      </c>
      <c r="Z12" s="1">
        <v>11.2</v>
      </c>
      <c r="AA12" s="1"/>
      <c r="AB12" s="1">
        <f t="shared" si="5"/>
        <v>0</v>
      </c>
      <c r="AC12" s="6">
        <v>10</v>
      </c>
      <c r="AD12" s="9">
        <f t="shared" si="6"/>
        <v>0</v>
      </c>
      <c r="AE12" s="1">
        <f t="shared" si="7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364.5</v>
      </c>
      <c r="D13" s="1"/>
      <c r="E13" s="18">
        <f>236.5+E68</f>
        <v>264</v>
      </c>
      <c r="F13" s="1">
        <v>95</v>
      </c>
      <c r="G13" s="6">
        <v>1</v>
      </c>
      <c r="H13" s="1">
        <v>180</v>
      </c>
      <c r="I13" s="1" t="s">
        <v>36</v>
      </c>
      <c r="J13" s="1">
        <v>210.2</v>
      </c>
      <c r="K13" s="1">
        <f t="shared" si="1"/>
        <v>53.800000000000011</v>
      </c>
      <c r="L13" s="1"/>
      <c r="M13" s="1"/>
      <c r="N13" s="1">
        <v>0</v>
      </c>
      <c r="O13" s="1">
        <v>0</v>
      </c>
      <c r="P13" s="1">
        <f t="shared" si="2"/>
        <v>52.8</v>
      </c>
      <c r="Q13" s="5">
        <v>600</v>
      </c>
      <c r="R13" s="5"/>
      <c r="S13" s="1"/>
      <c r="T13" s="1">
        <f t="shared" si="3"/>
        <v>13.162878787878789</v>
      </c>
      <c r="U13" s="1">
        <f t="shared" si="4"/>
        <v>1.7992424242424243</v>
      </c>
      <c r="V13" s="1">
        <v>19.8</v>
      </c>
      <c r="W13" s="1">
        <v>38.200000000000003</v>
      </c>
      <c r="X13" s="1">
        <v>23.1</v>
      </c>
      <c r="Y13" s="1">
        <v>28.6</v>
      </c>
      <c r="Z13" s="1">
        <v>43.9</v>
      </c>
      <c r="AA13" s="1" t="s">
        <v>45</v>
      </c>
      <c r="AB13" s="1">
        <f t="shared" si="5"/>
        <v>600</v>
      </c>
      <c r="AC13" s="6">
        <v>5.5</v>
      </c>
      <c r="AD13" s="9">
        <f t="shared" si="6"/>
        <v>109</v>
      </c>
      <c r="AE13" s="1">
        <f t="shared" si="7"/>
        <v>599.5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44</v>
      </c>
      <c r="C14" s="1">
        <v>95</v>
      </c>
      <c r="D14" s="1"/>
      <c r="E14" s="1">
        <v>60</v>
      </c>
      <c r="F14" s="1">
        <v>2</v>
      </c>
      <c r="G14" s="6">
        <v>1</v>
      </c>
      <c r="H14" s="1">
        <v>180</v>
      </c>
      <c r="I14" s="1" t="s">
        <v>36</v>
      </c>
      <c r="J14" s="1">
        <v>96.7</v>
      </c>
      <c r="K14" s="1">
        <f t="shared" si="1"/>
        <v>-36.700000000000003</v>
      </c>
      <c r="L14" s="1"/>
      <c r="M14" s="1"/>
      <c r="N14" s="1">
        <v>102</v>
      </c>
      <c r="O14" s="1">
        <v>201</v>
      </c>
      <c r="P14" s="1">
        <f t="shared" si="2"/>
        <v>12</v>
      </c>
      <c r="Q14" s="5"/>
      <c r="R14" s="5"/>
      <c r="S14" s="1"/>
      <c r="T14" s="1">
        <f t="shared" si="3"/>
        <v>25.416666666666668</v>
      </c>
      <c r="U14" s="1">
        <f t="shared" si="4"/>
        <v>25.416666666666668</v>
      </c>
      <c r="V14" s="1">
        <v>33</v>
      </c>
      <c r="W14" s="1">
        <v>17.600000000000001</v>
      </c>
      <c r="X14" s="1">
        <v>17.54</v>
      </c>
      <c r="Y14" s="1">
        <v>27</v>
      </c>
      <c r="Z14" s="1">
        <v>25.14</v>
      </c>
      <c r="AA14" s="1"/>
      <c r="AB14" s="1">
        <f t="shared" si="5"/>
        <v>0</v>
      </c>
      <c r="AC14" s="6">
        <v>3</v>
      </c>
      <c r="AD14" s="9">
        <f t="shared" si="6"/>
        <v>0</v>
      </c>
      <c r="AE14" s="1">
        <f t="shared" si="7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44</v>
      </c>
      <c r="C15" s="1">
        <v>44.4</v>
      </c>
      <c r="D15" s="1"/>
      <c r="E15" s="1">
        <v>14.8</v>
      </c>
      <c r="F15" s="1">
        <v>29.6</v>
      </c>
      <c r="G15" s="6">
        <v>1</v>
      </c>
      <c r="H15" s="1">
        <v>180</v>
      </c>
      <c r="I15" s="1" t="s">
        <v>36</v>
      </c>
      <c r="J15" s="1">
        <v>14.8</v>
      </c>
      <c r="K15" s="1">
        <f t="shared" si="1"/>
        <v>0</v>
      </c>
      <c r="L15" s="1"/>
      <c r="M15" s="1"/>
      <c r="N15" s="1">
        <v>0</v>
      </c>
      <c r="O15" s="1">
        <v>0</v>
      </c>
      <c r="P15" s="1">
        <f t="shared" si="2"/>
        <v>2.96</v>
      </c>
      <c r="Q15" s="5">
        <f>14*P15-O15-N15-F15</f>
        <v>11.839999999999996</v>
      </c>
      <c r="R15" s="5"/>
      <c r="S15" s="1"/>
      <c r="T15" s="1">
        <f t="shared" si="3"/>
        <v>14</v>
      </c>
      <c r="U15" s="1">
        <f t="shared" si="4"/>
        <v>10</v>
      </c>
      <c r="V15" s="1">
        <v>1.48</v>
      </c>
      <c r="W15" s="1">
        <v>0.74</v>
      </c>
      <c r="X15" s="1">
        <v>0.74</v>
      </c>
      <c r="Y15" s="1">
        <v>3.7</v>
      </c>
      <c r="Z15" s="1">
        <v>4.4400000000000004</v>
      </c>
      <c r="AA15" s="20" t="s">
        <v>132</v>
      </c>
      <c r="AB15" s="1">
        <f t="shared" si="5"/>
        <v>11.839999999999996</v>
      </c>
      <c r="AC15" s="6">
        <v>3.7</v>
      </c>
      <c r="AD15" s="9">
        <f t="shared" si="6"/>
        <v>3.0000000000000004</v>
      </c>
      <c r="AE15" s="1">
        <f t="shared" si="7"/>
        <v>11.100000000000001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44</v>
      </c>
      <c r="C16" s="1">
        <v>1276.5</v>
      </c>
      <c r="D16" s="1"/>
      <c r="E16" s="1">
        <v>636.4</v>
      </c>
      <c r="F16" s="1">
        <v>540.20000000000005</v>
      </c>
      <c r="G16" s="6">
        <v>1</v>
      </c>
      <c r="H16" s="1">
        <v>180</v>
      </c>
      <c r="I16" s="1" t="s">
        <v>36</v>
      </c>
      <c r="J16" s="1">
        <v>642.29999999999995</v>
      </c>
      <c r="K16" s="1">
        <f t="shared" si="1"/>
        <v>-5.8999999999999773</v>
      </c>
      <c r="L16" s="1"/>
      <c r="M16" s="1"/>
      <c r="N16" s="1">
        <v>199.8</v>
      </c>
      <c r="O16" s="1">
        <v>299.7</v>
      </c>
      <c r="P16" s="1">
        <f t="shared" si="2"/>
        <v>127.28</v>
      </c>
      <c r="Q16" s="5">
        <v>900</v>
      </c>
      <c r="R16" s="5"/>
      <c r="S16" s="1"/>
      <c r="T16" s="1">
        <f t="shared" si="3"/>
        <v>15.239629164047768</v>
      </c>
      <c r="U16" s="1">
        <f t="shared" si="4"/>
        <v>8.1686046511627914</v>
      </c>
      <c r="V16" s="1">
        <v>156.13999999999999</v>
      </c>
      <c r="W16" s="1">
        <v>150.96</v>
      </c>
      <c r="X16" s="1">
        <v>104.32</v>
      </c>
      <c r="Y16" s="1">
        <v>125.8</v>
      </c>
      <c r="Z16" s="1">
        <v>127.28</v>
      </c>
      <c r="AA16" s="1"/>
      <c r="AB16" s="1">
        <f t="shared" si="5"/>
        <v>900</v>
      </c>
      <c r="AC16" s="6">
        <v>3.7</v>
      </c>
      <c r="AD16" s="9">
        <f t="shared" si="6"/>
        <v>243</v>
      </c>
      <c r="AE16" s="1">
        <f t="shared" si="7"/>
        <v>899.1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3" t="s">
        <v>49</v>
      </c>
      <c r="B17" s="13" t="s">
        <v>44</v>
      </c>
      <c r="C17" s="13">
        <v>3.7</v>
      </c>
      <c r="D17" s="13"/>
      <c r="E17" s="13">
        <v>3.7</v>
      </c>
      <c r="F17" s="13"/>
      <c r="G17" s="14">
        <v>0</v>
      </c>
      <c r="H17" s="13">
        <v>180</v>
      </c>
      <c r="I17" s="13" t="s">
        <v>50</v>
      </c>
      <c r="J17" s="13">
        <v>3.7</v>
      </c>
      <c r="K17" s="13">
        <f t="shared" si="1"/>
        <v>0</v>
      </c>
      <c r="L17" s="13"/>
      <c r="M17" s="13"/>
      <c r="N17" s="13"/>
      <c r="O17" s="13"/>
      <c r="P17" s="13">
        <f t="shared" si="2"/>
        <v>0.74</v>
      </c>
      <c r="Q17" s="15"/>
      <c r="R17" s="15"/>
      <c r="S17" s="13"/>
      <c r="T17" s="13">
        <f t="shared" si="3"/>
        <v>0</v>
      </c>
      <c r="U17" s="13">
        <f t="shared" si="4"/>
        <v>0</v>
      </c>
      <c r="V17" s="13">
        <v>0.74</v>
      </c>
      <c r="W17" s="13">
        <v>1.48</v>
      </c>
      <c r="X17" s="13">
        <v>0</v>
      </c>
      <c r="Y17" s="13">
        <v>0</v>
      </c>
      <c r="Z17" s="13">
        <v>1.48</v>
      </c>
      <c r="AA17" s="13" t="s">
        <v>51</v>
      </c>
      <c r="AB17" s="13">
        <f t="shared" si="5"/>
        <v>0</v>
      </c>
      <c r="AC17" s="14">
        <v>0</v>
      </c>
      <c r="AD17" s="16"/>
      <c r="AE17" s="13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44</v>
      </c>
      <c r="C18" s="1">
        <v>101.3</v>
      </c>
      <c r="D18" s="1"/>
      <c r="E18" s="1">
        <v>14</v>
      </c>
      <c r="F18" s="1">
        <v>87.3</v>
      </c>
      <c r="G18" s="6">
        <v>1</v>
      </c>
      <c r="H18" s="1">
        <v>180</v>
      </c>
      <c r="I18" s="1" t="s">
        <v>36</v>
      </c>
      <c r="J18" s="1">
        <v>12</v>
      </c>
      <c r="K18" s="1">
        <f t="shared" si="1"/>
        <v>2</v>
      </c>
      <c r="L18" s="1"/>
      <c r="M18" s="1"/>
      <c r="N18" s="1">
        <v>0</v>
      </c>
      <c r="O18" s="1">
        <v>0</v>
      </c>
      <c r="P18" s="1">
        <f t="shared" si="2"/>
        <v>2.8</v>
      </c>
      <c r="Q18" s="5"/>
      <c r="R18" s="5"/>
      <c r="S18" s="1"/>
      <c r="T18" s="1">
        <f t="shared" si="3"/>
        <v>31.178571428571431</v>
      </c>
      <c r="U18" s="1">
        <f t="shared" si="4"/>
        <v>31.178571428571431</v>
      </c>
      <c r="V18" s="1">
        <v>1.44</v>
      </c>
      <c r="W18" s="1">
        <v>0</v>
      </c>
      <c r="X18" s="1">
        <v>0.7</v>
      </c>
      <c r="Y18" s="1">
        <v>5.6</v>
      </c>
      <c r="Z18" s="1">
        <v>6.3</v>
      </c>
      <c r="AA18" s="17" t="s">
        <v>53</v>
      </c>
      <c r="AB18" s="1">
        <f t="shared" si="5"/>
        <v>0</v>
      </c>
      <c r="AC18" s="6">
        <v>3.5</v>
      </c>
      <c r="AD18" s="9">
        <f t="shared" ref="AD18:AD19" si="8">MROUND(Q18,AC18)/AC18</f>
        <v>0</v>
      </c>
      <c r="AE18" s="1">
        <f t="shared" ref="AE18:AE19" si="9">AD18*AC18*G18</f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54</v>
      </c>
      <c r="B19" s="1" t="s">
        <v>35</v>
      </c>
      <c r="C19" s="1">
        <v>252</v>
      </c>
      <c r="D19" s="1"/>
      <c r="E19" s="1">
        <v>170</v>
      </c>
      <c r="F19" s="1">
        <v>64</v>
      </c>
      <c r="G19" s="6">
        <v>0.25</v>
      </c>
      <c r="H19" s="1">
        <v>180</v>
      </c>
      <c r="I19" s="1" t="s">
        <v>36</v>
      </c>
      <c r="J19" s="1">
        <v>152</v>
      </c>
      <c r="K19" s="1">
        <f t="shared" si="1"/>
        <v>18</v>
      </c>
      <c r="L19" s="1"/>
      <c r="M19" s="1"/>
      <c r="N19" s="1">
        <v>156</v>
      </c>
      <c r="O19" s="1">
        <v>0</v>
      </c>
      <c r="P19" s="1">
        <f t="shared" si="2"/>
        <v>34</v>
      </c>
      <c r="Q19" s="5">
        <f>15*P19-O19-N19-F19</f>
        <v>290</v>
      </c>
      <c r="R19" s="5"/>
      <c r="S19" s="1"/>
      <c r="T19" s="1">
        <f t="shared" si="3"/>
        <v>15</v>
      </c>
      <c r="U19" s="1">
        <f t="shared" si="4"/>
        <v>6.4705882352941178</v>
      </c>
      <c r="V19" s="1">
        <v>28</v>
      </c>
      <c r="W19" s="1">
        <v>28.6</v>
      </c>
      <c r="X19" s="1">
        <v>22.2</v>
      </c>
      <c r="Y19" s="1">
        <v>24.2</v>
      </c>
      <c r="Z19" s="1">
        <v>23.4</v>
      </c>
      <c r="AA19" s="1"/>
      <c r="AB19" s="1">
        <f t="shared" si="5"/>
        <v>72.5</v>
      </c>
      <c r="AC19" s="6">
        <v>12</v>
      </c>
      <c r="AD19" s="9">
        <f t="shared" si="8"/>
        <v>24</v>
      </c>
      <c r="AE19" s="1">
        <f t="shared" si="9"/>
        <v>72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55</v>
      </c>
      <c r="B20" s="13" t="s">
        <v>44</v>
      </c>
      <c r="C20" s="13">
        <v>9</v>
      </c>
      <c r="D20" s="13"/>
      <c r="E20" s="13"/>
      <c r="F20" s="13">
        <v>9</v>
      </c>
      <c r="G20" s="14">
        <v>0</v>
      </c>
      <c r="H20" s="13">
        <v>180</v>
      </c>
      <c r="I20" s="13" t="s">
        <v>50</v>
      </c>
      <c r="J20" s="13"/>
      <c r="K20" s="13">
        <f t="shared" si="1"/>
        <v>0</v>
      </c>
      <c r="L20" s="13"/>
      <c r="M20" s="13"/>
      <c r="N20" s="13"/>
      <c r="O20" s="13"/>
      <c r="P20" s="13">
        <f t="shared" si="2"/>
        <v>0</v>
      </c>
      <c r="Q20" s="15"/>
      <c r="R20" s="15"/>
      <c r="S20" s="13"/>
      <c r="T20" s="13" t="e">
        <f t="shared" si="3"/>
        <v>#DIV/0!</v>
      </c>
      <c r="U20" s="13" t="e">
        <f t="shared" si="4"/>
        <v>#DIV/0!</v>
      </c>
      <c r="V20" s="13">
        <v>0.6</v>
      </c>
      <c r="W20" s="13">
        <v>1.2</v>
      </c>
      <c r="X20" s="13">
        <v>0.6</v>
      </c>
      <c r="Y20" s="13">
        <v>0</v>
      </c>
      <c r="Z20" s="13">
        <v>0.6</v>
      </c>
      <c r="AA20" s="13" t="s">
        <v>51</v>
      </c>
      <c r="AB20" s="13">
        <f t="shared" si="5"/>
        <v>0</v>
      </c>
      <c r="AC20" s="14">
        <v>0</v>
      </c>
      <c r="AD20" s="16"/>
      <c r="AE20" s="13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56</v>
      </c>
      <c r="B21" s="1" t="s">
        <v>35</v>
      </c>
      <c r="C21" s="1">
        <v>121</v>
      </c>
      <c r="D21" s="1">
        <v>2</v>
      </c>
      <c r="E21" s="1">
        <v>87</v>
      </c>
      <c r="F21" s="1"/>
      <c r="G21" s="6">
        <v>0.25</v>
      </c>
      <c r="H21" s="1">
        <v>180</v>
      </c>
      <c r="I21" s="1" t="s">
        <v>36</v>
      </c>
      <c r="J21" s="1">
        <v>105</v>
      </c>
      <c r="K21" s="1">
        <f t="shared" si="1"/>
        <v>-18</v>
      </c>
      <c r="L21" s="1"/>
      <c r="M21" s="1"/>
      <c r="N21" s="1">
        <v>96</v>
      </c>
      <c r="O21" s="1">
        <v>156</v>
      </c>
      <c r="P21" s="1">
        <f t="shared" si="2"/>
        <v>17.399999999999999</v>
      </c>
      <c r="Q21" s="5">
        <v>12</v>
      </c>
      <c r="R21" s="5"/>
      <c r="S21" s="1"/>
      <c r="T21" s="1">
        <f t="shared" si="3"/>
        <v>15.17241379310345</v>
      </c>
      <c r="U21" s="1">
        <f t="shared" si="4"/>
        <v>14.482758620689657</v>
      </c>
      <c r="V21" s="1">
        <v>25.8</v>
      </c>
      <c r="W21" s="1">
        <v>16.600000000000001</v>
      </c>
      <c r="X21" s="1">
        <v>10.199999999999999</v>
      </c>
      <c r="Y21" s="1">
        <v>16</v>
      </c>
      <c r="Z21" s="1">
        <v>13.8</v>
      </c>
      <c r="AA21" s="1"/>
      <c r="AB21" s="1">
        <f t="shared" si="5"/>
        <v>3</v>
      </c>
      <c r="AC21" s="6">
        <v>12</v>
      </c>
      <c r="AD21" s="9">
        <f>MROUND(Q21,AC21)/AC21</f>
        <v>1</v>
      </c>
      <c r="AE21" s="1">
        <f>AD21*AC21*G21</f>
        <v>3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3" t="s">
        <v>57</v>
      </c>
      <c r="B22" s="13" t="s">
        <v>44</v>
      </c>
      <c r="C22" s="13"/>
      <c r="D22" s="13">
        <v>33</v>
      </c>
      <c r="E22" s="18">
        <v>29.3</v>
      </c>
      <c r="F22" s="13"/>
      <c r="G22" s="14">
        <v>0</v>
      </c>
      <c r="H22" s="13">
        <v>180</v>
      </c>
      <c r="I22" s="13" t="s">
        <v>50</v>
      </c>
      <c r="J22" s="13">
        <v>29.5</v>
      </c>
      <c r="K22" s="13">
        <f t="shared" si="1"/>
        <v>-0.19999999999999929</v>
      </c>
      <c r="L22" s="13"/>
      <c r="M22" s="13"/>
      <c r="N22" s="13"/>
      <c r="O22" s="13"/>
      <c r="P22" s="13">
        <f t="shared" si="2"/>
        <v>5.86</v>
      </c>
      <c r="Q22" s="15"/>
      <c r="R22" s="15"/>
      <c r="S22" s="13"/>
      <c r="T22" s="13">
        <f t="shared" si="3"/>
        <v>0</v>
      </c>
      <c r="U22" s="13">
        <f t="shared" si="4"/>
        <v>0</v>
      </c>
      <c r="V22" s="13">
        <v>14.8</v>
      </c>
      <c r="W22" s="13">
        <v>6.6599999999999993</v>
      </c>
      <c r="X22" s="13">
        <v>10.36</v>
      </c>
      <c r="Y22" s="13">
        <v>2.2200000000000002</v>
      </c>
      <c r="Z22" s="13">
        <v>11.84</v>
      </c>
      <c r="AA22" s="13" t="s">
        <v>58</v>
      </c>
      <c r="AB22" s="13">
        <f t="shared" si="5"/>
        <v>0</v>
      </c>
      <c r="AC22" s="14">
        <v>0</v>
      </c>
      <c r="AD22" s="16"/>
      <c r="AE22" s="13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44</v>
      </c>
      <c r="C23" s="1">
        <v>109.9</v>
      </c>
      <c r="D23" s="1"/>
      <c r="E23" s="18">
        <f>33.1+E22</f>
        <v>62.400000000000006</v>
      </c>
      <c r="F23" s="1">
        <v>21.6</v>
      </c>
      <c r="G23" s="6">
        <v>1</v>
      </c>
      <c r="H23" s="1">
        <v>180</v>
      </c>
      <c r="I23" s="1" t="s">
        <v>36</v>
      </c>
      <c r="J23" s="1">
        <v>59.2</v>
      </c>
      <c r="K23" s="1">
        <f t="shared" si="1"/>
        <v>3.2000000000000028</v>
      </c>
      <c r="L23" s="1"/>
      <c r="M23" s="1"/>
      <c r="N23" s="1">
        <v>214.6</v>
      </c>
      <c r="O23" s="1">
        <v>199.8</v>
      </c>
      <c r="P23" s="1">
        <f t="shared" si="2"/>
        <v>12.48</v>
      </c>
      <c r="Q23" s="5"/>
      <c r="R23" s="5"/>
      <c r="S23" s="1"/>
      <c r="T23" s="1">
        <f t="shared" si="3"/>
        <v>34.935897435897438</v>
      </c>
      <c r="U23" s="1">
        <f t="shared" si="4"/>
        <v>34.935897435897438</v>
      </c>
      <c r="V23" s="1">
        <v>41.44</v>
      </c>
      <c r="W23" s="1">
        <v>22.2</v>
      </c>
      <c r="X23" s="1">
        <v>26.64</v>
      </c>
      <c r="Y23" s="1">
        <v>28.12</v>
      </c>
      <c r="Z23" s="1">
        <v>33.299999999999997</v>
      </c>
      <c r="AA23" s="1" t="s">
        <v>60</v>
      </c>
      <c r="AB23" s="1">
        <f t="shared" si="5"/>
        <v>0</v>
      </c>
      <c r="AC23" s="6">
        <v>3.7</v>
      </c>
      <c r="AD23" s="9">
        <f t="shared" ref="AD23:AD41" si="10">MROUND(Q23,AC23)/AC23</f>
        <v>0</v>
      </c>
      <c r="AE23" s="1">
        <f t="shared" ref="AE23:AE41" si="11">AD23*AC23*G23</f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44</v>
      </c>
      <c r="C24" s="1">
        <v>50.4</v>
      </c>
      <c r="D24" s="1"/>
      <c r="E24" s="1">
        <v>32.4</v>
      </c>
      <c r="F24" s="1">
        <v>18</v>
      </c>
      <c r="G24" s="6">
        <v>1</v>
      </c>
      <c r="H24" s="1">
        <v>180</v>
      </c>
      <c r="I24" s="1" t="s">
        <v>36</v>
      </c>
      <c r="J24" s="1">
        <v>36.1</v>
      </c>
      <c r="K24" s="1">
        <f t="shared" si="1"/>
        <v>-3.7000000000000028</v>
      </c>
      <c r="L24" s="1"/>
      <c r="M24" s="1"/>
      <c r="N24" s="1">
        <v>0</v>
      </c>
      <c r="O24" s="1">
        <v>0</v>
      </c>
      <c r="P24" s="1">
        <f t="shared" si="2"/>
        <v>6.4799999999999995</v>
      </c>
      <c r="Q24" s="5">
        <f>14*P24-O24-N24-F24</f>
        <v>72.72</v>
      </c>
      <c r="R24" s="5"/>
      <c r="S24" s="1"/>
      <c r="T24" s="1">
        <f t="shared" si="3"/>
        <v>14</v>
      </c>
      <c r="U24" s="1">
        <f t="shared" si="4"/>
        <v>2.7777777777777781</v>
      </c>
      <c r="V24" s="1">
        <v>2.58</v>
      </c>
      <c r="W24" s="1">
        <v>1.08</v>
      </c>
      <c r="X24" s="1">
        <v>0</v>
      </c>
      <c r="Y24" s="1">
        <v>0.72</v>
      </c>
      <c r="Z24" s="1">
        <v>0</v>
      </c>
      <c r="AA24" s="1"/>
      <c r="AB24" s="1">
        <f t="shared" si="5"/>
        <v>72.72</v>
      </c>
      <c r="AC24" s="6">
        <v>1.8</v>
      </c>
      <c r="AD24" s="9">
        <f t="shared" si="10"/>
        <v>40</v>
      </c>
      <c r="AE24" s="1">
        <f t="shared" si="11"/>
        <v>72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35</v>
      </c>
      <c r="C25" s="1">
        <v>200</v>
      </c>
      <c r="D25" s="1">
        <v>18</v>
      </c>
      <c r="E25" s="1">
        <v>106</v>
      </c>
      <c r="F25" s="1">
        <v>-3</v>
      </c>
      <c r="G25" s="6">
        <v>0.25</v>
      </c>
      <c r="H25" s="1">
        <v>180</v>
      </c>
      <c r="I25" s="1" t="s">
        <v>36</v>
      </c>
      <c r="J25" s="1">
        <v>225</v>
      </c>
      <c r="K25" s="1">
        <f t="shared" si="1"/>
        <v>-119</v>
      </c>
      <c r="L25" s="1"/>
      <c r="M25" s="1"/>
      <c r="N25" s="1">
        <v>360</v>
      </c>
      <c r="O25" s="1">
        <v>546</v>
      </c>
      <c r="P25" s="1">
        <f t="shared" si="2"/>
        <v>21.2</v>
      </c>
      <c r="Q25" s="5"/>
      <c r="R25" s="5"/>
      <c r="S25" s="1"/>
      <c r="T25" s="1">
        <f t="shared" si="3"/>
        <v>42.594339622641513</v>
      </c>
      <c r="U25" s="1">
        <f t="shared" si="4"/>
        <v>42.594339622641513</v>
      </c>
      <c r="V25" s="1">
        <v>103.8</v>
      </c>
      <c r="W25" s="1">
        <v>39.4</v>
      </c>
      <c r="X25" s="1">
        <v>65.400000000000006</v>
      </c>
      <c r="Y25" s="1">
        <v>32.4</v>
      </c>
      <c r="Z25" s="1">
        <v>34.4</v>
      </c>
      <c r="AA25" s="1" t="s">
        <v>63</v>
      </c>
      <c r="AB25" s="1">
        <f t="shared" si="5"/>
        <v>0</v>
      </c>
      <c r="AC25" s="6">
        <v>6</v>
      </c>
      <c r="AD25" s="9">
        <f t="shared" si="10"/>
        <v>0</v>
      </c>
      <c r="AE25" s="1">
        <f t="shared" si="11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35</v>
      </c>
      <c r="C26" s="1">
        <v>326</v>
      </c>
      <c r="D26" s="1"/>
      <c r="E26" s="1">
        <v>132</v>
      </c>
      <c r="F26" s="1">
        <v>187</v>
      </c>
      <c r="G26" s="6">
        <v>0.25</v>
      </c>
      <c r="H26" s="1">
        <v>180</v>
      </c>
      <c r="I26" s="1" t="s">
        <v>36</v>
      </c>
      <c r="J26" s="1">
        <v>134</v>
      </c>
      <c r="K26" s="1">
        <f t="shared" si="1"/>
        <v>-2</v>
      </c>
      <c r="L26" s="1"/>
      <c r="M26" s="1"/>
      <c r="N26" s="1">
        <v>0</v>
      </c>
      <c r="O26" s="1">
        <v>0</v>
      </c>
      <c r="P26" s="1">
        <f t="shared" si="2"/>
        <v>26.4</v>
      </c>
      <c r="Q26" s="5">
        <f>15*P26-O26-N26-F26</f>
        <v>209</v>
      </c>
      <c r="R26" s="5"/>
      <c r="S26" s="1"/>
      <c r="T26" s="1">
        <f t="shared" si="3"/>
        <v>15</v>
      </c>
      <c r="U26" s="1">
        <f t="shared" si="4"/>
        <v>7.0833333333333339</v>
      </c>
      <c r="V26" s="1">
        <v>20.6</v>
      </c>
      <c r="W26" s="1">
        <v>32.4</v>
      </c>
      <c r="X26" s="1">
        <v>22</v>
      </c>
      <c r="Y26" s="1">
        <v>21.8</v>
      </c>
      <c r="Z26" s="1">
        <v>22.8</v>
      </c>
      <c r="AA26" s="1" t="s">
        <v>63</v>
      </c>
      <c r="AB26" s="1">
        <f t="shared" si="5"/>
        <v>52.25</v>
      </c>
      <c r="AC26" s="6">
        <v>6</v>
      </c>
      <c r="AD26" s="9">
        <f t="shared" si="10"/>
        <v>35</v>
      </c>
      <c r="AE26" s="1">
        <f t="shared" si="11"/>
        <v>52.5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35</v>
      </c>
      <c r="C27" s="1">
        <v>114</v>
      </c>
      <c r="D27" s="1"/>
      <c r="E27" s="1">
        <v>47</v>
      </c>
      <c r="F27" s="1">
        <v>57</v>
      </c>
      <c r="G27" s="6">
        <v>0.25</v>
      </c>
      <c r="H27" s="1">
        <v>180</v>
      </c>
      <c r="I27" s="1" t="s">
        <v>36</v>
      </c>
      <c r="J27" s="1">
        <v>47</v>
      </c>
      <c r="K27" s="1">
        <f t="shared" si="1"/>
        <v>0</v>
      </c>
      <c r="L27" s="1"/>
      <c r="M27" s="1"/>
      <c r="N27" s="1">
        <v>90</v>
      </c>
      <c r="O27" s="1">
        <v>0</v>
      </c>
      <c r="P27" s="1">
        <f t="shared" si="2"/>
        <v>9.4</v>
      </c>
      <c r="Q27" s="5"/>
      <c r="R27" s="5"/>
      <c r="S27" s="1"/>
      <c r="T27" s="1">
        <f t="shared" si="3"/>
        <v>15.638297872340425</v>
      </c>
      <c r="U27" s="1">
        <f t="shared" si="4"/>
        <v>15.638297872340425</v>
      </c>
      <c r="V27" s="1">
        <v>13.6</v>
      </c>
      <c r="W27" s="1">
        <v>12.8</v>
      </c>
      <c r="X27" s="1">
        <v>14.8</v>
      </c>
      <c r="Y27" s="1">
        <v>15.6</v>
      </c>
      <c r="Z27" s="1">
        <v>5.8</v>
      </c>
      <c r="AA27" s="1" t="s">
        <v>63</v>
      </c>
      <c r="AB27" s="1">
        <f t="shared" si="5"/>
        <v>0</v>
      </c>
      <c r="AC27" s="6">
        <v>6</v>
      </c>
      <c r="AD27" s="9">
        <f t="shared" si="10"/>
        <v>0</v>
      </c>
      <c r="AE27" s="1">
        <f t="shared" si="11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44</v>
      </c>
      <c r="C28" s="1">
        <v>354</v>
      </c>
      <c r="D28" s="1"/>
      <c r="E28" s="1">
        <v>258</v>
      </c>
      <c r="F28" s="1">
        <v>60</v>
      </c>
      <c r="G28" s="6">
        <v>1</v>
      </c>
      <c r="H28" s="1">
        <v>180</v>
      </c>
      <c r="I28" s="1" t="s">
        <v>36</v>
      </c>
      <c r="J28" s="1">
        <v>259</v>
      </c>
      <c r="K28" s="1">
        <f t="shared" si="1"/>
        <v>-1</v>
      </c>
      <c r="L28" s="1"/>
      <c r="M28" s="1"/>
      <c r="N28" s="1">
        <v>126</v>
      </c>
      <c r="O28" s="1">
        <v>150</v>
      </c>
      <c r="P28" s="1">
        <f t="shared" si="2"/>
        <v>51.6</v>
      </c>
      <c r="Q28" s="5">
        <f t="shared" ref="Q28:Q29" si="12">15*P28-O28-N28-F28</f>
        <v>438</v>
      </c>
      <c r="R28" s="5"/>
      <c r="S28" s="1"/>
      <c r="T28" s="1">
        <f t="shared" si="3"/>
        <v>15</v>
      </c>
      <c r="U28" s="1">
        <f t="shared" si="4"/>
        <v>6.5116279069767442</v>
      </c>
      <c r="V28" s="1">
        <v>45.6</v>
      </c>
      <c r="W28" s="1">
        <v>42</v>
      </c>
      <c r="X28" s="1">
        <v>31.2</v>
      </c>
      <c r="Y28" s="1">
        <v>39.6</v>
      </c>
      <c r="Z28" s="1">
        <v>15.4</v>
      </c>
      <c r="AA28" s="1"/>
      <c r="AB28" s="1">
        <f t="shared" si="5"/>
        <v>438</v>
      </c>
      <c r="AC28" s="6">
        <v>6</v>
      </c>
      <c r="AD28" s="9">
        <f t="shared" si="10"/>
        <v>73</v>
      </c>
      <c r="AE28" s="1">
        <f t="shared" si="11"/>
        <v>438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35</v>
      </c>
      <c r="C29" s="1">
        <v>747</v>
      </c>
      <c r="D29" s="1"/>
      <c r="E29" s="1">
        <v>439</v>
      </c>
      <c r="F29" s="1">
        <v>221</v>
      </c>
      <c r="G29" s="6">
        <v>0.25</v>
      </c>
      <c r="H29" s="1">
        <v>180</v>
      </c>
      <c r="I29" s="1" t="s">
        <v>36</v>
      </c>
      <c r="J29" s="1">
        <v>439</v>
      </c>
      <c r="K29" s="1">
        <f t="shared" si="1"/>
        <v>0</v>
      </c>
      <c r="L29" s="1"/>
      <c r="M29" s="1"/>
      <c r="N29" s="1">
        <v>396</v>
      </c>
      <c r="O29" s="1">
        <v>504</v>
      </c>
      <c r="P29" s="1">
        <f t="shared" si="2"/>
        <v>87.8</v>
      </c>
      <c r="Q29" s="5">
        <v>220</v>
      </c>
      <c r="R29" s="5"/>
      <c r="S29" s="1"/>
      <c r="T29" s="1">
        <f t="shared" si="3"/>
        <v>15.273348519362187</v>
      </c>
      <c r="U29" s="1">
        <f t="shared" si="4"/>
        <v>12.767653758542142</v>
      </c>
      <c r="V29" s="1">
        <v>111</v>
      </c>
      <c r="W29" s="1">
        <v>94</v>
      </c>
      <c r="X29" s="1">
        <v>68</v>
      </c>
      <c r="Y29" s="1">
        <v>40.200000000000003</v>
      </c>
      <c r="Z29" s="1">
        <v>116.8</v>
      </c>
      <c r="AA29" s="1"/>
      <c r="AB29" s="1">
        <f t="shared" si="5"/>
        <v>55</v>
      </c>
      <c r="AC29" s="6">
        <v>12</v>
      </c>
      <c r="AD29" s="9">
        <f t="shared" si="10"/>
        <v>18</v>
      </c>
      <c r="AE29" s="1">
        <f t="shared" si="11"/>
        <v>54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35</v>
      </c>
      <c r="C30" s="1">
        <v>1013</v>
      </c>
      <c r="D30" s="1"/>
      <c r="E30" s="1">
        <v>297</v>
      </c>
      <c r="F30" s="1">
        <v>166</v>
      </c>
      <c r="G30" s="6">
        <v>0.25</v>
      </c>
      <c r="H30" s="1">
        <v>180</v>
      </c>
      <c r="I30" s="1" t="s">
        <v>36</v>
      </c>
      <c r="J30" s="1">
        <v>285</v>
      </c>
      <c r="K30" s="1">
        <f t="shared" si="1"/>
        <v>12</v>
      </c>
      <c r="L30" s="1"/>
      <c r="M30" s="1"/>
      <c r="N30" s="1">
        <v>744</v>
      </c>
      <c r="O30" s="1">
        <v>996</v>
      </c>
      <c r="P30" s="1">
        <f t="shared" si="2"/>
        <v>59.4</v>
      </c>
      <c r="Q30" s="5"/>
      <c r="R30" s="5"/>
      <c r="S30" s="1"/>
      <c r="T30" s="1">
        <f t="shared" si="3"/>
        <v>32.08754208754209</v>
      </c>
      <c r="U30" s="1">
        <f t="shared" si="4"/>
        <v>32.08754208754209</v>
      </c>
      <c r="V30" s="1">
        <v>184</v>
      </c>
      <c r="W30" s="1">
        <v>106.4</v>
      </c>
      <c r="X30" s="1">
        <v>208.6</v>
      </c>
      <c r="Y30" s="1">
        <v>79.400000000000006</v>
      </c>
      <c r="Z30" s="1">
        <v>64.599999999999994</v>
      </c>
      <c r="AA30" s="1" t="s">
        <v>63</v>
      </c>
      <c r="AB30" s="1">
        <f t="shared" si="5"/>
        <v>0</v>
      </c>
      <c r="AC30" s="6">
        <v>12</v>
      </c>
      <c r="AD30" s="9">
        <f t="shared" si="10"/>
        <v>0</v>
      </c>
      <c r="AE30" s="1">
        <f t="shared" si="11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35</v>
      </c>
      <c r="C31" s="1">
        <v>249</v>
      </c>
      <c r="D31" s="1"/>
      <c r="E31" s="1">
        <v>167</v>
      </c>
      <c r="F31" s="1">
        <v>45</v>
      </c>
      <c r="G31" s="6">
        <v>0.25</v>
      </c>
      <c r="H31" s="1">
        <v>180</v>
      </c>
      <c r="I31" s="1" t="s">
        <v>36</v>
      </c>
      <c r="J31" s="1">
        <v>167</v>
      </c>
      <c r="K31" s="1">
        <f t="shared" si="1"/>
        <v>0</v>
      </c>
      <c r="L31" s="1"/>
      <c r="M31" s="1"/>
      <c r="N31" s="1">
        <v>96</v>
      </c>
      <c r="O31" s="1">
        <v>204</v>
      </c>
      <c r="P31" s="1">
        <f t="shared" si="2"/>
        <v>33.4</v>
      </c>
      <c r="Q31" s="5">
        <f>15*P31-O31-N31-F31</f>
        <v>156</v>
      </c>
      <c r="R31" s="5"/>
      <c r="S31" s="1"/>
      <c r="T31" s="1">
        <f t="shared" si="3"/>
        <v>15</v>
      </c>
      <c r="U31" s="1">
        <f t="shared" si="4"/>
        <v>10.32934131736527</v>
      </c>
      <c r="V31" s="1">
        <v>36.200000000000003</v>
      </c>
      <c r="W31" s="1">
        <v>30</v>
      </c>
      <c r="X31" s="1">
        <v>24.8</v>
      </c>
      <c r="Y31" s="1">
        <v>28.6</v>
      </c>
      <c r="Z31" s="1">
        <v>23</v>
      </c>
      <c r="AA31" s="1"/>
      <c r="AB31" s="1">
        <f t="shared" si="5"/>
        <v>39</v>
      </c>
      <c r="AC31" s="6">
        <v>12</v>
      </c>
      <c r="AD31" s="9">
        <f t="shared" si="10"/>
        <v>13</v>
      </c>
      <c r="AE31" s="1">
        <f t="shared" si="11"/>
        <v>39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35</v>
      </c>
      <c r="C32" s="1">
        <v>39</v>
      </c>
      <c r="D32" s="1"/>
      <c r="E32" s="1">
        <v>18</v>
      </c>
      <c r="F32" s="1"/>
      <c r="G32" s="6">
        <v>0.25</v>
      </c>
      <c r="H32" s="1">
        <v>180</v>
      </c>
      <c r="I32" s="1" t="s">
        <v>36</v>
      </c>
      <c r="J32" s="1">
        <v>88</v>
      </c>
      <c r="K32" s="1">
        <f t="shared" si="1"/>
        <v>-70</v>
      </c>
      <c r="L32" s="1"/>
      <c r="M32" s="1"/>
      <c r="N32" s="1">
        <v>60</v>
      </c>
      <c r="O32" s="1">
        <v>0</v>
      </c>
      <c r="P32" s="1">
        <f t="shared" si="2"/>
        <v>3.6</v>
      </c>
      <c r="Q32" s="5">
        <v>12</v>
      </c>
      <c r="R32" s="5"/>
      <c r="S32" s="1"/>
      <c r="T32" s="1">
        <f t="shared" si="3"/>
        <v>20</v>
      </c>
      <c r="U32" s="1">
        <f t="shared" si="4"/>
        <v>16.666666666666668</v>
      </c>
      <c r="V32" s="1">
        <v>6.6</v>
      </c>
      <c r="W32" s="1">
        <v>4.8</v>
      </c>
      <c r="X32" s="1">
        <v>4</v>
      </c>
      <c r="Y32" s="1">
        <v>5.8</v>
      </c>
      <c r="Z32" s="1">
        <v>3.2</v>
      </c>
      <c r="AA32" s="1"/>
      <c r="AB32" s="1">
        <f t="shared" si="5"/>
        <v>3</v>
      </c>
      <c r="AC32" s="6">
        <v>6</v>
      </c>
      <c r="AD32" s="9">
        <f t="shared" si="10"/>
        <v>2</v>
      </c>
      <c r="AE32" s="1">
        <f t="shared" si="11"/>
        <v>3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35</v>
      </c>
      <c r="C33" s="1">
        <v>344</v>
      </c>
      <c r="D33" s="1"/>
      <c r="E33" s="1">
        <v>132</v>
      </c>
      <c r="F33" s="1">
        <v>112</v>
      </c>
      <c r="G33" s="6">
        <v>0.25</v>
      </c>
      <c r="H33" s="1">
        <v>180</v>
      </c>
      <c r="I33" s="1" t="s">
        <v>36</v>
      </c>
      <c r="J33" s="1">
        <v>132</v>
      </c>
      <c r="K33" s="1">
        <f t="shared" si="1"/>
        <v>0</v>
      </c>
      <c r="L33" s="1"/>
      <c r="M33" s="1"/>
      <c r="N33" s="1">
        <v>72</v>
      </c>
      <c r="O33" s="1">
        <v>84</v>
      </c>
      <c r="P33" s="1">
        <f t="shared" si="2"/>
        <v>26.4</v>
      </c>
      <c r="Q33" s="5">
        <v>130</v>
      </c>
      <c r="R33" s="5"/>
      <c r="S33" s="1"/>
      <c r="T33" s="1">
        <f t="shared" si="3"/>
        <v>15.075757575757576</v>
      </c>
      <c r="U33" s="1">
        <f t="shared" si="4"/>
        <v>10.151515151515152</v>
      </c>
      <c r="V33" s="1">
        <v>28</v>
      </c>
      <c r="W33" s="1">
        <v>17</v>
      </c>
      <c r="X33" s="1">
        <v>42.4</v>
      </c>
      <c r="Y33" s="1">
        <v>7.8</v>
      </c>
      <c r="Z33" s="1">
        <v>23.8</v>
      </c>
      <c r="AA33" s="1"/>
      <c r="AB33" s="1">
        <f t="shared" si="5"/>
        <v>32.5</v>
      </c>
      <c r="AC33" s="6">
        <v>12</v>
      </c>
      <c r="AD33" s="9">
        <f t="shared" si="10"/>
        <v>11</v>
      </c>
      <c r="AE33" s="1">
        <f t="shared" si="11"/>
        <v>33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35</v>
      </c>
      <c r="C34" s="1">
        <v>75</v>
      </c>
      <c r="D34" s="1"/>
      <c r="E34" s="1">
        <v>42</v>
      </c>
      <c r="F34" s="1">
        <v>19</v>
      </c>
      <c r="G34" s="6">
        <v>0.75</v>
      </c>
      <c r="H34" s="1">
        <v>180</v>
      </c>
      <c r="I34" s="1" t="s">
        <v>36</v>
      </c>
      <c r="J34" s="1">
        <v>42</v>
      </c>
      <c r="K34" s="1">
        <f t="shared" si="1"/>
        <v>0</v>
      </c>
      <c r="L34" s="1"/>
      <c r="M34" s="1"/>
      <c r="N34" s="1">
        <v>88</v>
      </c>
      <c r="O34" s="1">
        <v>0</v>
      </c>
      <c r="P34" s="1">
        <f t="shared" si="2"/>
        <v>8.4</v>
      </c>
      <c r="Q34" s="5">
        <f t="shared" ref="Q33:Q34" si="13">15*P34-O34-N34-F34</f>
        <v>19</v>
      </c>
      <c r="R34" s="5"/>
      <c r="S34" s="1"/>
      <c r="T34" s="1">
        <f t="shared" si="3"/>
        <v>15</v>
      </c>
      <c r="U34" s="1">
        <f t="shared" si="4"/>
        <v>12.738095238095237</v>
      </c>
      <c r="V34" s="1">
        <v>11.2</v>
      </c>
      <c r="W34" s="1">
        <v>3.2</v>
      </c>
      <c r="X34" s="1">
        <v>9.1999999999999993</v>
      </c>
      <c r="Y34" s="1">
        <v>8.6</v>
      </c>
      <c r="Z34" s="1">
        <v>6.8</v>
      </c>
      <c r="AA34" s="1"/>
      <c r="AB34" s="1">
        <f t="shared" si="5"/>
        <v>14.25</v>
      </c>
      <c r="AC34" s="6">
        <v>8</v>
      </c>
      <c r="AD34" s="9">
        <f t="shared" si="10"/>
        <v>2</v>
      </c>
      <c r="AE34" s="1">
        <f t="shared" si="11"/>
        <v>12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35</v>
      </c>
      <c r="C35" s="1">
        <v>96</v>
      </c>
      <c r="D35" s="1"/>
      <c r="E35" s="1">
        <v>26</v>
      </c>
      <c r="F35" s="1">
        <v>59</v>
      </c>
      <c r="G35" s="6">
        <v>0.75</v>
      </c>
      <c r="H35" s="1">
        <v>180</v>
      </c>
      <c r="I35" s="1" t="s">
        <v>36</v>
      </c>
      <c r="J35" s="1">
        <v>27</v>
      </c>
      <c r="K35" s="1">
        <f t="shared" si="1"/>
        <v>-1</v>
      </c>
      <c r="L35" s="1"/>
      <c r="M35" s="1"/>
      <c r="N35" s="1">
        <v>72</v>
      </c>
      <c r="O35" s="1">
        <v>0</v>
      </c>
      <c r="P35" s="1">
        <f t="shared" si="2"/>
        <v>5.2</v>
      </c>
      <c r="Q35" s="5"/>
      <c r="R35" s="5"/>
      <c r="S35" s="1"/>
      <c r="T35" s="1">
        <f t="shared" si="3"/>
        <v>25.19230769230769</v>
      </c>
      <c r="U35" s="1">
        <f t="shared" si="4"/>
        <v>25.19230769230769</v>
      </c>
      <c r="V35" s="1">
        <v>11.2</v>
      </c>
      <c r="W35" s="1">
        <v>10.4</v>
      </c>
      <c r="X35" s="1">
        <v>7</v>
      </c>
      <c r="Y35" s="1">
        <v>7.6</v>
      </c>
      <c r="Z35" s="1">
        <v>7</v>
      </c>
      <c r="AA35" s="1"/>
      <c r="AB35" s="1">
        <f t="shared" si="5"/>
        <v>0</v>
      </c>
      <c r="AC35" s="6">
        <v>8</v>
      </c>
      <c r="AD35" s="9">
        <f t="shared" si="10"/>
        <v>0</v>
      </c>
      <c r="AE35" s="1">
        <f t="shared" si="11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35</v>
      </c>
      <c r="C36" s="1">
        <v>72</v>
      </c>
      <c r="D36" s="1"/>
      <c r="E36" s="1">
        <v>30</v>
      </c>
      <c r="F36" s="1">
        <v>38</v>
      </c>
      <c r="G36" s="6">
        <v>0.75</v>
      </c>
      <c r="H36" s="1">
        <v>180</v>
      </c>
      <c r="I36" s="1" t="s">
        <v>36</v>
      </c>
      <c r="J36" s="1">
        <v>31</v>
      </c>
      <c r="K36" s="1">
        <f t="shared" si="1"/>
        <v>-1</v>
      </c>
      <c r="L36" s="1"/>
      <c r="M36" s="1"/>
      <c r="N36" s="1">
        <v>32</v>
      </c>
      <c r="O36" s="1">
        <v>0</v>
      </c>
      <c r="P36" s="1">
        <f t="shared" si="2"/>
        <v>6</v>
      </c>
      <c r="Q36" s="5">
        <f>15*P36-O36-N36-F36</f>
        <v>20</v>
      </c>
      <c r="R36" s="5"/>
      <c r="S36" s="1"/>
      <c r="T36" s="1">
        <f t="shared" si="3"/>
        <v>15</v>
      </c>
      <c r="U36" s="1">
        <f t="shared" si="4"/>
        <v>11.666666666666666</v>
      </c>
      <c r="V36" s="1">
        <v>7.2</v>
      </c>
      <c r="W36" s="1">
        <v>7.8</v>
      </c>
      <c r="X36" s="1">
        <v>6.4</v>
      </c>
      <c r="Y36" s="1">
        <v>1.2</v>
      </c>
      <c r="Z36" s="1">
        <v>8.8000000000000007</v>
      </c>
      <c r="AA36" s="1" t="s">
        <v>75</v>
      </c>
      <c r="AB36" s="1">
        <f t="shared" si="5"/>
        <v>15</v>
      </c>
      <c r="AC36" s="6">
        <v>8</v>
      </c>
      <c r="AD36" s="9">
        <f t="shared" si="10"/>
        <v>3</v>
      </c>
      <c r="AE36" s="1">
        <f t="shared" si="11"/>
        <v>18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35</v>
      </c>
      <c r="C37" s="1">
        <v>71</v>
      </c>
      <c r="D37" s="1"/>
      <c r="E37" s="1">
        <v>35</v>
      </c>
      <c r="F37" s="1">
        <v>20</v>
      </c>
      <c r="G37" s="6">
        <v>0.75</v>
      </c>
      <c r="H37" s="1">
        <v>180</v>
      </c>
      <c r="I37" s="1" t="s">
        <v>36</v>
      </c>
      <c r="J37" s="1">
        <v>35</v>
      </c>
      <c r="K37" s="1">
        <f t="shared" si="1"/>
        <v>0</v>
      </c>
      <c r="L37" s="1"/>
      <c r="M37" s="1"/>
      <c r="N37" s="1">
        <v>88</v>
      </c>
      <c r="O37" s="1">
        <v>0</v>
      </c>
      <c r="P37" s="1">
        <f t="shared" si="2"/>
        <v>7</v>
      </c>
      <c r="Q37" s="5">
        <v>8</v>
      </c>
      <c r="R37" s="5"/>
      <c r="S37" s="1"/>
      <c r="T37" s="1">
        <f t="shared" si="3"/>
        <v>16.571428571428573</v>
      </c>
      <c r="U37" s="1">
        <f t="shared" si="4"/>
        <v>15.428571428571429</v>
      </c>
      <c r="V37" s="1">
        <v>10</v>
      </c>
      <c r="W37" s="1">
        <v>7.8</v>
      </c>
      <c r="X37" s="1">
        <v>8.8000000000000007</v>
      </c>
      <c r="Y37" s="1">
        <v>10.4</v>
      </c>
      <c r="Z37" s="1">
        <v>10.8</v>
      </c>
      <c r="AA37" s="1"/>
      <c r="AB37" s="1">
        <f t="shared" si="5"/>
        <v>6</v>
      </c>
      <c r="AC37" s="6">
        <v>8</v>
      </c>
      <c r="AD37" s="9">
        <f t="shared" si="10"/>
        <v>1</v>
      </c>
      <c r="AE37" s="1">
        <f t="shared" si="11"/>
        <v>6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9" t="s">
        <v>77</v>
      </c>
      <c r="B38" s="1" t="s">
        <v>35</v>
      </c>
      <c r="C38" s="1"/>
      <c r="D38" s="1"/>
      <c r="E38" s="18">
        <f>E42</f>
        <v>16</v>
      </c>
      <c r="F38" s="18">
        <f>F42</f>
        <v>3</v>
      </c>
      <c r="G38" s="6">
        <v>0.43</v>
      </c>
      <c r="H38" s="1">
        <v>180</v>
      </c>
      <c r="I38" s="1" t="s">
        <v>36</v>
      </c>
      <c r="J38" s="1"/>
      <c r="K38" s="1">
        <f t="shared" ref="K38:K67" si="14">E38-J38</f>
        <v>16</v>
      </c>
      <c r="L38" s="1"/>
      <c r="M38" s="1"/>
      <c r="N38" s="1">
        <v>80</v>
      </c>
      <c r="O38" s="1">
        <v>0</v>
      </c>
      <c r="P38" s="1">
        <f t="shared" si="2"/>
        <v>3.2</v>
      </c>
      <c r="Q38" s="5"/>
      <c r="R38" s="5"/>
      <c r="S38" s="1"/>
      <c r="T38" s="1">
        <f t="shared" si="3"/>
        <v>25.9375</v>
      </c>
      <c r="U38" s="1">
        <f t="shared" si="4"/>
        <v>25.9375</v>
      </c>
      <c r="V38" s="1">
        <v>9.4</v>
      </c>
      <c r="W38" s="1">
        <v>1.4</v>
      </c>
      <c r="X38" s="1">
        <v>7.2</v>
      </c>
      <c r="Y38" s="1">
        <v>1</v>
      </c>
      <c r="Z38" s="1">
        <v>4</v>
      </c>
      <c r="AA38" s="1" t="s">
        <v>78</v>
      </c>
      <c r="AB38" s="1">
        <f t="shared" si="5"/>
        <v>0</v>
      </c>
      <c r="AC38" s="6">
        <v>16</v>
      </c>
      <c r="AD38" s="9">
        <f t="shared" si="10"/>
        <v>0</v>
      </c>
      <c r="AE38" s="1">
        <f t="shared" si="11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35</v>
      </c>
      <c r="C39" s="1">
        <v>112</v>
      </c>
      <c r="D39" s="1"/>
      <c r="E39" s="1">
        <v>72</v>
      </c>
      <c r="F39" s="1">
        <v>19</v>
      </c>
      <c r="G39" s="6">
        <v>0.9</v>
      </c>
      <c r="H39" s="1">
        <v>180</v>
      </c>
      <c r="I39" s="1" t="s">
        <v>36</v>
      </c>
      <c r="J39" s="1">
        <v>72</v>
      </c>
      <c r="K39" s="1">
        <f t="shared" si="14"/>
        <v>0</v>
      </c>
      <c r="L39" s="1"/>
      <c r="M39" s="1"/>
      <c r="N39" s="1">
        <v>64</v>
      </c>
      <c r="O39" s="1">
        <v>80</v>
      </c>
      <c r="P39" s="1">
        <f t="shared" si="2"/>
        <v>14.4</v>
      </c>
      <c r="Q39" s="5">
        <f>15*P39-O39-N39-F39</f>
        <v>53</v>
      </c>
      <c r="R39" s="5"/>
      <c r="S39" s="1"/>
      <c r="T39" s="1">
        <f t="shared" si="3"/>
        <v>15</v>
      </c>
      <c r="U39" s="1">
        <f t="shared" si="4"/>
        <v>11.319444444444445</v>
      </c>
      <c r="V39" s="1">
        <v>18</v>
      </c>
      <c r="W39" s="1">
        <v>14.4</v>
      </c>
      <c r="X39" s="1">
        <v>17.2</v>
      </c>
      <c r="Y39" s="1">
        <v>12.6</v>
      </c>
      <c r="Z39" s="1">
        <v>19.600000000000001</v>
      </c>
      <c r="AA39" s="1"/>
      <c r="AB39" s="1">
        <f t="shared" si="5"/>
        <v>47.7</v>
      </c>
      <c r="AC39" s="6">
        <v>8</v>
      </c>
      <c r="AD39" s="9">
        <f t="shared" si="10"/>
        <v>7</v>
      </c>
      <c r="AE39" s="1">
        <f t="shared" si="11"/>
        <v>50.4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35</v>
      </c>
      <c r="C40" s="1">
        <v>48</v>
      </c>
      <c r="D40" s="1"/>
      <c r="E40" s="1">
        <v>16</v>
      </c>
      <c r="F40" s="1">
        <v>16</v>
      </c>
      <c r="G40" s="6">
        <v>0.43</v>
      </c>
      <c r="H40" s="1">
        <v>180</v>
      </c>
      <c r="I40" s="1" t="s">
        <v>36</v>
      </c>
      <c r="J40" s="1">
        <v>21</v>
      </c>
      <c r="K40" s="1">
        <f t="shared" si="14"/>
        <v>-5</v>
      </c>
      <c r="L40" s="1"/>
      <c r="M40" s="1"/>
      <c r="N40" s="1">
        <v>64</v>
      </c>
      <c r="O40" s="1">
        <v>0</v>
      </c>
      <c r="P40" s="1">
        <f t="shared" si="2"/>
        <v>3.2</v>
      </c>
      <c r="Q40" s="5"/>
      <c r="R40" s="5"/>
      <c r="S40" s="1"/>
      <c r="T40" s="1">
        <f t="shared" si="3"/>
        <v>25</v>
      </c>
      <c r="U40" s="1">
        <f t="shared" si="4"/>
        <v>25</v>
      </c>
      <c r="V40" s="1">
        <v>6.6</v>
      </c>
      <c r="W40" s="1">
        <v>5.4</v>
      </c>
      <c r="X40" s="1">
        <v>1.6</v>
      </c>
      <c r="Y40" s="1">
        <v>3.4</v>
      </c>
      <c r="Z40" s="1">
        <v>3.2</v>
      </c>
      <c r="AA40" s="1"/>
      <c r="AB40" s="1">
        <f t="shared" si="5"/>
        <v>0</v>
      </c>
      <c r="AC40" s="6">
        <v>16</v>
      </c>
      <c r="AD40" s="9">
        <f t="shared" si="10"/>
        <v>0</v>
      </c>
      <c r="AE40" s="1">
        <f t="shared" si="11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35</v>
      </c>
      <c r="C41" s="1">
        <v>137</v>
      </c>
      <c r="D41" s="1"/>
      <c r="E41" s="1">
        <v>112</v>
      </c>
      <c r="F41" s="1">
        <v>19</v>
      </c>
      <c r="G41" s="6">
        <v>0.9</v>
      </c>
      <c r="H41" s="1">
        <v>180</v>
      </c>
      <c r="I41" s="1" t="s">
        <v>36</v>
      </c>
      <c r="J41" s="1">
        <v>112</v>
      </c>
      <c r="K41" s="1">
        <f t="shared" si="14"/>
        <v>0</v>
      </c>
      <c r="L41" s="1"/>
      <c r="M41" s="1"/>
      <c r="N41" s="1">
        <v>64</v>
      </c>
      <c r="O41" s="1">
        <v>0</v>
      </c>
      <c r="P41" s="1">
        <f t="shared" si="2"/>
        <v>22.4</v>
      </c>
      <c r="Q41" s="5">
        <f>15*P41-O41-N41-F41</f>
        <v>253</v>
      </c>
      <c r="R41" s="5"/>
      <c r="S41" s="1"/>
      <c r="T41" s="1">
        <f t="shared" si="3"/>
        <v>15.000000000000002</v>
      </c>
      <c r="U41" s="1">
        <f t="shared" si="4"/>
        <v>3.7053571428571432</v>
      </c>
      <c r="V41" s="1">
        <v>15.2</v>
      </c>
      <c r="W41" s="1">
        <v>16.600000000000001</v>
      </c>
      <c r="X41" s="1">
        <v>14</v>
      </c>
      <c r="Y41" s="1">
        <v>10.199999999999999</v>
      </c>
      <c r="Z41" s="1">
        <v>20.6</v>
      </c>
      <c r="AA41" s="1"/>
      <c r="AB41" s="1">
        <f t="shared" si="5"/>
        <v>227.70000000000002</v>
      </c>
      <c r="AC41" s="6">
        <v>8</v>
      </c>
      <c r="AD41" s="9">
        <f t="shared" si="10"/>
        <v>32</v>
      </c>
      <c r="AE41" s="1">
        <f t="shared" si="11"/>
        <v>230.4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82</v>
      </c>
      <c r="B42" s="13" t="s">
        <v>35</v>
      </c>
      <c r="C42" s="13">
        <v>19</v>
      </c>
      <c r="D42" s="13"/>
      <c r="E42" s="18">
        <v>16</v>
      </c>
      <c r="F42" s="18">
        <v>3</v>
      </c>
      <c r="G42" s="14">
        <v>0</v>
      </c>
      <c r="H42" s="13">
        <v>180</v>
      </c>
      <c r="I42" s="13" t="s">
        <v>50</v>
      </c>
      <c r="J42" s="13">
        <v>16</v>
      </c>
      <c r="K42" s="13">
        <f t="shared" si="14"/>
        <v>0</v>
      </c>
      <c r="L42" s="13"/>
      <c r="M42" s="13"/>
      <c r="N42" s="13"/>
      <c r="O42" s="13"/>
      <c r="P42" s="13">
        <f t="shared" si="2"/>
        <v>3.2</v>
      </c>
      <c r="Q42" s="15"/>
      <c r="R42" s="15"/>
      <c r="S42" s="13"/>
      <c r="T42" s="13">
        <f t="shared" si="3"/>
        <v>0.9375</v>
      </c>
      <c r="U42" s="13">
        <f t="shared" si="4"/>
        <v>0.9375</v>
      </c>
      <c r="V42" s="13">
        <v>3</v>
      </c>
      <c r="W42" s="13">
        <v>1.4</v>
      </c>
      <c r="X42" s="13">
        <v>4</v>
      </c>
      <c r="Y42" s="13">
        <v>1</v>
      </c>
      <c r="Z42" s="13">
        <v>4</v>
      </c>
      <c r="AA42" s="13" t="s">
        <v>83</v>
      </c>
      <c r="AB42" s="13">
        <f t="shared" si="5"/>
        <v>0</v>
      </c>
      <c r="AC42" s="14">
        <v>0</v>
      </c>
      <c r="AD42" s="16"/>
      <c r="AE42" s="13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35</v>
      </c>
      <c r="C43" s="1">
        <v>250</v>
      </c>
      <c r="D43" s="1"/>
      <c r="E43" s="1">
        <v>174</v>
      </c>
      <c r="F43" s="1">
        <v>52</v>
      </c>
      <c r="G43" s="6">
        <v>0.9</v>
      </c>
      <c r="H43" s="1">
        <v>180</v>
      </c>
      <c r="I43" s="1" t="s">
        <v>36</v>
      </c>
      <c r="J43" s="1">
        <v>174</v>
      </c>
      <c r="K43" s="1">
        <f t="shared" si="14"/>
        <v>0</v>
      </c>
      <c r="L43" s="1"/>
      <c r="M43" s="1"/>
      <c r="N43" s="1">
        <v>88</v>
      </c>
      <c r="O43" s="1">
        <v>88</v>
      </c>
      <c r="P43" s="1">
        <f t="shared" si="2"/>
        <v>34.799999999999997</v>
      </c>
      <c r="Q43" s="5">
        <f>15*P43-O43-N43-F43</f>
        <v>294</v>
      </c>
      <c r="R43" s="5"/>
      <c r="S43" s="1"/>
      <c r="T43" s="1">
        <f t="shared" si="3"/>
        <v>15.000000000000002</v>
      </c>
      <c r="U43" s="1">
        <f t="shared" si="4"/>
        <v>6.5517241379310347</v>
      </c>
      <c r="V43" s="1">
        <v>31</v>
      </c>
      <c r="W43" s="1">
        <v>30</v>
      </c>
      <c r="X43" s="1">
        <v>18</v>
      </c>
      <c r="Y43" s="1">
        <v>27.4</v>
      </c>
      <c r="Z43" s="1">
        <v>21.8</v>
      </c>
      <c r="AA43" s="1"/>
      <c r="AB43" s="1">
        <f t="shared" si="5"/>
        <v>264.60000000000002</v>
      </c>
      <c r="AC43" s="6">
        <v>8</v>
      </c>
      <c r="AD43" s="9">
        <f>MROUND(Q43,AC43)/AC43</f>
        <v>37</v>
      </c>
      <c r="AE43" s="1">
        <f>AD43*AC43*G43</f>
        <v>266.40000000000003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 t="s">
        <v>85</v>
      </c>
      <c r="B44" s="13" t="s">
        <v>35</v>
      </c>
      <c r="C44" s="13">
        <v>68</v>
      </c>
      <c r="D44" s="13"/>
      <c r="E44" s="18">
        <v>16</v>
      </c>
      <c r="F44" s="18">
        <v>47</v>
      </c>
      <c r="G44" s="14">
        <v>0</v>
      </c>
      <c r="H44" s="13">
        <v>180</v>
      </c>
      <c r="I44" s="13" t="s">
        <v>50</v>
      </c>
      <c r="J44" s="13">
        <v>16</v>
      </c>
      <c r="K44" s="13">
        <f t="shared" si="14"/>
        <v>0</v>
      </c>
      <c r="L44" s="13"/>
      <c r="M44" s="13"/>
      <c r="N44" s="13"/>
      <c r="O44" s="13"/>
      <c r="P44" s="13">
        <f t="shared" si="2"/>
        <v>3.2</v>
      </c>
      <c r="Q44" s="15"/>
      <c r="R44" s="15"/>
      <c r="S44" s="13"/>
      <c r="T44" s="13">
        <f t="shared" si="3"/>
        <v>14.6875</v>
      </c>
      <c r="U44" s="13">
        <f t="shared" si="4"/>
        <v>14.6875</v>
      </c>
      <c r="V44" s="13">
        <v>3.8</v>
      </c>
      <c r="W44" s="13">
        <v>2.8</v>
      </c>
      <c r="X44" s="13">
        <v>0</v>
      </c>
      <c r="Y44" s="13">
        <v>3.4</v>
      </c>
      <c r="Z44" s="13">
        <v>3.2</v>
      </c>
      <c r="AA44" s="13" t="s">
        <v>86</v>
      </c>
      <c r="AB44" s="13">
        <f t="shared" si="5"/>
        <v>0</v>
      </c>
      <c r="AC44" s="14">
        <v>0</v>
      </c>
      <c r="AD44" s="16"/>
      <c r="AE44" s="13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9" t="s">
        <v>87</v>
      </c>
      <c r="B45" s="1" t="s">
        <v>35</v>
      </c>
      <c r="C45" s="1"/>
      <c r="D45" s="1"/>
      <c r="E45" s="18">
        <f>E44</f>
        <v>16</v>
      </c>
      <c r="F45" s="18">
        <f>F44</f>
        <v>47</v>
      </c>
      <c r="G45" s="6">
        <v>0.43</v>
      </c>
      <c r="H45" s="1">
        <v>180</v>
      </c>
      <c r="I45" s="1" t="s">
        <v>36</v>
      </c>
      <c r="J45" s="1"/>
      <c r="K45" s="1">
        <f t="shared" si="14"/>
        <v>16</v>
      </c>
      <c r="L45" s="1"/>
      <c r="M45" s="1"/>
      <c r="N45" s="1">
        <v>0</v>
      </c>
      <c r="O45" s="1">
        <v>0</v>
      </c>
      <c r="P45" s="1">
        <f t="shared" si="2"/>
        <v>3.2</v>
      </c>
      <c r="Q45" s="5">
        <f>16*P45-O45-N45-F45</f>
        <v>4.2000000000000028</v>
      </c>
      <c r="R45" s="5"/>
      <c r="S45" s="1"/>
      <c r="T45" s="1">
        <f t="shared" si="3"/>
        <v>16</v>
      </c>
      <c r="U45" s="1">
        <f t="shared" si="4"/>
        <v>14.6875</v>
      </c>
      <c r="V45" s="1">
        <v>3.8</v>
      </c>
      <c r="W45" s="1">
        <v>2.8</v>
      </c>
      <c r="X45" s="1">
        <v>0</v>
      </c>
      <c r="Y45" s="1">
        <v>9.8000000000000007</v>
      </c>
      <c r="Z45" s="1">
        <v>3.2</v>
      </c>
      <c r="AA45" s="1" t="s">
        <v>86</v>
      </c>
      <c r="AB45" s="1">
        <f t="shared" si="5"/>
        <v>1.8060000000000012</v>
      </c>
      <c r="AC45" s="6">
        <v>16</v>
      </c>
      <c r="AD45" s="9">
        <f t="shared" ref="AD45:AD58" si="15">MROUND(Q45,AC45)/AC45</f>
        <v>0</v>
      </c>
      <c r="AE45" s="1">
        <f t="shared" ref="AE45:AE58" si="16">AD45*AC45*G45</f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35</v>
      </c>
      <c r="C46" s="1">
        <v>159</v>
      </c>
      <c r="D46" s="1">
        <v>16</v>
      </c>
      <c r="E46" s="1">
        <v>148</v>
      </c>
      <c r="F46" s="1"/>
      <c r="G46" s="6">
        <v>0.9</v>
      </c>
      <c r="H46" s="1">
        <v>180</v>
      </c>
      <c r="I46" s="1" t="s">
        <v>36</v>
      </c>
      <c r="J46" s="1">
        <v>150</v>
      </c>
      <c r="K46" s="1">
        <f t="shared" si="14"/>
        <v>-2</v>
      </c>
      <c r="L46" s="1"/>
      <c r="M46" s="1"/>
      <c r="N46" s="1">
        <v>216</v>
      </c>
      <c r="O46" s="1">
        <v>304</v>
      </c>
      <c r="P46" s="1">
        <f t="shared" si="2"/>
        <v>29.6</v>
      </c>
      <c r="Q46" s="5"/>
      <c r="R46" s="5"/>
      <c r="S46" s="1"/>
      <c r="T46" s="1">
        <f t="shared" si="3"/>
        <v>17.567567567567568</v>
      </c>
      <c r="U46" s="1">
        <f t="shared" si="4"/>
        <v>17.567567567567568</v>
      </c>
      <c r="V46" s="1">
        <v>50</v>
      </c>
      <c r="W46" s="1">
        <v>27.6</v>
      </c>
      <c r="X46" s="1">
        <v>37.4</v>
      </c>
      <c r="Y46" s="1">
        <v>33.6</v>
      </c>
      <c r="Z46" s="1">
        <v>25</v>
      </c>
      <c r="AA46" s="1"/>
      <c r="AB46" s="1">
        <f t="shared" si="5"/>
        <v>0</v>
      </c>
      <c r="AC46" s="6">
        <v>8</v>
      </c>
      <c r="AD46" s="9">
        <f t="shared" si="15"/>
        <v>0</v>
      </c>
      <c r="AE46" s="1">
        <f t="shared" si="16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89</v>
      </c>
      <c r="B47" s="1" t="s">
        <v>35</v>
      </c>
      <c r="C47" s="1">
        <v>70</v>
      </c>
      <c r="D47" s="1"/>
      <c r="E47" s="1">
        <v>25</v>
      </c>
      <c r="F47" s="1">
        <v>36</v>
      </c>
      <c r="G47" s="6">
        <v>0.43</v>
      </c>
      <c r="H47" s="1">
        <v>180</v>
      </c>
      <c r="I47" s="1" t="s">
        <v>36</v>
      </c>
      <c r="J47" s="1">
        <v>25</v>
      </c>
      <c r="K47" s="1">
        <f t="shared" si="14"/>
        <v>0</v>
      </c>
      <c r="L47" s="1"/>
      <c r="M47" s="1"/>
      <c r="N47" s="1">
        <v>80</v>
      </c>
      <c r="O47" s="1">
        <v>0</v>
      </c>
      <c r="P47" s="1">
        <f t="shared" si="2"/>
        <v>5</v>
      </c>
      <c r="Q47" s="5"/>
      <c r="R47" s="5"/>
      <c r="S47" s="1"/>
      <c r="T47" s="1">
        <f t="shared" si="3"/>
        <v>23.2</v>
      </c>
      <c r="U47" s="1">
        <f t="shared" si="4"/>
        <v>23.2</v>
      </c>
      <c r="V47" s="1">
        <v>10.199999999999999</v>
      </c>
      <c r="W47" s="1">
        <v>6.8</v>
      </c>
      <c r="X47" s="1">
        <v>11</v>
      </c>
      <c r="Y47" s="1">
        <v>3.8</v>
      </c>
      <c r="Z47" s="1">
        <v>9</v>
      </c>
      <c r="AA47" s="1"/>
      <c r="AB47" s="1">
        <f t="shared" si="5"/>
        <v>0</v>
      </c>
      <c r="AC47" s="6">
        <v>16</v>
      </c>
      <c r="AD47" s="9">
        <f t="shared" si="15"/>
        <v>0</v>
      </c>
      <c r="AE47" s="1">
        <f t="shared" si="16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44</v>
      </c>
      <c r="C48" s="1">
        <v>330</v>
      </c>
      <c r="D48" s="1"/>
      <c r="E48" s="1">
        <v>245</v>
      </c>
      <c r="F48" s="1"/>
      <c r="G48" s="6">
        <v>1</v>
      </c>
      <c r="H48" s="1">
        <v>180</v>
      </c>
      <c r="I48" s="1" t="s">
        <v>36</v>
      </c>
      <c r="J48" s="1">
        <v>344</v>
      </c>
      <c r="K48" s="1">
        <f t="shared" si="14"/>
        <v>-99</v>
      </c>
      <c r="L48" s="1"/>
      <c r="M48" s="1"/>
      <c r="N48" s="1">
        <v>400</v>
      </c>
      <c r="O48" s="1">
        <v>600</v>
      </c>
      <c r="P48" s="1">
        <f t="shared" si="2"/>
        <v>49</v>
      </c>
      <c r="Q48" s="5"/>
      <c r="R48" s="5"/>
      <c r="S48" s="1"/>
      <c r="T48" s="1">
        <f t="shared" si="3"/>
        <v>20.408163265306122</v>
      </c>
      <c r="U48" s="1">
        <f t="shared" si="4"/>
        <v>20.408163265306122</v>
      </c>
      <c r="V48" s="1">
        <v>135</v>
      </c>
      <c r="W48" s="1">
        <v>71</v>
      </c>
      <c r="X48" s="1">
        <v>66</v>
      </c>
      <c r="Y48" s="1">
        <v>100</v>
      </c>
      <c r="Z48" s="1">
        <v>100</v>
      </c>
      <c r="AA48" s="1"/>
      <c r="AB48" s="1">
        <f t="shared" si="5"/>
        <v>0</v>
      </c>
      <c r="AC48" s="6">
        <v>5</v>
      </c>
      <c r="AD48" s="9">
        <f t="shared" si="15"/>
        <v>0</v>
      </c>
      <c r="AE48" s="1">
        <f t="shared" si="16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35</v>
      </c>
      <c r="C49" s="1">
        <v>191</v>
      </c>
      <c r="D49" s="1">
        <v>1</v>
      </c>
      <c r="E49" s="1">
        <v>157</v>
      </c>
      <c r="F49" s="1"/>
      <c r="G49" s="6">
        <v>0.9</v>
      </c>
      <c r="H49" s="1">
        <v>180</v>
      </c>
      <c r="I49" s="1" t="s">
        <v>36</v>
      </c>
      <c r="J49" s="1">
        <v>218</v>
      </c>
      <c r="K49" s="1">
        <f t="shared" si="14"/>
        <v>-61</v>
      </c>
      <c r="L49" s="1"/>
      <c r="M49" s="1"/>
      <c r="N49" s="1">
        <v>288</v>
      </c>
      <c r="O49" s="1">
        <v>400</v>
      </c>
      <c r="P49" s="1">
        <f t="shared" si="2"/>
        <v>31.4</v>
      </c>
      <c r="Q49" s="5"/>
      <c r="R49" s="5"/>
      <c r="S49" s="1"/>
      <c r="T49" s="1">
        <f t="shared" si="3"/>
        <v>21.910828025477709</v>
      </c>
      <c r="U49" s="1">
        <f t="shared" si="4"/>
        <v>21.910828025477709</v>
      </c>
      <c r="V49" s="1">
        <v>70.2</v>
      </c>
      <c r="W49" s="1">
        <v>35.799999999999997</v>
      </c>
      <c r="X49" s="1">
        <v>49.4</v>
      </c>
      <c r="Y49" s="1">
        <v>38.200000000000003</v>
      </c>
      <c r="Z49" s="1">
        <v>47.6</v>
      </c>
      <c r="AA49" s="1"/>
      <c r="AB49" s="1">
        <f t="shared" si="5"/>
        <v>0</v>
      </c>
      <c r="AC49" s="6">
        <v>8</v>
      </c>
      <c r="AD49" s="9">
        <f t="shared" si="15"/>
        <v>0</v>
      </c>
      <c r="AE49" s="1">
        <f t="shared" si="16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35</v>
      </c>
      <c r="C50" s="1">
        <v>64</v>
      </c>
      <c r="D50" s="1"/>
      <c r="E50" s="1">
        <v>64</v>
      </c>
      <c r="F50" s="1"/>
      <c r="G50" s="6">
        <v>0.43</v>
      </c>
      <c r="H50" s="1">
        <v>180</v>
      </c>
      <c r="I50" s="1" t="s">
        <v>36</v>
      </c>
      <c r="J50" s="1">
        <v>62</v>
      </c>
      <c r="K50" s="1">
        <f t="shared" si="14"/>
        <v>2</v>
      </c>
      <c r="L50" s="1"/>
      <c r="M50" s="1"/>
      <c r="N50" s="1">
        <v>0</v>
      </c>
      <c r="O50" s="1">
        <v>0</v>
      </c>
      <c r="P50" s="1">
        <f t="shared" si="2"/>
        <v>12.8</v>
      </c>
      <c r="Q50" s="5">
        <f>11*P50-O50-N50-F50</f>
        <v>140.80000000000001</v>
      </c>
      <c r="R50" s="5"/>
      <c r="S50" s="1"/>
      <c r="T50" s="1">
        <f t="shared" si="3"/>
        <v>11</v>
      </c>
      <c r="U50" s="1">
        <f t="shared" si="4"/>
        <v>0</v>
      </c>
      <c r="V50" s="1">
        <v>0.8</v>
      </c>
      <c r="W50" s="1">
        <v>5.6</v>
      </c>
      <c r="X50" s="1">
        <v>0</v>
      </c>
      <c r="Y50" s="1">
        <v>3.2</v>
      </c>
      <c r="Z50" s="1">
        <v>0.2</v>
      </c>
      <c r="AA50" s="1"/>
      <c r="AB50" s="1">
        <f t="shared" si="5"/>
        <v>60.544000000000004</v>
      </c>
      <c r="AC50" s="6">
        <v>16</v>
      </c>
      <c r="AD50" s="9">
        <f t="shared" si="15"/>
        <v>9</v>
      </c>
      <c r="AE50" s="1">
        <f t="shared" si="16"/>
        <v>61.92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35</v>
      </c>
      <c r="C51" s="1">
        <v>48</v>
      </c>
      <c r="D51" s="1">
        <v>2</v>
      </c>
      <c r="E51" s="1">
        <v>44</v>
      </c>
      <c r="F51" s="1"/>
      <c r="G51" s="6">
        <v>0.7</v>
      </c>
      <c r="H51" s="1">
        <v>180</v>
      </c>
      <c r="I51" s="1" t="s">
        <v>36</v>
      </c>
      <c r="J51" s="1">
        <v>49</v>
      </c>
      <c r="K51" s="1">
        <f t="shared" si="14"/>
        <v>-5</v>
      </c>
      <c r="L51" s="1"/>
      <c r="M51" s="1"/>
      <c r="N51" s="1">
        <v>56</v>
      </c>
      <c r="O51" s="1">
        <v>0</v>
      </c>
      <c r="P51" s="1">
        <f t="shared" si="2"/>
        <v>8.8000000000000007</v>
      </c>
      <c r="Q51" s="5">
        <f t="shared" ref="Q51:Q52" si="17">15*P51-O51-N51-F51</f>
        <v>76</v>
      </c>
      <c r="R51" s="5"/>
      <c r="S51" s="1"/>
      <c r="T51" s="1">
        <f t="shared" si="3"/>
        <v>14.999999999999998</v>
      </c>
      <c r="U51" s="1">
        <f t="shared" si="4"/>
        <v>6.3636363636363633</v>
      </c>
      <c r="V51" s="1">
        <v>7.6</v>
      </c>
      <c r="W51" s="1">
        <v>7.6</v>
      </c>
      <c r="X51" s="1">
        <v>4.8</v>
      </c>
      <c r="Y51" s="1">
        <v>7</v>
      </c>
      <c r="Z51" s="1">
        <v>8.4</v>
      </c>
      <c r="AA51" s="1" t="s">
        <v>94</v>
      </c>
      <c r="AB51" s="1">
        <f t="shared" si="5"/>
        <v>53.199999999999996</v>
      </c>
      <c r="AC51" s="6">
        <v>8</v>
      </c>
      <c r="AD51" s="9">
        <f t="shared" si="15"/>
        <v>10</v>
      </c>
      <c r="AE51" s="1">
        <f t="shared" si="16"/>
        <v>56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35</v>
      </c>
      <c r="C52" s="1">
        <v>48</v>
      </c>
      <c r="D52" s="1"/>
      <c r="E52" s="1">
        <v>28</v>
      </c>
      <c r="F52" s="1">
        <v>17</v>
      </c>
      <c r="G52" s="6">
        <v>0.7</v>
      </c>
      <c r="H52" s="1">
        <v>180</v>
      </c>
      <c r="I52" s="1" t="s">
        <v>36</v>
      </c>
      <c r="J52" s="1">
        <v>28</v>
      </c>
      <c r="K52" s="1">
        <f t="shared" si="14"/>
        <v>0</v>
      </c>
      <c r="L52" s="1"/>
      <c r="M52" s="1"/>
      <c r="N52" s="1">
        <v>56</v>
      </c>
      <c r="O52" s="1">
        <v>0</v>
      </c>
      <c r="P52" s="1">
        <f t="shared" si="2"/>
        <v>5.6</v>
      </c>
      <c r="Q52" s="5">
        <f t="shared" si="17"/>
        <v>11</v>
      </c>
      <c r="R52" s="5"/>
      <c r="S52" s="1"/>
      <c r="T52" s="1">
        <f t="shared" si="3"/>
        <v>15.000000000000002</v>
      </c>
      <c r="U52" s="1">
        <f t="shared" si="4"/>
        <v>13.035714285714286</v>
      </c>
      <c r="V52" s="1">
        <v>7.8</v>
      </c>
      <c r="W52" s="1">
        <v>8.6</v>
      </c>
      <c r="X52" s="1">
        <v>5.6</v>
      </c>
      <c r="Y52" s="1">
        <v>6.8</v>
      </c>
      <c r="Z52" s="1">
        <v>9</v>
      </c>
      <c r="AA52" s="1" t="s">
        <v>94</v>
      </c>
      <c r="AB52" s="1">
        <f t="shared" si="5"/>
        <v>7.6999999999999993</v>
      </c>
      <c r="AC52" s="6">
        <v>8</v>
      </c>
      <c r="AD52" s="9">
        <f t="shared" si="15"/>
        <v>1</v>
      </c>
      <c r="AE52" s="1">
        <f t="shared" si="16"/>
        <v>5.6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35</v>
      </c>
      <c r="C53" s="1">
        <v>48</v>
      </c>
      <c r="D53" s="1"/>
      <c r="E53" s="1">
        <v>45</v>
      </c>
      <c r="F53" s="1"/>
      <c r="G53" s="6">
        <v>0.7</v>
      </c>
      <c r="H53" s="1">
        <v>180</v>
      </c>
      <c r="I53" s="1" t="s">
        <v>36</v>
      </c>
      <c r="J53" s="1">
        <v>55</v>
      </c>
      <c r="K53" s="1">
        <f t="shared" si="14"/>
        <v>-10</v>
      </c>
      <c r="L53" s="1"/>
      <c r="M53" s="1"/>
      <c r="N53" s="1">
        <v>0</v>
      </c>
      <c r="O53" s="1">
        <v>0</v>
      </c>
      <c r="P53" s="1">
        <f t="shared" si="2"/>
        <v>9</v>
      </c>
      <c r="Q53" s="5">
        <f>14*P53-O53-N53-F53</f>
        <v>126</v>
      </c>
      <c r="R53" s="5"/>
      <c r="S53" s="1"/>
      <c r="T53" s="1">
        <f t="shared" si="3"/>
        <v>14</v>
      </c>
      <c r="U53" s="1">
        <f t="shared" si="4"/>
        <v>0</v>
      </c>
      <c r="V53" s="1">
        <v>3.6</v>
      </c>
      <c r="W53" s="1">
        <v>12.4</v>
      </c>
      <c r="X53" s="1">
        <v>6.4</v>
      </c>
      <c r="Y53" s="1">
        <v>3.6</v>
      </c>
      <c r="Z53" s="1">
        <v>11.2</v>
      </c>
      <c r="AA53" s="1" t="s">
        <v>94</v>
      </c>
      <c r="AB53" s="1">
        <f t="shared" si="5"/>
        <v>88.199999999999989</v>
      </c>
      <c r="AC53" s="6">
        <v>8</v>
      </c>
      <c r="AD53" s="9">
        <f t="shared" si="15"/>
        <v>16</v>
      </c>
      <c r="AE53" s="1">
        <f t="shared" si="16"/>
        <v>89.6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35</v>
      </c>
      <c r="C54" s="1">
        <v>117</v>
      </c>
      <c r="D54" s="1"/>
      <c r="E54" s="1">
        <v>86</v>
      </c>
      <c r="F54" s="1">
        <v>24</v>
      </c>
      <c r="G54" s="6">
        <v>0.7</v>
      </c>
      <c r="H54" s="1">
        <v>180</v>
      </c>
      <c r="I54" s="1" t="s">
        <v>36</v>
      </c>
      <c r="J54" s="1">
        <v>86</v>
      </c>
      <c r="K54" s="1">
        <f t="shared" si="14"/>
        <v>0</v>
      </c>
      <c r="L54" s="1"/>
      <c r="M54" s="1"/>
      <c r="N54" s="1">
        <v>48</v>
      </c>
      <c r="O54" s="1">
        <v>0</v>
      </c>
      <c r="P54" s="1">
        <f t="shared" si="2"/>
        <v>17.2</v>
      </c>
      <c r="Q54" s="5">
        <f>15*P54-O54-N54-F54</f>
        <v>186</v>
      </c>
      <c r="R54" s="5"/>
      <c r="S54" s="1"/>
      <c r="T54" s="1">
        <f t="shared" si="3"/>
        <v>15</v>
      </c>
      <c r="U54" s="1">
        <f t="shared" si="4"/>
        <v>4.1860465116279073</v>
      </c>
      <c r="V54" s="1">
        <v>12.4</v>
      </c>
      <c r="W54" s="1">
        <v>13.8</v>
      </c>
      <c r="X54" s="1">
        <v>12</v>
      </c>
      <c r="Y54" s="1">
        <v>10</v>
      </c>
      <c r="Z54" s="1">
        <v>15.8</v>
      </c>
      <c r="AA54" s="1" t="s">
        <v>63</v>
      </c>
      <c r="AB54" s="1">
        <f t="shared" si="5"/>
        <v>130.19999999999999</v>
      </c>
      <c r="AC54" s="6">
        <v>8</v>
      </c>
      <c r="AD54" s="9">
        <f t="shared" si="15"/>
        <v>23</v>
      </c>
      <c r="AE54" s="1">
        <f t="shared" si="16"/>
        <v>128.79999999999998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35</v>
      </c>
      <c r="C55" s="1">
        <v>53</v>
      </c>
      <c r="D55" s="1"/>
      <c r="E55" s="1">
        <v>31</v>
      </c>
      <c r="F55" s="1">
        <v>1</v>
      </c>
      <c r="G55" s="6">
        <v>0.9</v>
      </c>
      <c r="H55" s="1">
        <v>180</v>
      </c>
      <c r="I55" s="1" t="s">
        <v>36</v>
      </c>
      <c r="J55" s="1">
        <v>31</v>
      </c>
      <c r="K55" s="1">
        <f t="shared" si="14"/>
        <v>0</v>
      </c>
      <c r="L55" s="1"/>
      <c r="M55" s="1"/>
      <c r="N55" s="1">
        <v>88</v>
      </c>
      <c r="O55" s="1">
        <v>104</v>
      </c>
      <c r="P55" s="1">
        <f t="shared" si="2"/>
        <v>6.2</v>
      </c>
      <c r="Q55" s="5"/>
      <c r="R55" s="5"/>
      <c r="S55" s="1"/>
      <c r="T55" s="1">
        <f t="shared" si="3"/>
        <v>31.129032258064516</v>
      </c>
      <c r="U55" s="1">
        <f t="shared" si="4"/>
        <v>31.129032258064516</v>
      </c>
      <c r="V55" s="1">
        <v>18.600000000000001</v>
      </c>
      <c r="W55" s="1">
        <v>9.6</v>
      </c>
      <c r="X55" s="1">
        <v>11.4</v>
      </c>
      <c r="Y55" s="1">
        <v>13.8</v>
      </c>
      <c r="Z55" s="1">
        <v>11.2</v>
      </c>
      <c r="AA55" s="1"/>
      <c r="AB55" s="1">
        <f t="shared" si="5"/>
        <v>0</v>
      </c>
      <c r="AC55" s="6">
        <v>8</v>
      </c>
      <c r="AD55" s="9">
        <f t="shared" si="15"/>
        <v>0</v>
      </c>
      <c r="AE55" s="1">
        <f t="shared" si="16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35</v>
      </c>
      <c r="C56" s="1">
        <v>185</v>
      </c>
      <c r="D56" s="1"/>
      <c r="E56" s="1">
        <v>80</v>
      </c>
      <c r="F56" s="1">
        <v>102</v>
      </c>
      <c r="G56" s="6">
        <v>0.9</v>
      </c>
      <c r="H56" s="1">
        <v>180</v>
      </c>
      <c r="I56" s="1" t="s">
        <v>36</v>
      </c>
      <c r="J56" s="1">
        <v>80</v>
      </c>
      <c r="K56" s="1">
        <f t="shared" si="14"/>
        <v>0</v>
      </c>
      <c r="L56" s="1"/>
      <c r="M56" s="1"/>
      <c r="N56" s="1">
        <v>0</v>
      </c>
      <c r="O56" s="1">
        <v>0</v>
      </c>
      <c r="P56" s="1">
        <f t="shared" si="2"/>
        <v>16</v>
      </c>
      <c r="Q56" s="5">
        <f t="shared" ref="Q56:Q57" si="18">15*P56-O56-N56-F56</f>
        <v>138</v>
      </c>
      <c r="R56" s="5"/>
      <c r="S56" s="1"/>
      <c r="T56" s="1">
        <f t="shared" si="3"/>
        <v>15</v>
      </c>
      <c r="U56" s="1">
        <f t="shared" si="4"/>
        <v>6.375</v>
      </c>
      <c r="V56" s="1">
        <v>10</v>
      </c>
      <c r="W56" s="1">
        <v>19.600000000000001</v>
      </c>
      <c r="X56" s="1">
        <v>10.8</v>
      </c>
      <c r="Y56" s="1">
        <v>13.4</v>
      </c>
      <c r="Z56" s="1">
        <v>17.399999999999999</v>
      </c>
      <c r="AA56" s="1"/>
      <c r="AB56" s="1">
        <f t="shared" si="5"/>
        <v>124.2</v>
      </c>
      <c r="AC56" s="6">
        <v>8</v>
      </c>
      <c r="AD56" s="9">
        <f t="shared" si="15"/>
        <v>17</v>
      </c>
      <c r="AE56" s="1">
        <f t="shared" si="16"/>
        <v>122.4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44</v>
      </c>
      <c r="C57" s="1">
        <v>520</v>
      </c>
      <c r="D57" s="1">
        <v>5</v>
      </c>
      <c r="E57" s="1">
        <v>150</v>
      </c>
      <c r="F57" s="1">
        <v>350</v>
      </c>
      <c r="G57" s="6">
        <v>1</v>
      </c>
      <c r="H57" s="1">
        <v>180</v>
      </c>
      <c r="I57" s="1" t="s">
        <v>36</v>
      </c>
      <c r="J57" s="1">
        <v>151.30000000000001</v>
      </c>
      <c r="K57" s="1">
        <f t="shared" si="14"/>
        <v>-1.3000000000000114</v>
      </c>
      <c r="L57" s="1"/>
      <c r="M57" s="1"/>
      <c r="N57" s="1">
        <v>15</v>
      </c>
      <c r="O57" s="1">
        <v>0</v>
      </c>
      <c r="P57" s="1">
        <f t="shared" si="2"/>
        <v>30</v>
      </c>
      <c r="Q57" s="5">
        <f t="shared" si="18"/>
        <v>85</v>
      </c>
      <c r="R57" s="5"/>
      <c r="S57" s="1"/>
      <c r="T57" s="1">
        <f t="shared" si="3"/>
        <v>15</v>
      </c>
      <c r="U57" s="1">
        <f t="shared" si="4"/>
        <v>12.166666666666666</v>
      </c>
      <c r="V57" s="1">
        <v>40</v>
      </c>
      <c r="W57" s="1">
        <v>31</v>
      </c>
      <c r="X57" s="1">
        <v>13</v>
      </c>
      <c r="Y57" s="1">
        <v>26</v>
      </c>
      <c r="Z57" s="1">
        <v>41</v>
      </c>
      <c r="AA57" s="1"/>
      <c r="AB57" s="1">
        <f t="shared" si="5"/>
        <v>85</v>
      </c>
      <c r="AC57" s="6">
        <v>5</v>
      </c>
      <c r="AD57" s="9">
        <f t="shared" si="15"/>
        <v>17</v>
      </c>
      <c r="AE57" s="1">
        <f t="shared" si="16"/>
        <v>85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35</v>
      </c>
      <c r="C58" s="1">
        <v>8</v>
      </c>
      <c r="D58" s="1"/>
      <c r="E58" s="1">
        <v>2</v>
      </c>
      <c r="F58" s="1">
        <v>5</v>
      </c>
      <c r="G58" s="6">
        <v>1</v>
      </c>
      <c r="H58" s="1">
        <v>180</v>
      </c>
      <c r="I58" s="1" t="s">
        <v>36</v>
      </c>
      <c r="J58" s="1">
        <v>2</v>
      </c>
      <c r="K58" s="1">
        <f t="shared" si="14"/>
        <v>0</v>
      </c>
      <c r="L58" s="1"/>
      <c r="M58" s="1"/>
      <c r="N58" s="1">
        <v>5</v>
      </c>
      <c r="O58" s="1">
        <v>0</v>
      </c>
      <c r="P58" s="1">
        <f t="shared" si="2"/>
        <v>0.4</v>
      </c>
      <c r="Q58" s="5"/>
      <c r="R58" s="5"/>
      <c r="S58" s="1"/>
      <c r="T58" s="1">
        <f t="shared" si="3"/>
        <v>25</v>
      </c>
      <c r="U58" s="1">
        <f t="shared" si="4"/>
        <v>25</v>
      </c>
      <c r="V58" s="1">
        <v>0.8</v>
      </c>
      <c r="W58" s="1">
        <v>0.4</v>
      </c>
      <c r="X58" s="1">
        <v>0.4</v>
      </c>
      <c r="Y58" s="1">
        <v>0.6</v>
      </c>
      <c r="Z58" s="1">
        <v>1.4</v>
      </c>
      <c r="AA58" s="1"/>
      <c r="AB58" s="1">
        <f t="shared" si="5"/>
        <v>0</v>
      </c>
      <c r="AC58" s="6">
        <v>5</v>
      </c>
      <c r="AD58" s="9">
        <f t="shared" si="15"/>
        <v>0</v>
      </c>
      <c r="AE58" s="1">
        <f t="shared" si="16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102</v>
      </c>
      <c r="B59" s="13" t="s">
        <v>35</v>
      </c>
      <c r="C59" s="13">
        <v>153</v>
      </c>
      <c r="D59" s="13"/>
      <c r="E59" s="13">
        <v>14</v>
      </c>
      <c r="F59" s="13">
        <v>134</v>
      </c>
      <c r="G59" s="14">
        <v>0</v>
      </c>
      <c r="H59" s="13">
        <v>180</v>
      </c>
      <c r="I59" s="13" t="s">
        <v>50</v>
      </c>
      <c r="J59" s="13">
        <v>14</v>
      </c>
      <c r="K59" s="13">
        <f t="shared" si="14"/>
        <v>0</v>
      </c>
      <c r="L59" s="13"/>
      <c r="M59" s="13"/>
      <c r="N59" s="13"/>
      <c r="O59" s="13"/>
      <c r="P59" s="13">
        <f t="shared" si="2"/>
        <v>2.8</v>
      </c>
      <c r="Q59" s="15"/>
      <c r="R59" s="15"/>
      <c r="S59" s="13"/>
      <c r="T59" s="13">
        <f t="shared" si="3"/>
        <v>47.857142857142861</v>
      </c>
      <c r="U59" s="13">
        <f t="shared" si="4"/>
        <v>47.857142857142861</v>
      </c>
      <c r="V59" s="13">
        <v>3.4</v>
      </c>
      <c r="W59" s="13">
        <v>1.4</v>
      </c>
      <c r="X59" s="13">
        <v>0.4</v>
      </c>
      <c r="Y59" s="13">
        <v>2.4</v>
      </c>
      <c r="Z59" s="13">
        <v>2.6</v>
      </c>
      <c r="AA59" s="17" t="s">
        <v>103</v>
      </c>
      <c r="AB59" s="13">
        <f t="shared" si="5"/>
        <v>0</v>
      </c>
      <c r="AC59" s="14">
        <v>0</v>
      </c>
      <c r="AD59" s="16"/>
      <c r="AE59" s="13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35</v>
      </c>
      <c r="C60" s="1">
        <v>31</v>
      </c>
      <c r="D60" s="1"/>
      <c r="E60" s="1">
        <v>15</v>
      </c>
      <c r="F60" s="1">
        <v>1</v>
      </c>
      <c r="G60" s="6">
        <v>0.2</v>
      </c>
      <c r="H60" s="1">
        <v>180</v>
      </c>
      <c r="I60" s="1" t="s">
        <v>36</v>
      </c>
      <c r="J60" s="1">
        <v>15</v>
      </c>
      <c r="K60" s="1">
        <f t="shared" si="14"/>
        <v>0</v>
      </c>
      <c r="L60" s="1"/>
      <c r="M60" s="1"/>
      <c r="N60" s="1">
        <v>36</v>
      </c>
      <c r="O60" s="1">
        <v>0</v>
      </c>
      <c r="P60" s="1">
        <f t="shared" si="2"/>
        <v>3</v>
      </c>
      <c r="Q60" s="5">
        <v>12</v>
      </c>
      <c r="R60" s="5"/>
      <c r="S60" s="1"/>
      <c r="T60" s="1">
        <f t="shared" si="3"/>
        <v>16.333333333333332</v>
      </c>
      <c r="U60" s="1">
        <f t="shared" si="4"/>
        <v>12.333333333333334</v>
      </c>
      <c r="V60" s="1">
        <v>4</v>
      </c>
      <c r="W60" s="1">
        <v>0.6</v>
      </c>
      <c r="X60" s="1">
        <v>3.2</v>
      </c>
      <c r="Y60" s="1">
        <v>1.6</v>
      </c>
      <c r="Z60" s="1">
        <v>0.6</v>
      </c>
      <c r="AA60" s="1"/>
      <c r="AB60" s="1">
        <f t="shared" si="5"/>
        <v>2.4000000000000004</v>
      </c>
      <c r="AC60" s="6">
        <v>12</v>
      </c>
      <c r="AD60" s="9">
        <f t="shared" ref="AD60:AD61" si="19">MROUND(Q60,AC60)/AC60</f>
        <v>1</v>
      </c>
      <c r="AE60" s="1">
        <f t="shared" ref="AE60:AE61" si="20">AD60*AC60*G60</f>
        <v>2.4000000000000004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35</v>
      </c>
      <c r="C61" s="1">
        <v>26</v>
      </c>
      <c r="D61" s="1"/>
      <c r="E61" s="1">
        <v>17</v>
      </c>
      <c r="F61" s="1">
        <v>6</v>
      </c>
      <c r="G61" s="6">
        <v>0.2</v>
      </c>
      <c r="H61" s="1">
        <v>180</v>
      </c>
      <c r="I61" s="1" t="s">
        <v>36</v>
      </c>
      <c r="J61" s="1">
        <v>17</v>
      </c>
      <c r="K61" s="1">
        <f t="shared" si="14"/>
        <v>0</v>
      </c>
      <c r="L61" s="1"/>
      <c r="M61" s="1"/>
      <c r="N61" s="1">
        <v>0</v>
      </c>
      <c r="O61" s="1">
        <v>0</v>
      </c>
      <c r="P61" s="1">
        <f t="shared" si="2"/>
        <v>3.4</v>
      </c>
      <c r="Q61" s="5">
        <f>13*P61-O61-N61-F61</f>
        <v>38.199999999999996</v>
      </c>
      <c r="R61" s="5"/>
      <c r="S61" s="1"/>
      <c r="T61" s="1">
        <f t="shared" si="3"/>
        <v>12.999999999999998</v>
      </c>
      <c r="U61" s="1">
        <f t="shared" si="4"/>
        <v>1.7647058823529411</v>
      </c>
      <c r="V61" s="1">
        <v>1.6</v>
      </c>
      <c r="W61" s="1">
        <v>2.6</v>
      </c>
      <c r="X61" s="1">
        <v>2.6</v>
      </c>
      <c r="Y61" s="1">
        <v>2.6</v>
      </c>
      <c r="Z61" s="1">
        <v>0</v>
      </c>
      <c r="AA61" s="1"/>
      <c r="AB61" s="1">
        <f t="shared" si="5"/>
        <v>7.64</v>
      </c>
      <c r="AC61" s="6">
        <v>8</v>
      </c>
      <c r="AD61" s="9">
        <f t="shared" si="19"/>
        <v>5</v>
      </c>
      <c r="AE61" s="1">
        <f t="shared" si="20"/>
        <v>8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106</v>
      </c>
      <c r="B62" s="13" t="s">
        <v>35</v>
      </c>
      <c r="C62" s="13">
        <v>24</v>
      </c>
      <c r="D62" s="13"/>
      <c r="E62" s="13">
        <v>10</v>
      </c>
      <c r="F62" s="13">
        <v>10</v>
      </c>
      <c r="G62" s="14">
        <v>0</v>
      </c>
      <c r="H62" s="13">
        <v>180</v>
      </c>
      <c r="I62" s="13" t="s">
        <v>50</v>
      </c>
      <c r="J62" s="13">
        <v>10</v>
      </c>
      <c r="K62" s="13">
        <f t="shared" si="14"/>
        <v>0</v>
      </c>
      <c r="L62" s="13"/>
      <c r="M62" s="13"/>
      <c r="N62" s="13"/>
      <c r="O62" s="13"/>
      <c r="P62" s="13">
        <f t="shared" si="2"/>
        <v>2</v>
      </c>
      <c r="Q62" s="15"/>
      <c r="R62" s="15"/>
      <c r="S62" s="13"/>
      <c r="T62" s="13">
        <f t="shared" si="3"/>
        <v>5</v>
      </c>
      <c r="U62" s="13">
        <f t="shared" si="4"/>
        <v>5</v>
      </c>
      <c r="V62" s="13">
        <v>4.2</v>
      </c>
      <c r="W62" s="13">
        <v>1.4</v>
      </c>
      <c r="X62" s="13">
        <v>0.2</v>
      </c>
      <c r="Y62" s="13">
        <v>2.6</v>
      </c>
      <c r="Z62" s="13">
        <v>1.4</v>
      </c>
      <c r="AA62" s="13"/>
      <c r="AB62" s="13">
        <f t="shared" si="5"/>
        <v>0</v>
      </c>
      <c r="AC62" s="14">
        <v>0</v>
      </c>
      <c r="AD62" s="16"/>
      <c r="AE62" s="13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107</v>
      </c>
      <c r="B63" s="13" t="s">
        <v>35</v>
      </c>
      <c r="C63" s="13">
        <v>30</v>
      </c>
      <c r="D63" s="13"/>
      <c r="E63" s="13">
        <v>8</v>
      </c>
      <c r="F63" s="13">
        <v>16</v>
      </c>
      <c r="G63" s="14">
        <v>0</v>
      </c>
      <c r="H63" s="13">
        <v>180</v>
      </c>
      <c r="I63" s="13" t="s">
        <v>50</v>
      </c>
      <c r="J63" s="13">
        <v>9</v>
      </c>
      <c r="K63" s="13">
        <f t="shared" si="14"/>
        <v>-1</v>
      </c>
      <c r="L63" s="13"/>
      <c r="M63" s="13"/>
      <c r="N63" s="13"/>
      <c r="O63" s="13"/>
      <c r="P63" s="13">
        <f t="shared" si="2"/>
        <v>1.6</v>
      </c>
      <c r="Q63" s="15"/>
      <c r="R63" s="15"/>
      <c r="S63" s="13"/>
      <c r="T63" s="13">
        <f t="shared" si="3"/>
        <v>10</v>
      </c>
      <c r="U63" s="13">
        <f t="shared" si="4"/>
        <v>10</v>
      </c>
      <c r="V63" s="13">
        <v>4.2</v>
      </c>
      <c r="W63" s="13">
        <v>0.6</v>
      </c>
      <c r="X63" s="13">
        <v>0.4</v>
      </c>
      <c r="Y63" s="13">
        <v>3.2</v>
      </c>
      <c r="Z63" s="13">
        <v>1</v>
      </c>
      <c r="AA63" s="13"/>
      <c r="AB63" s="13">
        <f t="shared" si="5"/>
        <v>0</v>
      </c>
      <c r="AC63" s="14">
        <v>0</v>
      </c>
      <c r="AD63" s="16"/>
      <c r="AE63" s="13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108</v>
      </c>
      <c r="B64" s="1" t="s">
        <v>35</v>
      </c>
      <c r="C64" s="1">
        <v>56</v>
      </c>
      <c r="D64" s="1"/>
      <c r="E64" s="1">
        <v>56</v>
      </c>
      <c r="F64" s="1"/>
      <c r="G64" s="6">
        <v>0.2</v>
      </c>
      <c r="H64" s="1">
        <v>180</v>
      </c>
      <c r="I64" s="1" t="s">
        <v>36</v>
      </c>
      <c r="J64" s="1">
        <v>61</v>
      </c>
      <c r="K64" s="1">
        <f t="shared" si="14"/>
        <v>-5</v>
      </c>
      <c r="L64" s="1"/>
      <c r="M64" s="1"/>
      <c r="N64" s="1">
        <v>56</v>
      </c>
      <c r="O64" s="1">
        <v>0</v>
      </c>
      <c r="P64" s="1">
        <f t="shared" si="2"/>
        <v>11.2</v>
      </c>
      <c r="Q64" s="5">
        <f>15*P64-O64-N64-F64</f>
        <v>112</v>
      </c>
      <c r="R64" s="5"/>
      <c r="S64" s="1"/>
      <c r="T64" s="1">
        <f t="shared" si="3"/>
        <v>15.000000000000002</v>
      </c>
      <c r="U64" s="1">
        <f t="shared" si="4"/>
        <v>5</v>
      </c>
      <c r="V64" s="1">
        <v>8</v>
      </c>
      <c r="W64" s="1">
        <v>7.2</v>
      </c>
      <c r="X64" s="1">
        <v>4.2</v>
      </c>
      <c r="Y64" s="1">
        <v>3.4</v>
      </c>
      <c r="Z64" s="1">
        <v>10</v>
      </c>
      <c r="AA64" s="1"/>
      <c r="AB64" s="1">
        <f t="shared" si="5"/>
        <v>22.400000000000002</v>
      </c>
      <c r="AC64" s="6">
        <v>8</v>
      </c>
      <c r="AD64" s="9">
        <f>MROUND(Q64,AC64)/AC64</f>
        <v>14</v>
      </c>
      <c r="AE64" s="1">
        <f>AD64*AC64*G64</f>
        <v>22.400000000000002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109</v>
      </c>
      <c r="B65" s="13" t="s">
        <v>35</v>
      </c>
      <c r="C65" s="13">
        <v>8</v>
      </c>
      <c r="D65" s="13"/>
      <c r="E65" s="13">
        <v>2</v>
      </c>
      <c r="F65" s="13">
        <v>5</v>
      </c>
      <c r="G65" s="14">
        <v>0</v>
      </c>
      <c r="H65" s="13" t="e">
        <v>#N/A</v>
      </c>
      <c r="I65" s="13" t="s">
        <v>50</v>
      </c>
      <c r="J65" s="13">
        <v>2</v>
      </c>
      <c r="K65" s="13">
        <f t="shared" si="14"/>
        <v>0</v>
      </c>
      <c r="L65" s="13"/>
      <c r="M65" s="13"/>
      <c r="N65" s="13"/>
      <c r="O65" s="13"/>
      <c r="P65" s="13">
        <f t="shared" si="2"/>
        <v>0.4</v>
      </c>
      <c r="Q65" s="15"/>
      <c r="R65" s="15"/>
      <c r="S65" s="13"/>
      <c r="T65" s="13">
        <f t="shared" si="3"/>
        <v>12.5</v>
      </c>
      <c r="U65" s="13">
        <f t="shared" si="4"/>
        <v>12.5</v>
      </c>
      <c r="V65" s="13">
        <v>0.6</v>
      </c>
      <c r="W65" s="13">
        <v>0</v>
      </c>
      <c r="X65" s="13">
        <v>0</v>
      </c>
      <c r="Y65" s="13">
        <v>0</v>
      </c>
      <c r="Z65" s="13">
        <v>0</v>
      </c>
      <c r="AA65" s="17" t="s">
        <v>103</v>
      </c>
      <c r="AB65" s="13">
        <f t="shared" si="5"/>
        <v>0</v>
      </c>
      <c r="AC65" s="14">
        <v>0</v>
      </c>
      <c r="AD65" s="16"/>
      <c r="AE65" s="13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110</v>
      </c>
      <c r="B66" s="13" t="s">
        <v>35</v>
      </c>
      <c r="C66" s="13">
        <v>24</v>
      </c>
      <c r="D66" s="13"/>
      <c r="E66" s="13"/>
      <c r="F66" s="13">
        <v>24</v>
      </c>
      <c r="G66" s="14">
        <v>0</v>
      </c>
      <c r="H66" s="13" t="e">
        <v>#N/A</v>
      </c>
      <c r="I66" s="13" t="s">
        <v>50</v>
      </c>
      <c r="J66" s="13"/>
      <c r="K66" s="13">
        <f t="shared" si="14"/>
        <v>0</v>
      </c>
      <c r="L66" s="13"/>
      <c r="M66" s="13"/>
      <c r="N66" s="13"/>
      <c r="O66" s="13"/>
      <c r="P66" s="13">
        <f t="shared" si="2"/>
        <v>0</v>
      </c>
      <c r="Q66" s="15"/>
      <c r="R66" s="15"/>
      <c r="S66" s="13"/>
      <c r="T66" s="13" t="e">
        <f t="shared" si="3"/>
        <v>#DIV/0!</v>
      </c>
      <c r="U66" s="13" t="e">
        <f t="shared" si="4"/>
        <v>#DIV/0!</v>
      </c>
      <c r="V66" s="13">
        <v>0.2</v>
      </c>
      <c r="W66" s="13">
        <v>0</v>
      </c>
      <c r="X66" s="13">
        <v>0</v>
      </c>
      <c r="Y66" s="13">
        <v>0</v>
      </c>
      <c r="Z66" s="13">
        <v>0</v>
      </c>
      <c r="AA66" s="17" t="s">
        <v>103</v>
      </c>
      <c r="AB66" s="13">
        <f t="shared" si="5"/>
        <v>0</v>
      </c>
      <c r="AC66" s="14">
        <v>0</v>
      </c>
      <c r="AD66" s="16"/>
      <c r="AE66" s="13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3" t="s">
        <v>111</v>
      </c>
      <c r="B67" s="13" t="s">
        <v>35</v>
      </c>
      <c r="C67" s="13">
        <v>26</v>
      </c>
      <c r="D67" s="13"/>
      <c r="E67" s="13"/>
      <c r="F67" s="13">
        <v>26</v>
      </c>
      <c r="G67" s="14">
        <v>0</v>
      </c>
      <c r="H67" s="13" t="e">
        <v>#N/A</v>
      </c>
      <c r="I67" s="13" t="s">
        <v>50</v>
      </c>
      <c r="J67" s="13"/>
      <c r="K67" s="13">
        <f t="shared" si="14"/>
        <v>0</v>
      </c>
      <c r="L67" s="13"/>
      <c r="M67" s="13"/>
      <c r="N67" s="13"/>
      <c r="O67" s="13"/>
      <c r="P67" s="13">
        <f t="shared" si="2"/>
        <v>0</v>
      </c>
      <c r="Q67" s="15"/>
      <c r="R67" s="15"/>
      <c r="S67" s="13"/>
      <c r="T67" s="13" t="e">
        <f t="shared" si="3"/>
        <v>#DIV/0!</v>
      </c>
      <c r="U67" s="13" t="e">
        <f t="shared" si="4"/>
        <v>#DIV/0!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7" t="s">
        <v>103</v>
      </c>
      <c r="AB67" s="13">
        <f t="shared" si="5"/>
        <v>0</v>
      </c>
      <c r="AC67" s="14">
        <v>0</v>
      </c>
      <c r="AD67" s="16"/>
      <c r="AE67" s="13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112</v>
      </c>
      <c r="B68" s="13" t="s">
        <v>44</v>
      </c>
      <c r="C68" s="13"/>
      <c r="D68" s="13">
        <v>27.5</v>
      </c>
      <c r="E68" s="18">
        <v>27.5</v>
      </c>
      <c r="F68" s="13"/>
      <c r="G68" s="14">
        <v>0</v>
      </c>
      <c r="H68" s="13" t="e">
        <v>#N/A</v>
      </c>
      <c r="I68" s="13" t="s">
        <v>50</v>
      </c>
      <c r="J68" s="13">
        <v>28</v>
      </c>
      <c r="K68" s="13">
        <f t="shared" ref="K68:K83" si="21">E68-J68</f>
        <v>-0.5</v>
      </c>
      <c r="L68" s="13"/>
      <c r="M68" s="13"/>
      <c r="N68" s="13"/>
      <c r="O68" s="13"/>
      <c r="P68" s="13">
        <f t="shared" si="2"/>
        <v>5.5</v>
      </c>
      <c r="Q68" s="15"/>
      <c r="R68" s="15"/>
      <c r="S68" s="13"/>
      <c r="T68" s="13">
        <f t="shared" si="3"/>
        <v>0</v>
      </c>
      <c r="U68" s="13">
        <f t="shared" si="4"/>
        <v>0</v>
      </c>
      <c r="V68" s="13">
        <v>4.4000000000000004</v>
      </c>
      <c r="W68" s="13">
        <v>3.3</v>
      </c>
      <c r="X68" s="13">
        <v>1.1000000000000001</v>
      </c>
      <c r="Y68" s="13">
        <v>2.2000000000000002</v>
      </c>
      <c r="Z68" s="13">
        <v>4.4000000000000004</v>
      </c>
      <c r="AA68" s="13" t="s">
        <v>113</v>
      </c>
      <c r="AB68" s="13">
        <f t="shared" si="5"/>
        <v>0</v>
      </c>
      <c r="AC68" s="14">
        <v>0</v>
      </c>
      <c r="AD68" s="16"/>
      <c r="AE68" s="13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114</v>
      </c>
      <c r="B69" s="1" t="s">
        <v>44</v>
      </c>
      <c r="C69" s="1">
        <v>161.9</v>
      </c>
      <c r="D69" s="1"/>
      <c r="E69" s="1">
        <v>33</v>
      </c>
      <c r="F69" s="1">
        <v>122.9</v>
      </c>
      <c r="G69" s="6">
        <v>1</v>
      </c>
      <c r="H69" s="1">
        <v>180</v>
      </c>
      <c r="I69" s="1" t="s">
        <v>36</v>
      </c>
      <c r="J69" s="1">
        <v>33</v>
      </c>
      <c r="K69" s="1">
        <f t="shared" si="21"/>
        <v>0</v>
      </c>
      <c r="L69" s="1"/>
      <c r="M69" s="1"/>
      <c r="N69" s="1">
        <v>0</v>
      </c>
      <c r="O69" s="1">
        <v>0</v>
      </c>
      <c r="P69" s="1">
        <f t="shared" ref="P69:P83" si="22">E69/5</f>
        <v>6.6</v>
      </c>
      <c r="Q69" s="5"/>
      <c r="R69" s="5"/>
      <c r="S69" s="1"/>
      <c r="T69" s="1">
        <f t="shared" ref="T69:T83" si="23">(F69+N69+O69+Q69)/P69</f>
        <v>18.621212121212125</v>
      </c>
      <c r="U69" s="1">
        <f t="shared" ref="U69:U83" si="24">(F69+N69+O69)/P69</f>
        <v>18.621212121212125</v>
      </c>
      <c r="V69" s="1">
        <v>8</v>
      </c>
      <c r="W69" s="1">
        <v>15</v>
      </c>
      <c r="X69" s="1">
        <v>15</v>
      </c>
      <c r="Y69" s="1">
        <v>9.6</v>
      </c>
      <c r="Z69" s="1">
        <v>18.739999999999998</v>
      </c>
      <c r="AA69" s="17" t="s">
        <v>53</v>
      </c>
      <c r="AB69" s="1">
        <f t="shared" ref="AB69:AB83" si="25">Q69*G69</f>
        <v>0</v>
      </c>
      <c r="AC69" s="6">
        <v>3</v>
      </c>
      <c r="AD69" s="9">
        <f t="shared" ref="AD69:AD79" si="26">MROUND(Q69,AC69)/AC69</f>
        <v>0</v>
      </c>
      <c r="AE69" s="1">
        <f t="shared" ref="AE69:AE79" si="27">AD69*AC69*G69</f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35</v>
      </c>
      <c r="C70" s="1">
        <v>366</v>
      </c>
      <c r="D70" s="1"/>
      <c r="E70" s="1">
        <v>211</v>
      </c>
      <c r="F70" s="1">
        <v>93</v>
      </c>
      <c r="G70" s="6">
        <v>0.25</v>
      </c>
      <c r="H70" s="1">
        <v>180</v>
      </c>
      <c r="I70" s="1" t="s">
        <v>36</v>
      </c>
      <c r="J70" s="1">
        <v>196</v>
      </c>
      <c r="K70" s="1">
        <f t="shared" si="21"/>
        <v>15</v>
      </c>
      <c r="L70" s="1"/>
      <c r="M70" s="1"/>
      <c r="N70" s="1">
        <v>192</v>
      </c>
      <c r="O70" s="1">
        <v>300</v>
      </c>
      <c r="P70" s="1">
        <f t="shared" si="22"/>
        <v>42.2</v>
      </c>
      <c r="Q70" s="5">
        <f t="shared" ref="Q70:Q72" si="28">15*P70-O70-N70-F70</f>
        <v>48</v>
      </c>
      <c r="R70" s="5"/>
      <c r="S70" s="1"/>
      <c r="T70" s="1">
        <f t="shared" si="23"/>
        <v>14.999999999999998</v>
      </c>
      <c r="U70" s="1">
        <f t="shared" si="24"/>
        <v>13.86255924170616</v>
      </c>
      <c r="V70" s="1">
        <v>56.6</v>
      </c>
      <c r="W70" s="1">
        <v>34.200000000000003</v>
      </c>
      <c r="X70" s="1">
        <v>54.8</v>
      </c>
      <c r="Y70" s="1">
        <v>44.2</v>
      </c>
      <c r="Z70" s="1">
        <v>40.200000000000003</v>
      </c>
      <c r="AA70" s="1"/>
      <c r="AB70" s="1">
        <f t="shared" si="25"/>
        <v>12</v>
      </c>
      <c r="AC70" s="6">
        <v>12</v>
      </c>
      <c r="AD70" s="9">
        <f t="shared" si="26"/>
        <v>4</v>
      </c>
      <c r="AE70" s="1">
        <f t="shared" si="27"/>
        <v>12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116</v>
      </c>
      <c r="B71" s="1" t="s">
        <v>35</v>
      </c>
      <c r="C71" s="1">
        <v>179</v>
      </c>
      <c r="D71" s="1"/>
      <c r="E71" s="1">
        <v>121</v>
      </c>
      <c r="F71" s="1"/>
      <c r="G71" s="6">
        <v>0.3</v>
      </c>
      <c r="H71" s="1">
        <v>180</v>
      </c>
      <c r="I71" s="1" t="s">
        <v>36</v>
      </c>
      <c r="J71" s="1">
        <v>140</v>
      </c>
      <c r="K71" s="1">
        <f t="shared" si="21"/>
        <v>-19</v>
      </c>
      <c r="L71" s="1"/>
      <c r="M71" s="1"/>
      <c r="N71" s="1">
        <v>132</v>
      </c>
      <c r="O71" s="1">
        <v>204</v>
      </c>
      <c r="P71" s="1">
        <f t="shared" si="22"/>
        <v>24.2</v>
      </c>
      <c r="Q71" s="5">
        <f t="shared" si="28"/>
        <v>27</v>
      </c>
      <c r="R71" s="5"/>
      <c r="S71" s="1"/>
      <c r="T71" s="1">
        <f t="shared" si="23"/>
        <v>15</v>
      </c>
      <c r="U71" s="1">
        <f t="shared" si="24"/>
        <v>13.884297520661157</v>
      </c>
      <c r="V71" s="1">
        <v>35.200000000000003</v>
      </c>
      <c r="W71" s="1">
        <v>23.4</v>
      </c>
      <c r="X71" s="1">
        <v>12.8</v>
      </c>
      <c r="Y71" s="1">
        <v>32</v>
      </c>
      <c r="Z71" s="1">
        <v>36.6</v>
      </c>
      <c r="AA71" s="1"/>
      <c r="AB71" s="1">
        <f t="shared" si="25"/>
        <v>8.1</v>
      </c>
      <c r="AC71" s="6">
        <v>12</v>
      </c>
      <c r="AD71" s="9">
        <f t="shared" si="26"/>
        <v>2</v>
      </c>
      <c r="AE71" s="1">
        <f t="shared" si="27"/>
        <v>7.1999999999999993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117</v>
      </c>
      <c r="B72" s="1" t="s">
        <v>44</v>
      </c>
      <c r="C72" s="1">
        <v>56.5</v>
      </c>
      <c r="D72" s="1"/>
      <c r="E72" s="1">
        <v>39.6</v>
      </c>
      <c r="F72" s="1">
        <v>13.3</v>
      </c>
      <c r="G72" s="6">
        <v>1</v>
      </c>
      <c r="H72" s="1">
        <v>180</v>
      </c>
      <c r="I72" s="1" t="s">
        <v>36</v>
      </c>
      <c r="J72" s="1">
        <v>38.4</v>
      </c>
      <c r="K72" s="1">
        <f t="shared" si="21"/>
        <v>1.2000000000000028</v>
      </c>
      <c r="L72" s="1"/>
      <c r="M72" s="1"/>
      <c r="N72" s="1">
        <v>32.4</v>
      </c>
      <c r="O72" s="1">
        <v>0</v>
      </c>
      <c r="P72" s="1">
        <f t="shared" si="22"/>
        <v>7.92</v>
      </c>
      <c r="Q72" s="5">
        <f t="shared" si="28"/>
        <v>73.100000000000009</v>
      </c>
      <c r="R72" s="5"/>
      <c r="S72" s="1"/>
      <c r="T72" s="1">
        <f t="shared" si="23"/>
        <v>15.000000000000002</v>
      </c>
      <c r="U72" s="1">
        <f t="shared" si="24"/>
        <v>5.7702020202020208</v>
      </c>
      <c r="V72" s="1">
        <v>6.12</v>
      </c>
      <c r="W72" s="1">
        <v>6.48</v>
      </c>
      <c r="X72" s="1">
        <v>4.5599999999999996</v>
      </c>
      <c r="Y72" s="1">
        <v>1.8</v>
      </c>
      <c r="Z72" s="1">
        <v>8.620000000000001</v>
      </c>
      <c r="AA72" s="1"/>
      <c r="AB72" s="1">
        <f t="shared" si="25"/>
        <v>73.100000000000009</v>
      </c>
      <c r="AC72" s="6">
        <v>1.8</v>
      </c>
      <c r="AD72" s="9">
        <f t="shared" si="26"/>
        <v>41</v>
      </c>
      <c r="AE72" s="1">
        <f t="shared" si="27"/>
        <v>73.8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118</v>
      </c>
      <c r="B73" s="1" t="s">
        <v>35</v>
      </c>
      <c r="C73" s="1">
        <v>127</v>
      </c>
      <c r="D73" s="1">
        <v>1</v>
      </c>
      <c r="E73" s="1">
        <v>73</v>
      </c>
      <c r="F73" s="1"/>
      <c r="G73" s="6">
        <v>0.3</v>
      </c>
      <c r="H73" s="1">
        <v>180</v>
      </c>
      <c r="I73" s="1" t="s">
        <v>36</v>
      </c>
      <c r="J73" s="1">
        <v>82</v>
      </c>
      <c r="K73" s="1">
        <f t="shared" si="21"/>
        <v>-9</v>
      </c>
      <c r="L73" s="1"/>
      <c r="M73" s="1"/>
      <c r="N73" s="1">
        <v>156</v>
      </c>
      <c r="O73" s="1">
        <v>204</v>
      </c>
      <c r="P73" s="1">
        <f t="shared" si="22"/>
        <v>14.6</v>
      </c>
      <c r="Q73" s="5"/>
      <c r="R73" s="5"/>
      <c r="S73" s="1"/>
      <c r="T73" s="1">
        <f t="shared" si="23"/>
        <v>24.657534246575342</v>
      </c>
      <c r="U73" s="1">
        <f t="shared" si="24"/>
        <v>24.657534246575342</v>
      </c>
      <c r="V73" s="1">
        <v>35.200000000000003</v>
      </c>
      <c r="W73" s="1">
        <v>19.399999999999999</v>
      </c>
      <c r="X73" s="1">
        <v>15</v>
      </c>
      <c r="Y73" s="1">
        <v>24.6</v>
      </c>
      <c r="Z73" s="1">
        <v>30</v>
      </c>
      <c r="AA73" s="1"/>
      <c r="AB73" s="1">
        <f t="shared" si="25"/>
        <v>0</v>
      </c>
      <c r="AC73" s="6">
        <v>12</v>
      </c>
      <c r="AD73" s="9">
        <f t="shared" si="26"/>
        <v>0</v>
      </c>
      <c r="AE73" s="1">
        <f t="shared" si="27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119</v>
      </c>
      <c r="B74" s="1" t="s">
        <v>35</v>
      </c>
      <c r="C74" s="1">
        <v>58</v>
      </c>
      <c r="D74" s="1">
        <v>3</v>
      </c>
      <c r="E74" s="1">
        <v>25</v>
      </c>
      <c r="F74" s="1"/>
      <c r="G74" s="6">
        <v>0.2</v>
      </c>
      <c r="H74" s="1">
        <v>365</v>
      </c>
      <c r="I74" s="1" t="s">
        <v>36</v>
      </c>
      <c r="J74" s="1">
        <v>41</v>
      </c>
      <c r="K74" s="1">
        <f t="shared" si="21"/>
        <v>-16</v>
      </c>
      <c r="L74" s="1"/>
      <c r="M74" s="1"/>
      <c r="N74" s="1">
        <v>54</v>
      </c>
      <c r="O74" s="1">
        <v>102</v>
      </c>
      <c r="P74" s="1">
        <f t="shared" si="22"/>
        <v>5</v>
      </c>
      <c r="Q74" s="5"/>
      <c r="R74" s="5"/>
      <c r="S74" s="1"/>
      <c r="T74" s="1">
        <f t="shared" si="23"/>
        <v>31.2</v>
      </c>
      <c r="U74" s="1">
        <f t="shared" si="24"/>
        <v>31.2</v>
      </c>
      <c r="V74" s="1">
        <v>16.2</v>
      </c>
      <c r="W74" s="1">
        <v>8.1999999999999993</v>
      </c>
      <c r="X74" s="1">
        <v>9.1999999999999993</v>
      </c>
      <c r="Y74" s="1">
        <v>3.4</v>
      </c>
      <c r="Z74" s="1">
        <v>8.4</v>
      </c>
      <c r="AA74" s="1"/>
      <c r="AB74" s="1">
        <f t="shared" si="25"/>
        <v>0</v>
      </c>
      <c r="AC74" s="6">
        <v>6</v>
      </c>
      <c r="AD74" s="9">
        <f t="shared" si="26"/>
        <v>0</v>
      </c>
      <c r="AE74" s="1">
        <f t="shared" si="27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120</v>
      </c>
      <c r="B75" s="1" t="s">
        <v>35</v>
      </c>
      <c r="C75" s="1">
        <v>138</v>
      </c>
      <c r="D75" s="1"/>
      <c r="E75" s="1">
        <v>91</v>
      </c>
      <c r="F75" s="1"/>
      <c r="G75" s="6">
        <v>0.2</v>
      </c>
      <c r="H75" s="1">
        <v>365</v>
      </c>
      <c r="I75" s="1" t="s">
        <v>36</v>
      </c>
      <c r="J75" s="1">
        <v>91</v>
      </c>
      <c r="K75" s="1">
        <f t="shared" si="21"/>
        <v>0</v>
      </c>
      <c r="L75" s="1"/>
      <c r="M75" s="1"/>
      <c r="N75" s="1">
        <v>138</v>
      </c>
      <c r="O75" s="1">
        <v>102</v>
      </c>
      <c r="P75" s="1">
        <f t="shared" si="22"/>
        <v>18.2</v>
      </c>
      <c r="Q75" s="5">
        <f t="shared" ref="Q75:Q77" si="29">15*P75-O75-N75-F75</f>
        <v>33</v>
      </c>
      <c r="R75" s="5"/>
      <c r="S75" s="1"/>
      <c r="T75" s="1">
        <f t="shared" si="23"/>
        <v>15</v>
      </c>
      <c r="U75" s="1">
        <f t="shared" si="24"/>
        <v>13.186813186813188</v>
      </c>
      <c r="V75" s="1">
        <v>23.6</v>
      </c>
      <c r="W75" s="1">
        <v>10.6</v>
      </c>
      <c r="X75" s="1">
        <v>24.4</v>
      </c>
      <c r="Y75" s="1">
        <v>8.8000000000000007</v>
      </c>
      <c r="Z75" s="1">
        <v>13.8</v>
      </c>
      <c r="AA75" s="1"/>
      <c r="AB75" s="1">
        <f t="shared" si="25"/>
        <v>6.6000000000000005</v>
      </c>
      <c r="AC75" s="6">
        <v>6</v>
      </c>
      <c r="AD75" s="9">
        <f t="shared" si="26"/>
        <v>6</v>
      </c>
      <c r="AE75" s="1">
        <f t="shared" si="27"/>
        <v>7.2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35</v>
      </c>
      <c r="C76" s="1">
        <v>103</v>
      </c>
      <c r="D76" s="1"/>
      <c r="E76" s="1">
        <v>55</v>
      </c>
      <c r="F76" s="1">
        <v>46</v>
      </c>
      <c r="G76" s="6">
        <v>0.3</v>
      </c>
      <c r="H76" s="1">
        <v>180</v>
      </c>
      <c r="I76" s="1" t="s">
        <v>36</v>
      </c>
      <c r="J76" s="1">
        <v>55</v>
      </c>
      <c r="K76" s="1">
        <f t="shared" si="21"/>
        <v>0</v>
      </c>
      <c r="L76" s="1"/>
      <c r="M76" s="1"/>
      <c r="N76" s="1">
        <v>84</v>
      </c>
      <c r="O76" s="1">
        <v>0</v>
      </c>
      <c r="P76" s="1">
        <f t="shared" si="22"/>
        <v>11</v>
      </c>
      <c r="Q76" s="5">
        <f t="shared" si="29"/>
        <v>35</v>
      </c>
      <c r="R76" s="5"/>
      <c r="S76" s="1"/>
      <c r="T76" s="1">
        <f t="shared" si="23"/>
        <v>15</v>
      </c>
      <c r="U76" s="1">
        <f t="shared" si="24"/>
        <v>11.818181818181818</v>
      </c>
      <c r="V76" s="1">
        <v>13.4</v>
      </c>
      <c r="W76" s="1">
        <v>8.6</v>
      </c>
      <c r="X76" s="1">
        <v>15.8</v>
      </c>
      <c r="Y76" s="1">
        <v>9.6</v>
      </c>
      <c r="Z76" s="1">
        <v>8.1999999999999993</v>
      </c>
      <c r="AA76" s="1"/>
      <c r="AB76" s="1">
        <f t="shared" si="25"/>
        <v>10.5</v>
      </c>
      <c r="AC76" s="6">
        <v>14</v>
      </c>
      <c r="AD76" s="9">
        <f t="shared" si="26"/>
        <v>3</v>
      </c>
      <c r="AE76" s="1">
        <f t="shared" si="27"/>
        <v>12.6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122</v>
      </c>
      <c r="B77" s="1" t="s">
        <v>35</v>
      </c>
      <c r="C77" s="1">
        <v>103</v>
      </c>
      <c r="D77" s="1"/>
      <c r="E77" s="1">
        <v>49</v>
      </c>
      <c r="F77" s="1">
        <v>53</v>
      </c>
      <c r="G77" s="6">
        <v>0.48</v>
      </c>
      <c r="H77" s="1">
        <v>180</v>
      </c>
      <c r="I77" s="1" t="s">
        <v>36</v>
      </c>
      <c r="J77" s="1">
        <v>49</v>
      </c>
      <c r="K77" s="1">
        <f t="shared" si="21"/>
        <v>0</v>
      </c>
      <c r="L77" s="1"/>
      <c r="M77" s="1"/>
      <c r="N77" s="1">
        <v>16</v>
      </c>
      <c r="O77" s="1">
        <v>0</v>
      </c>
      <c r="P77" s="1">
        <f t="shared" si="22"/>
        <v>9.8000000000000007</v>
      </c>
      <c r="Q77" s="5">
        <f t="shared" si="29"/>
        <v>78</v>
      </c>
      <c r="R77" s="5"/>
      <c r="S77" s="1"/>
      <c r="T77" s="1">
        <f t="shared" si="23"/>
        <v>14.999999999999998</v>
      </c>
      <c r="U77" s="1">
        <f t="shared" si="24"/>
        <v>7.0408163265306118</v>
      </c>
      <c r="V77" s="1">
        <v>8.4</v>
      </c>
      <c r="W77" s="1">
        <v>0</v>
      </c>
      <c r="X77" s="1">
        <v>14.6</v>
      </c>
      <c r="Y77" s="1">
        <v>4.8</v>
      </c>
      <c r="Z77" s="1">
        <v>8.4</v>
      </c>
      <c r="AA77" s="1"/>
      <c r="AB77" s="1">
        <f t="shared" si="25"/>
        <v>37.44</v>
      </c>
      <c r="AC77" s="6">
        <v>8</v>
      </c>
      <c r="AD77" s="9">
        <f t="shared" si="26"/>
        <v>10</v>
      </c>
      <c r="AE77" s="1">
        <f t="shared" si="27"/>
        <v>38.4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123</v>
      </c>
      <c r="B78" s="1" t="s">
        <v>35</v>
      </c>
      <c r="C78" s="1">
        <v>827</v>
      </c>
      <c r="D78" s="1"/>
      <c r="E78" s="1">
        <v>339</v>
      </c>
      <c r="F78" s="1">
        <v>23</v>
      </c>
      <c r="G78" s="6">
        <v>0.25</v>
      </c>
      <c r="H78" s="1">
        <v>180</v>
      </c>
      <c r="I78" s="1" t="s">
        <v>36</v>
      </c>
      <c r="J78" s="1">
        <v>539</v>
      </c>
      <c r="K78" s="1">
        <f t="shared" si="21"/>
        <v>-200</v>
      </c>
      <c r="L78" s="1"/>
      <c r="M78" s="1"/>
      <c r="N78" s="1">
        <v>864</v>
      </c>
      <c r="O78" s="1">
        <v>1128</v>
      </c>
      <c r="P78" s="1">
        <f t="shared" si="22"/>
        <v>67.8</v>
      </c>
      <c r="Q78" s="5"/>
      <c r="R78" s="5"/>
      <c r="S78" s="1"/>
      <c r="T78" s="1">
        <f t="shared" si="23"/>
        <v>29.719764011799413</v>
      </c>
      <c r="U78" s="1">
        <f t="shared" si="24"/>
        <v>29.719764011799413</v>
      </c>
      <c r="V78" s="1">
        <v>219.2</v>
      </c>
      <c r="W78" s="1">
        <v>77.599999999999994</v>
      </c>
      <c r="X78" s="1">
        <v>206</v>
      </c>
      <c r="Y78" s="1">
        <v>74.8</v>
      </c>
      <c r="Z78" s="1">
        <v>107.8</v>
      </c>
      <c r="AA78" s="1"/>
      <c r="AB78" s="1">
        <f t="shared" si="25"/>
        <v>0</v>
      </c>
      <c r="AC78" s="6">
        <v>12</v>
      </c>
      <c r="AD78" s="9">
        <f t="shared" si="26"/>
        <v>0</v>
      </c>
      <c r="AE78" s="1">
        <f t="shared" si="27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124</v>
      </c>
      <c r="B79" s="1" t="s">
        <v>35</v>
      </c>
      <c r="C79" s="1">
        <v>478</v>
      </c>
      <c r="D79" s="1"/>
      <c r="E79" s="1">
        <v>75</v>
      </c>
      <c r="F79" s="1">
        <v>13</v>
      </c>
      <c r="G79" s="6">
        <v>0.25</v>
      </c>
      <c r="H79" s="1">
        <v>180</v>
      </c>
      <c r="I79" s="1" t="s">
        <v>36</v>
      </c>
      <c r="J79" s="1">
        <v>503</v>
      </c>
      <c r="K79" s="1">
        <f t="shared" si="21"/>
        <v>-428</v>
      </c>
      <c r="L79" s="1"/>
      <c r="M79" s="1"/>
      <c r="N79" s="1">
        <v>708</v>
      </c>
      <c r="O79" s="1">
        <v>1104</v>
      </c>
      <c r="P79" s="1">
        <f t="shared" si="22"/>
        <v>15</v>
      </c>
      <c r="Q79" s="5"/>
      <c r="R79" s="5"/>
      <c r="S79" s="1"/>
      <c r="T79" s="1">
        <f t="shared" si="23"/>
        <v>121.66666666666667</v>
      </c>
      <c r="U79" s="1">
        <f t="shared" si="24"/>
        <v>121.66666666666667</v>
      </c>
      <c r="V79" s="1">
        <v>209</v>
      </c>
      <c r="W79" s="1">
        <v>61.2</v>
      </c>
      <c r="X79" s="1">
        <v>161</v>
      </c>
      <c r="Y79" s="1">
        <v>57.8</v>
      </c>
      <c r="Z79" s="1">
        <v>52.2</v>
      </c>
      <c r="AA79" s="1"/>
      <c r="AB79" s="1">
        <f t="shared" si="25"/>
        <v>0</v>
      </c>
      <c r="AC79" s="6">
        <v>12</v>
      </c>
      <c r="AD79" s="9">
        <f t="shared" si="26"/>
        <v>0</v>
      </c>
      <c r="AE79" s="1">
        <f t="shared" si="27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125</v>
      </c>
      <c r="B80" s="13" t="s">
        <v>44</v>
      </c>
      <c r="C80" s="13"/>
      <c r="D80" s="13">
        <v>2.7</v>
      </c>
      <c r="E80" s="13"/>
      <c r="F80" s="13"/>
      <c r="G80" s="14">
        <v>0</v>
      </c>
      <c r="H80" s="13" t="e">
        <v>#N/A</v>
      </c>
      <c r="I80" s="13" t="s">
        <v>50</v>
      </c>
      <c r="J80" s="13"/>
      <c r="K80" s="13">
        <f t="shared" si="21"/>
        <v>0</v>
      </c>
      <c r="L80" s="13"/>
      <c r="M80" s="13"/>
      <c r="N80" s="13"/>
      <c r="O80" s="13"/>
      <c r="P80" s="13">
        <f t="shared" si="22"/>
        <v>0</v>
      </c>
      <c r="Q80" s="15"/>
      <c r="R80" s="15"/>
      <c r="S80" s="13"/>
      <c r="T80" s="13" t="e">
        <f t="shared" si="23"/>
        <v>#DIV/0!</v>
      </c>
      <c r="U80" s="13" t="e">
        <f t="shared" si="24"/>
        <v>#DIV/0!</v>
      </c>
      <c r="V80" s="13">
        <v>0.54</v>
      </c>
      <c r="W80" s="13">
        <v>0</v>
      </c>
      <c r="X80" s="13">
        <v>0</v>
      </c>
      <c r="Y80" s="13">
        <v>0</v>
      </c>
      <c r="Z80" s="13">
        <v>0</v>
      </c>
      <c r="AA80" s="13" t="s">
        <v>126</v>
      </c>
      <c r="AB80" s="13">
        <f t="shared" si="25"/>
        <v>0</v>
      </c>
      <c r="AC80" s="14">
        <v>0</v>
      </c>
      <c r="AD80" s="16"/>
      <c r="AE80" s="13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127</v>
      </c>
      <c r="B81" s="1" t="s">
        <v>44</v>
      </c>
      <c r="C81" s="1">
        <v>124.2</v>
      </c>
      <c r="D81" s="1"/>
      <c r="E81" s="1">
        <v>59.4</v>
      </c>
      <c r="F81" s="1">
        <v>54</v>
      </c>
      <c r="G81" s="6">
        <v>1</v>
      </c>
      <c r="H81" s="1">
        <v>180</v>
      </c>
      <c r="I81" s="1" t="s">
        <v>36</v>
      </c>
      <c r="J81" s="1">
        <v>59.3</v>
      </c>
      <c r="K81" s="1">
        <f t="shared" si="21"/>
        <v>0.10000000000000142</v>
      </c>
      <c r="L81" s="1"/>
      <c r="M81" s="1"/>
      <c r="N81" s="1">
        <v>10.8</v>
      </c>
      <c r="O81" s="1">
        <v>0</v>
      </c>
      <c r="P81" s="1">
        <f t="shared" si="22"/>
        <v>11.879999999999999</v>
      </c>
      <c r="Q81" s="5">
        <f t="shared" ref="Q81:Q83" si="30">15*P81-O81-N81-F81</f>
        <v>113.39999999999998</v>
      </c>
      <c r="R81" s="5"/>
      <c r="S81" s="1"/>
      <c r="T81" s="1">
        <f t="shared" si="23"/>
        <v>15</v>
      </c>
      <c r="U81" s="1">
        <f t="shared" si="24"/>
        <v>5.454545454545455</v>
      </c>
      <c r="V81" s="1">
        <v>8.64</v>
      </c>
      <c r="W81" s="1">
        <v>12.96</v>
      </c>
      <c r="X81" s="1">
        <v>7.02</v>
      </c>
      <c r="Y81" s="1">
        <v>4.32</v>
      </c>
      <c r="Z81" s="1">
        <v>11.88</v>
      </c>
      <c r="AA81" s="1" t="s">
        <v>128</v>
      </c>
      <c r="AB81" s="1">
        <f t="shared" si="25"/>
        <v>113.39999999999998</v>
      </c>
      <c r="AC81" s="6">
        <v>2.7</v>
      </c>
      <c r="AD81" s="9">
        <f t="shared" ref="AD81:AD83" si="31">MROUND(Q81,AC81)/AC81</f>
        <v>42</v>
      </c>
      <c r="AE81" s="1">
        <f t="shared" ref="AE81:AE83" si="32">AD81*AC81*G81</f>
        <v>113.4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129</v>
      </c>
      <c r="B82" s="1" t="s">
        <v>44</v>
      </c>
      <c r="C82" s="1">
        <v>330</v>
      </c>
      <c r="D82" s="1"/>
      <c r="E82" s="1">
        <v>275</v>
      </c>
      <c r="F82" s="1">
        <v>35</v>
      </c>
      <c r="G82" s="6">
        <v>1</v>
      </c>
      <c r="H82" s="1">
        <v>180</v>
      </c>
      <c r="I82" s="1" t="s">
        <v>36</v>
      </c>
      <c r="J82" s="1">
        <v>277.7</v>
      </c>
      <c r="K82" s="1">
        <f t="shared" si="21"/>
        <v>-2.6999999999999886</v>
      </c>
      <c r="L82" s="1"/>
      <c r="M82" s="1"/>
      <c r="N82" s="1">
        <v>165</v>
      </c>
      <c r="O82" s="1">
        <v>200</v>
      </c>
      <c r="P82" s="1">
        <f t="shared" si="22"/>
        <v>55</v>
      </c>
      <c r="Q82" s="5">
        <v>450</v>
      </c>
      <c r="R82" s="5"/>
      <c r="S82" s="1"/>
      <c r="T82" s="1">
        <f t="shared" si="23"/>
        <v>15.454545454545455</v>
      </c>
      <c r="U82" s="1">
        <f t="shared" si="24"/>
        <v>7.2727272727272725</v>
      </c>
      <c r="V82" s="1">
        <v>52</v>
      </c>
      <c r="W82" s="1">
        <v>44</v>
      </c>
      <c r="X82" s="1">
        <v>30</v>
      </c>
      <c r="Y82" s="1">
        <v>37</v>
      </c>
      <c r="Z82" s="1">
        <v>28</v>
      </c>
      <c r="AA82" s="1" t="s">
        <v>130</v>
      </c>
      <c r="AB82" s="1">
        <f t="shared" si="25"/>
        <v>450</v>
      </c>
      <c r="AC82" s="6">
        <v>5</v>
      </c>
      <c r="AD82" s="9">
        <f t="shared" si="31"/>
        <v>90</v>
      </c>
      <c r="AE82" s="1">
        <f t="shared" si="32"/>
        <v>450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35</v>
      </c>
      <c r="C83" s="1">
        <v>1425</v>
      </c>
      <c r="D83" s="1"/>
      <c r="E83" s="1">
        <v>603</v>
      </c>
      <c r="F83" s="1">
        <v>548</v>
      </c>
      <c r="G83" s="6">
        <v>0.14000000000000001</v>
      </c>
      <c r="H83" s="1">
        <v>180</v>
      </c>
      <c r="I83" s="1" t="s">
        <v>36</v>
      </c>
      <c r="J83" s="1">
        <v>603</v>
      </c>
      <c r="K83" s="1">
        <f t="shared" si="21"/>
        <v>0</v>
      </c>
      <c r="L83" s="1"/>
      <c r="M83" s="1"/>
      <c r="N83" s="1">
        <v>374</v>
      </c>
      <c r="O83" s="1">
        <v>594</v>
      </c>
      <c r="P83" s="1">
        <f t="shared" si="22"/>
        <v>120.6</v>
      </c>
      <c r="Q83" s="5">
        <v>350</v>
      </c>
      <c r="R83" s="5"/>
      <c r="S83" s="1"/>
      <c r="T83" s="1">
        <f t="shared" si="23"/>
        <v>15.472636815920399</v>
      </c>
      <c r="U83" s="1">
        <f t="shared" si="24"/>
        <v>12.570480928689884</v>
      </c>
      <c r="V83" s="1">
        <v>151.6</v>
      </c>
      <c r="W83" s="1">
        <v>147</v>
      </c>
      <c r="X83" s="1">
        <v>129</v>
      </c>
      <c r="Y83" s="1">
        <v>114.2</v>
      </c>
      <c r="Z83" s="1">
        <v>101.8</v>
      </c>
      <c r="AA83" s="1"/>
      <c r="AB83" s="1">
        <f t="shared" si="25"/>
        <v>49.000000000000007</v>
      </c>
      <c r="AC83" s="6">
        <v>22</v>
      </c>
      <c r="AD83" s="9">
        <f t="shared" si="31"/>
        <v>16</v>
      </c>
      <c r="AE83" s="1">
        <f t="shared" si="32"/>
        <v>49.28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9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9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9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E83" xr:uid="{54BE2E5B-CAD7-4091-BF17-21B8E595C25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2024-05-30T09:41:08Z</dcterms:created>
  <dcterms:modified xsi:type="dcterms:W3CDTF">2024-05-31T08:09:27Z</dcterms:modified>
</cp:coreProperties>
</file>